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8.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3.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drawings/drawing15.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16.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17.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18.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drawings/drawing19.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20.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drawings/drawing22.xml" ContentType="application/vnd.openxmlformats-officedocument.drawing+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drawings/drawing23.xml" ContentType="application/vnd.openxmlformats-officedocument.drawing+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drawings/drawing24.xml" ContentType="application/vnd.openxmlformats-officedocument.drawing+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drawings/drawing25.xml" ContentType="application/vnd.openxmlformats-officedocument.drawing+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drawings/drawing27.xml" ContentType="application/vnd.openxmlformats-officedocument.drawing+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drawings/drawing28.xml" ContentType="application/vnd.openxmlformats-officedocument.drawing+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drawings/drawing29.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30.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7\★HP掲載用（施設）\"/>
    </mc:Choice>
  </mc:AlternateContent>
  <xr:revisionPtr revIDLastSave="0" documentId="13_ncr:1_{1AEDF7BD-1ACB-4C20-81F8-12F8DFA9EFDD}" xr6:coauthVersionLast="47" xr6:coauthVersionMax="47" xr10:uidLastSave="{00000000-0000-0000-0000-000000000000}"/>
  <bookViews>
    <workbookView xWindow="-120" yWindow="-120" windowWidth="29040" windowHeight="15840" tabRatio="813" xr2:uid="{00000000-000D-0000-FFFF-FFFF00000000}"/>
  </bookViews>
  <sheets>
    <sheet name="鑑文" sheetId="293" r:id="rId1"/>
    <sheet name="鑑文 (記載例)" sheetId="294" r:id="rId2"/>
    <sheet name="表紙" sheetId="271" r:id="rId3"/>
    <sheet name="No1 (2)" sheetId="154" state="hidden" r:id="rId4"/>
    <sheet name="留意事項※印刷不要 " sheetId="270" r:id="rId5"/>
    <sheet name="No1" sheetId="272" r:id="rId6"/>
    <sheet name="No2（記入例）※印刷不要" sheetId="295" r:id="rId7"/>
    <sheet name="No2" sheetId="283" r:id="rId8"/>
    <sheet name="No3" sheetId="292" r:id="rId9"/>
    <sheet name="No4" sheetId="276" r:id="rId10"/>
    <sheet name="No5" sheetId="277" r:id="rId11"/>
    <sheet name="No6" sheetId="278" r:id="rId12"/>
    <sheet name="No7" sheetId="284" r:id="rId13"/>
    <sheet name="No8" sheetId="280" r:id="rId14"/>
    <sheet name="No9" sheetId="281" r:id="rId15"/>
    <sheet name="No10" sheetId="291" r:id="rId16"/>
    <sheet name="No11（記入例）※印刷不要" sheetId="285" r:id="rId17"/>
    <sheet name="No11" sheetId="286" r:id="rId18"/>
    <sheet name="No12（記入例）※印刷不要" sheetId="287" r:id="rId19"/>
    <sheet name="No12" sheetId="288" r:id="rId20"/>
    <sheet name="No13" sheetId="243" r:id="rId21"/>
    <sheet name="No14" sheetId="244" r:id="rId22"/>
    <sheet name="No15" sheetId="245" r:id="rId23"/>
    <sheet name="No16" sheetId="246" r:id="rId24"/>
    <sheet name="No17" sheetId="247" r:id="rId25"/>
    <sheet name="No18" sheetId="289" r:id="rId26"/>
    <sheet name="No19" sheetId="249" r:id="rId27"/>
    <sheet name="No20" sheetId="263" r:id="rId28"/>
    <sheet name="No21" sheetId="251" r:id="rId29"/>
    <sheet name="No22" sheetId="252" r:id="rId30"/>
    <sheet name="No23" sheetId="265" r:id="rId31"/>
    <sheet name="No24" sheetId="254" r:id="rId32"/>
    <sheet name="No25" sheetId="255" r:id="rId33"/>
    <sheet name="No26" sheetId="256" r:id="rId34"/>
    <sheet name="No27" sheetId="257" r:id="rId35"/>
    <sheet name="No28" sheetId="269" r:id="rId36"/>
  </sheets>
  <definedNames>
    <definedName name="_xlnm.Print_Area" localSheetId="5">'No1'!$A$1:$AK$73</definedName>
    <definedName name="_xlnm.Print_Area" localSheetId="3">'No1 (2)'!$A$1:$AJ$66</definedName>
    <definedName name="_xlnm.Print_Area" localSheetId="15">'No10'!$A$1:$AN$66</definedName>
    <definedName name="_xlnm.Print_Area" localSheetId="17">'No11'!$A$1:$BP$123</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'No18'!$A$1:$AM$63</definedName>
    <definedName name="_xlnm.Print_Area" localSheetId="26">'No19'!$A$1:$AL$62</definedName>
    <definedName name="_xlnm.Print_Area" localSheetId="7">'No2'!$A$1:$AX$89</definedName>
    <definedName name="_xlnm.Print_Area" localSheetId="6">'No2（記入例）※印刷不要'!$A$1:$AX$89</definedName>
    <definedName name="_xlnm.Print_Area" localSheetId="27">'No20'!$A$1:$AL$61</definedName>
    <definedName name="_xlnm.Print_Area" localSheetId="28">'No21'!$A$1:$AL$64</definedName>
    <definedName name="_xlnm.Print_Area" localSheetId="29">'No22'!$A$1:$AL$61</definedName>
    <definedName name="_xlnm.Print_Area" localSheetId="30">'No23'!$A$1:$AL$62</definedName>
    <definedName name="_xlnm.Print_Area" localSheetId="31">'No24'!$A$1:$AL$62</definedName>
    <definedName name="_xlnm.Print_Area" localSheetId="32">'No25'!$A$1:$AL$61</definedName>
    <definedName name="_xlnm.Print_Area" localSheetId="33">'No26'!$A$1:$AM$59</definedName>
    <definedName name="_xlnm.Print_Area" localSheetId="34">'No27'!$A$1:$AL$60</definedName>
    <definedName name="_xlnm.Print_Area" localSheetId="35">'No28'!$A$1:$AL$56</definedName>
    <definedName name="_xlnm.Print_Area" localSheetId="8">'No3'!$A$1:$AR$62</definedName>
    <definedName name="_xlnm.Print_Area" localSheetId="9">'No4'!$A$1:$AL$66</definedName>
    <definedName name="_xlnm.Print_Area" localSheetId="10">'No5'!$A$1:$AN$65</definedName>
    <definedName name="_xlnm.Print_Area" localSheetId="11">'No6'!$A$1:$AM$61</definedName>
    <definedName name="_xlnm.Print_Area" localSheetId="12">'No7'!$A$1:$AO$66</definedName>
    <definedName name="_xlnm.Print_Area" localSheetId="13">'No8'!$A$1:$AR$43</definedName>
    <definedName name="_xlnm.Print_Area" localSheetId="14">'No9'!$A$1:$AN$62</definedName>
    <definedName name="_xlnm.Print_Area" localSheetId="2">表紙!$A$1:$AJ$38</definedName>
    <definedName name="_xlnm.Print_Area" localSheetId="4">'留意事項※印刷不要 '!$A$1:$M$21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Z31" i="292" l="1"/>
  <c r="P69" i="295"/>
  <c r="P71" i="295" s="1"/>
  <c r="AA67" i="295"/>
  <c r="AA65" i="295"/>
  <c r="AA63" i="295"/>
  <c r="AA61" i="295"/>
  <c r="AA59" i="295"/>
  <c r="BQ57" i="295"/>
  <c r="BQ50" i="295" s="1"/>
  <c r="BQ52" i="295" s="1"/>
  <c r="BM57" i="295"/>
  <c r="BE57" i="295"/>
  <c r="BE50" i="295" s="1"/>
  <c r="BE52" i="295" s="1"/>
  <c r="S42" i="295" s="1"/>
  <c r="BA57" i="295"/>
  <c r="AA57" i="295"/>
  <c r="S41" i="295"/>
  <c r="X17" i="295"/>
  <c r="AA11" i="295"/>
  <c r="S41" i="283"/>
  <c r="AA69" i="295" l="1"/>
  <c r="AA71" i="295" s="1"/>
  <c r="AA79" i="295" s="1"/>
  <c r="S40" i="295" s="1"/>
  <c r="AS1" i="280"/>
  <c r="P69" i="283"/>
  <c r="AA69" i="283" s="1"/>
  <c r="AA67" i="283"/>
  <c r="AA65" i="283"/>
  <c r="AA63" i="283"/>
  <c r="AA61" i="283"/>
  <c r="AA59" i="283"/>
  <c r="AA57" i="283"/>
  <c r="CI41" i="292"/>
  <c r="CG41" i="292"/>
  <c r="CD41" i="292"/>
  <c r="CB41" i="292"/>
  <c r="CA41" i="292"/>
  <c r="BZ41" i="292"/>
  <c r="BX41" i="292"/>
  <c r="CI39" i="292"/>
  <c r="CG39" i="292"/>
  <c r="CD39" i="292"/>
  <c r="CB39" i="292"/>
  <c r="CA39" i="292"/>
  <c r="BZ39" i="292"/>
  <c r="BX39" i="292"/>
  <c r="CI37" i="292"/>
  <c r="CG37" i="292"/>
  <c r="CD37" i="292"/>
  <c r="CB37" i="292"/>
  <c r="CA37" i="292"/>
  <c r="BZ37" i="292"/>
  <c r="BX37" i="292"/>
  <c r="CI35" i="292"/>
  <c r="CG35" i="292"/>
  <c r="CD35" i="292"/>
  <c r="CB35" i="292"/>
  <c r="CA35" i="292"/>
  <c r="BZ35" i="292"/>
  <c r="BX35" i="292"/>
  <c r="CI33" i="292"/>
  <c r="CG33" i="292"/>
  <c r="CD33" i="292"/>
  <c r="CB33" i="292"/>
  <c r="CA33" i="292"/>
  <c r="BZ33" i="292"/>
  <c r="BX33" i="292"/>
  <c r="CI31" i="292"/>
  <c r="CG31" i="292"/>
  <c r="CD31" i="292"/>
  <c r="CB31" i="292"/>
  <c r="CA31" i="292"/>
  <c r="BX31" i="292"/>
  <c r="CI29" i="292"/>
  <c r="CG29" i="292"/>
  <c r="CD29" i="292"/>
  <c r="CB29" i="292"/>
  <c r="CA29" i="292"/>
  <c r="BZ29" i="292"/>
  <c r="BX29" i="292"/>
  <c r="P71" i="283" l="1"/>
  <c r="CJ37" i="292"/>
  <c r="Y37" i="292" s="1"/>
  <c r="CJ41" i="292"/>
  <c r="Y41" i="292" s="1"/>
  <c r="CJ39" i="292"/>
  <c r="Y39" i="292" s="1"/>
  <c r="CJ35" i="292"/>
  <c r="Y35" i="292" s="1"/>
  <c r="CJ33" i="292"/>
  <c r="Y33" i="292" s="1"/>
  <c r="CJ31" i="292"/>
  <c r="Y31" i="292" s="1"/>
  <c r="CJ29" i="292"/>
  <c r="Y29" i="292" s="1"/>
  <c r="AA71" i="283" l="1"/>
  <c r="AA79" i="283" s="1"/>
  <c r="S40" i="283" s="1"/>
  <c r="BG50" i="277"/>
  <c r="BA50" i="277"/>
  <c r="AY50" i="277"/>
  <c r="AW50" i="277"/>
  <c r="AU50" i="277"/>
  <c r="AS50" i="277"/>
  <c r="AQ50" i="277"/>
  <c r="AP50" i="277"/>
  <c r="X50" i="277"/>
  <c r="BF50" i="277" s="1"/>
  <c r="BG49" i="277"/>
  <c r="BA49" i="277"/>
  <c r="AY49" i="277"/>
  <c r="AW49" i="277"/>
  <c r="AU49" i="277"/>
  <c r="AS49" i="277"/>
  <c r="AQ49" i="277"/>
  <c r="AP49" i="277"/>
  <c r="X49" i="277"/>
  <c r="AG49" i="277" s="1"/>
  <c r="BG48" i="277"/>
  <c r="BA48" i="277"/>
  <c r="AY48" i="277"/>
  <c r="AW48" i="277"/>
  <c r="AU48" i="277"/>
  <c r="AS48" i="277"/>
  <c r="AQ48" i="277"/>
  <c r="AP48" i="277"/>
  <c r="X48" i="277"/>
  <c r="AG48" i="277" s="1"/>
  <c r="BG47" i="277"/>
  <c r="BA47" i="277"/>
  <c r="AY47" i="277"/>
  <c r="AW47" i="277"/>
  <c r="AU47" i="277"/>
  <c r="AS47" i="277"/>
  <c r="AQ47" i="277"/>
  <c r="AP47" i="277"/>
  <c r="X47" i="277"/>
  <c r="AG47" i="277" s="1"/>
  <c r="BG46" i="277"/>
  <c r="BA46" i="277"/>
  <c r="AY46" i="277"/>
  <c r="AW46" i="277"/>
  <c r="AU46" i="277"/>
  <c r="AS46" i="277"/>
  <c r="AQ46" i="277"/>
  <c r="AP46" i="277"/>
  <c r="X46" i="277"/>
  <c r="BF46" i="277" s="1"/>
  <c r="BG45" i="277"/>
  <c r="BA45" i="277"/>
  <c r="AY45" i="277"/>
  <c r="AW45" i="277"/>
  <c r="AU45" i="277"/>
  <c r="AS45" i="277"/>
  <c r="AQ45" i="277"/>
  <c r="AP45" i="277"/>
  <c r="X45" i="277"/>
  <c r="AG45" i="277" s="1"/>
  <c r="BG44" i="277"/>
  <c r="BA44" i="277"/>
  <c r="AY44" i="277"/>
  <c r="AW44" i="277"/>
  <c r="AU44" i="277"/>
  <c r="AS44" i="277"/>
  <c r="AQ44" i="277"/>
  <c r="AP44" i="277"/>
  <c r="X44" i="277"/>
  <c r="AG44" i="277" s="1"/>
  <c r="BG43" i="277"/>
  <c r="BA43" i="277"/>
  <c r="AY43" i="277"/>
  <c r="AW43" i="277"/>
  <c r="AU43" i="277"/>
  <c r="AS43" i="277"/>
  <c r="AQ43" i="277"/>
  <c r="AP43" i="277"/>
  <c r="X43" i="277"/>
  <c r="AG43" i="277" s="1"/>
  <c r="BG42" i="277"/>
  <c r="BA42" i="277"/>
  <c r="AY42" i="277"/>
  <c r="AW42" i="277"/>
  <c r="AU42" i="277"/>
  <c r="AS42" i="277"/>
  <c r="AQ42" i="277"/>
  <c r="AP42" i="277"/>
  <c r="X42" i="277"/>
  <c r="AG42" i="277" s="1"/>
  <c r="BG41" i="277"/>
  <c r="BA41" i="277"/>
  <c r="AY41" i="277"/>
  <c r="AW41" i="277"/>
  <c r="AU41" i="277"/>
  <c r="AS41" i="277"/>
  <c r="AQ41" i="277"/>
  <c r="AP41" i="277"/>
  <c r="X41" i="277"/>
  <c r="AG41" i="277" s="1"/>
  <c r="BG40" i="277"/>
  <c r="BA40" i="277"/>
  <c r="AY40" i="277"/>
  <c r="AW40" i="277"/>
  <c r="AU40" i="277"/>
  <c r="AS40" i="277"/>
  <c r="AQ40" i="277"/>
  <c r="AP40" i="277"/>
  <c r="X40" i="277"/>
  <c r="BF40" i="277" s="1"/>
  <c r="BG39" i="277"/>
  <c r="BA39" i="277"/>
  <c r="AY39" i="277"/>
  <c r="AW39" i="277"/>
  <c r="AU39" i="277"/>
  <c r="AS39" i="277"/>
  <c r="AQ39" i="277"/>
  <c r="AP39" i="277"/>
  <c r="X39" i="277"/>
  <c r="AG39" i="277" s="1"/>
  <c r="BG38" i="277"/>
  <c r="BA38" i="277"/>
  <c r="AY38" i="277"/>
  <c r="AW38" i="277"/>
  <c r="AU38" i="277"/>
  <c r="AS38" i="277"/>
  <c r="AQ38" i="277"/>
  <c r="AP38" i="277"/>
  <c r="X38" i="277"/>
  <c r="BF38" i="277" s="1"/>
  <c r="BG37" i="277"/>
  <c r="BA37" i="277"/>
  <c r="AY37" i="277"/>
  <c r="AW37" i="277"/>
  <c r="AU37" i="277"/>
  <c r="AS37" i="277"/>
  <c r="AQ37" i="277"/>
  <c r="AP37" i="277"/>
  <c r="X37" i="277"/>
  <c r="AG37" i="277" s="1"/>
  <c r="BG36" i="277"/>
  <c r="BA36" i="277"/>
  <c r="AY36" i="277"/>
  <c r="AW36" i="277"/>
  <c r="AU36" i="277"/>
  <c r="AS36" i="277"/>
  <c r="AQ36" i="277"/>
  <c r="AP36" i="277"/>
  <c r="X36" i="277"/>
  <c r="AG36" i="277" s="1"/>
  <c r="BG35" i="277"/>
  <c r="BA35" i="277"/>
  <c r="AY35" i="277"/>
  <c r="AW35" i="277"/>
  <c r="AU35" i="277"/>
  <c r="AS35" i="277"/>
  <c r="AQ35" i="277"/>
  <c r="AP35" i="277"/>
  <c r="X35" i="277"/>
  <c r="AG35" i="277" s="1"/>
  <c r="BG34" i="277"/>
  <c r="BA34" i="277"/>
  <c r="AY34" i="277"/>
  <c r="AW34" i="277"/>
  <c r="AU34" i="277"/>
  <c r="AS34" i="277"/>
  <c r="AQ34" i="277"/>
  <c r="AP34" i="277"/>
  <c r="X34" i="277"/>
  <c r="AG34" i="277" s="1"/>
  <c r="BG33" i="277"/>
  <c r="BA33" i="277"/>
  <c r="AY33" i="277"/>
  <c r="AW33" i="277"/>
  <c r="AU33" i="277"/>
  <c r="AS33" i="277"/>
  <c r="AQ33" i="277"/>
  <c r="AP33" i="277"/>
  <c r="X33" i="277"/>
  <c r="AG33" i="277" s="1"/>
  <c r="BG32" i="277"/>
  <c r="BA32" i="277"/>
  <c r="AY32" i="277"/>
  <c r="AW32" i="277"/>
  <c r="AU32" i="277"/>
  <c r="AS32" i="277"/>
  <c r="AQ32" i="277"/>
  <c r="AP32" i="277"/>
  <c r="X32" i="277"/>
  <c r="AG32" i="277" s="1"/>
  <c r="BG31" i="277"/>
  <c r="BA31" i="277"/>
  <c r="AY31" i="277"/>
  <c r="AW31" i="277"/>
  <c r="AU31" i="277"/>
  <c r="AS31" i="277"/>
  <c r="AQ31" i="277"/>
  <c r="AP31" i="277"/>
  <c r="X31" i="277"/>
  <c r="AG31" i="277" s="1"/>
  <c r="BG30" i="277"/>
  <c r="BA30" i="277"/>
  <c r="AY30" i="277"/>
  <c r="AW30" i="277"/>
  <c r="AU30" i="277"/>
  <c r="AS30" i="277"/>
  <c r="AQ30" i="277"/>
  <c r="AP30" i="277"/>
  <c r="X30" i="277"/>
  <c r="AG30" i="277" s="1"/>
  <c r="BG29" i="277"/>
  <c r="BA29" i="277"/>
  <c r="AY29" i="277"/>
  <c r="AW29" i="277"/>
  <c r="AU29" i="277"/>
  <c r="AS29" i="277"/>
  <c r="AQ29" i="277"/>
  <c r="AP29" i="277"/>
  <c r="X29" i="277"/>
  <c r="BF29" i="277" s="1"/>
  <c r="BG28" i="277"/>
  <c r="BA28" i="277"/>
  <c r="AY28" i="277"/>
  <c r="AW28" i="277"/>
  <c r="AU28" i="277"/>
  <c r="AS28" i="277"/>
  <c r="AQ28" i="277"/>
  <c r="AP28" i="277"/>
  <c r="X28" i="277"/>
  <c r="AG28" i="277" s="1"/>
  <c r="BG27" i="277"/>
  <c r="BA27" i="277"/>
  <c r="AY27" i="277"/>
  <c r="AW27" i="277"/>
  <c r="AU27" i="277"/>
  <c r="AS27" i="277"/>
  <c r="AQ27" i="277"/>
  <c r="AP27" i="277"/>
  <c r="X27" i="277"/>
  <c r="AG27" i="277" s="1"/>
  <c r="BG26" i="277"/>
  <c r="BA26" i="277"/>
  <c r="AY26" i="277"/>
  <c r="AW26" i="277"/>
  <c r="AU26" i="277"/>
  <c r="AS26" i="277"/>
  <c r="AQ26" i="277"/>
  <c r="AP26" i="277"/>
  <c r="X26" i="277"/>
  <c r="BF26" i="277" s="1"/>
  <c r="BG25" i="277"/>
  <c r="BA25" i="277"/>
  <c r="AY25" i="277"/>
  <c r="AW25" i="277"/>
  <c r="AU25" i="277"/>
  <c r="AS25" i="277"/>
  <c r="AQ25" i="277"/>
  <c r="AP25" i="277"/>
  <c r="X25" i="277"/>
  <c r="BF25" i="277" s="1"/>
  <c r="BG24" i="277"/>
  <c r="BA24" i="277"/>
  <c r="AY24" i="277"/>
  <c r="AW24" i="277"/>
  <c r="AU24" i="277"/>
  <c r="AS24" i="277"/>
  <c r="AQ24" i="277"/>
  <c r="AP24" i="277"/>
  <c r="X24" i="277"/>
  <c r="AG24" i="277" s="1"/>
  <c r="BG23" i="277"/>
  <c r="BA23" i="277"/>
  <c r="AY23" i="277"/>
  <c r="AW23" i="277"/>
  <c r="AU23" i="277"/>
  <c r="AS23" i="277"/>
  <c r="AQ23" i="277"/>
  <c r="AP23" i="277"/>
  <c r="X23" i="277"/>
  <c r="AG23" i="277" s="1"/>
  <c r="BF34" i="277" l="1"/>
  <c r="BF48" i="277"/>
  <c r="BF39" i="277"/>
  <c r="AG25" i="277"/>
  <c r="BF43" i="277"/>
  <c r="BC33" i="277"/>
  <c r="BE33" i="277" s="1"/>
  <c r="BC36" i="277"/>
  <c r="BE36" i="277" s="1"/>
  <c r="BF33" i="277"/>
  <c r="BF42" i="277"/>
  <c r="AG46" i="277"/>
  <c r="BC32" i="277"/>
  <c r="BE32" i="277" s="1"/>
  <c r="AG40" i="277"/>
  <c r="BF27" i="277"/>
  <c r="BC24" i="277"/>
  <c r="BE24" i="277" s="1"/>
  <c r="BF31" i="277"/>
  <c r="BF36" i="277"/>
  <c r="BC44" i="277"/>
  <c r="BE44" i="277" s="1"/>
  <c r="BC28" i="277"/>
  <c r="BE28" i="277" s="1"/>
  <c r="BC45" i="277"/>
  <c r="BE45" i="277" s="1"/>
  <c r="BF45" i="277"/>
  <c r="BC48" i="277"/>
  <c r="BE48" i="277" s="1"/>
  <c r="BC37" i="277"/>
  <c r="BE37" i="277" s="1"/>
  <c r="BF24" i="277"/>
  <c r="BC27" i="277"/>
  <c r="BE27" i="277" s="1"/>
  <c r="BC29" i="277"/>
  <c r="BE29" i="277" s="1"/>
  <c r="BF30" i="277"/>
  <c r="BF37" i="277"/>
  <c r="BC40" i="277"/>
  <c r="BE40" i="277" s="1"/>
  <c r="BC46" i="277"/>
  <c r="BE46" i="277" s="1"/>
  <c r="BF49" i="277"/>
  <c r="BC34" i="277"/>
  <c r="BE34" i="277" s="1"/>
  <c r="BC39" i="277"/>
  <c r="BE39" i="277" s="1"/>
  <c r="BC38" i="277"/>
  <c r="BE38" i="277" s="1"/>
  <c r="BC50" i="277"/>
  <c r="BE50" i="277" s="1"/>
  <c r="BC26" i="277"/>
  <c r="BE26" i="277" s="1"/>
  <c r="BC25" i="277"/>
  <c r="BE25" i="277" s="1"/>
  <c r="BF28" i="277"/>
  <c r="BC31" i="277"/>
  <c r="BE31" i="277" s="1"/>
  <c r="BC43" i="277"/>
  <c r="BE43" i="277" s="1"/>
  <c r="BC49" i="277"/>
  <c r="BE49" i="277" s="1"/>
  <c r="BC23" i="277"/>
  <c r="BE23" i="277" s="1"/>
  <c r="BF32" i="277"/>
  <c r="BC42" i="277"/>
  <c r="BE42" i="277" s="1"/>
  <c r="BC30" i="277"/>
  <c r="BE30" i="277" s="1"/>
  <c r="BC35" i="277"/>
  <c r="BE35" i="277" s="1"/>
  <c r="BC41" i="277"/>
  <c r="BE41" i="277" s="1"/>
  <c r="BC47" i="277"/>
  <c r="BE47" i="277" s="1"/>
  <c r="AG38" i="277"/>
  <c r="AG50" i="277"/>
  <c r="AG29" i="277"/>
  <c r="AG26" i="277"/>
  <c r="BF41" i="277"/>
  <c r="BF44" i="277"/>
  <c r="BF23" i="277"/>
  <c r="BF35" i="277"/>
  <c r="BF47" i="277"/>
  <c r="AB47" i="292" l="1"/>
  <c r="AB45" i="292"/>
  <c r="AG44" i="292"/>
  <c r="AE44" i="292"/>
  <c r="AB43" i="292" s="1"/>
  <c r="U44" i="292"/>
  <c r="S44" i="292"/>
  <c r="Q44" i="292"/>
  <c r="O44" i="292"/>
  <c r="M44" i="292"/>
  <c r="K44" i="292"/>
  <c r="AG43" i="292"/>
  <c r="AE43" i="292"/>
  <c r="U43" i="292"/>
  <c r="S43" i="292"/>
  <c r="Q43" i="292"/>
  <c r="O43" i="292"/>
  <c r="M43" i="292"/>
  <c r="K43" i="292"/>
  <c r="H43" i="292"/>
  <c r="W42" i="292"/>
  <c r="AB41" i="292"/>
  <c r="W41" i="292"/>
  <c r="W40" i="292"/>
  <c r="AB39" i="292"/>
  <c r="W39" i="292"/>
  <c r="W38" i="292"/>
  <c r="AB37" i="292"/>
  <c r="W37" i="292"/>
  <c r="W36" i="292"/>
  <c r="AB35" i="292"/>
  <c r="W35" i="292"/>
  <c r="W34" i="292"/>
  <c r="AB33" i="292"/>
  <c r="W33" i="292"/>
  <c r="BJ28" i="292"/>
  <c r="BJ21" i="292" s="1"/>
  <c r="BJ23" i="292" s="1"/>
  <c r="BF28" i="292"/>
  <c r="AX28" i="292"/>
  <c r="AX21" i="292" s="1"/>
  <c r="AX23" i="292" s="1"/>
  <c r="AT28" i="292"/>
  <c r="W32" i="292"/>
  <c r="AB31" i="292"/>
  <c r="W31" i="292"/>
  <c r="W30" i="292"/>
  <c r="AB29" i="292"/>
  <c r="W29" i="292"/>
  <c r="AB27" i="292"/>
  <c r="W27" i="292"/>
  <c r="W26" i="292"/>
  <c r="AZ41" i="280"/>
  <c r="BB41" i="280"/>
  <c r="BA41" i="280"/>
  <c r="BC41" i="280" s="1"/>
  <c r="W44" i="292" l="1"/>
  <c r="W43" i="292"/>
  <c r="Y43" i="292"/>
  <c r="Z115" i="288" l="1"/>
  <c r="X115" i="288"/>
  <c r="BC114" i="288"/>
  <c r="AV114" i="288"/>
  <c r="AF114" i="288"/>
  <c r="AD114" i="288"/>
  <c r="Z114" i="288"/>
  <c r="X114" i="288"/>
  <c r="AB113" i="288"/>
  <c r="AS111" i="288"/>
  <c r="AB111" i="288"/>
  <c r="AB110" i="288"/>
  <c r="AS108" i="288"/>
  <c r="AB108" i="288"/>
  <c r="AB107" i="288"/>
  <c r="AS105" i="288"/>
  <c r="AB105" i="288"/>
  <c r="AB104" i="288"/>
  <c r="AS102" i="288"/>
  <c r="AB102" i="288"/>
  <c r="AB101" i="288"/>
  <c r="AS99" i="288"/>
  <c r="AB99" i="288"/>
  <c r="AB98" i="288"/>
  <c r="AS96" i="288"/>
  <c r="AB96" i="288"/>
  <c r="AB95" i="288"/>
  <c r="BO115" i="288" s="1"/>
  <c r="AS93" i="288"/>
  <c r="AS114" i="288" s="1"/>
  <c r="AB93" i="288"/>
  <c r="BP115" i="288" s="1"/>
  <c r="AB114" i="288" s="1"/>
  <c r="Z74" i="288"/>
  <c r="X74" i="288"/>
  <c r="BC73" i="288"/>
  <c r="AV73" i="288"/>
  <c r="AF73" i="288"/>
  <c r="AD73" i="288"/>
  <c r="Z73" i="288"/>
  <c r="X73" i="288"/>
  <c r="AB72" i="288"/>
  <c r="AS70" i="288"/>
  <c r="AB70" i="288"/>
  <c r="AB69" i="288"/>
  <c r="AS67" i="288"/>
  <c r="AB67" i="288"/>
  <c r="AB66" i="288"/>
  <c r="AS64" i="288"/>
  <c r="AB64" i="288"/>
  <c r="AB63" i="288"/>
  <c r="AS61" i="288"/>
  <c r="AB61" i="288"/>
  <c r="AB60" i="288"/>
  <c r="AS58" i="288"/>
  <c r="AB58" i="288"/>
  <c r="AB57" i="288"/>
  <c r="AS55" i="288"/>
  <c r="AB55" i="288"/>
  <c r="AB54" i="288"/>
  <c r="AS52" i="288"/>
  <c r="AB52" i="288"/>
  <c r="Z33" i="288"/>
  <c r="X33" i="288"/>
  <c r="BC32" i="288"/>
  <c r="AV32" i="288"/>
  <c r="AF32" i="288"/>
  <c r="AD32" i="288"/>
  <c r="Z32" i="288"/>
  <c r="X32" i="288"/>
  <c r="AB31" i="288"/>
  <c r="AS29" i="288"/>
  <c r="AB29" i="288"/>
  <c r="AB28" i="288"/>
  <c r="AS26" i="288"/>
  <c r="AB26" i="288"/>
  <c r="AB25" i="288"/>
  <c r="AS23" i="288"/>
  <c r="AB23" i="288"/>
  <c r="AB22" i="288"/>
  <c r="AS20" i="288"/>
  <c r="AB20" i="288"/>
  <c r="AB19" i="288"/>
  <c r="AS17" i="288"/>
  <c r="AB17" i="288"/>
  <c r="AB16" i="288"/>
  <c r="AS14" i="288"/>
  <c r="AB14" i="288"/>
  <c r="AB13" i="288"/>
  <c r="AS11" i="288"/>
  <c r="AB11" i="288"/>
  <c r="Z33" i="287"/>
  <c r="X33" i="287"/>
  <c r="BC32" i="287"/>
  <c r="AV32" i="287"/>
  <c r="AF32" i="287"/>
  <c r="AD32" i="287"/>
  <c r="Z32" i="287"/>
  <c r="X32" i="287"/>
  <c r="AB31" i="287"/>
  <c r="AS29" i="287"/>
  <c r="AB29" i="287"/>
  <c r="AB28" i="287"/>
  <c r="AS26" i="287"/>
  <c r="AB26" i="287"/>
  <c r="AB25" i="287"/>
  <c r="AS23" i="287"/>
  <c r="AB23" i="287"/>
  <c r="AB22" i="287"/>
  <c r="AS20" i="287"/>
  <c r="AB20" i="287"/>
  <c r="AB19" i="287"/>
  <c r="AS17" i="287"/>
  <c r="AB17" i="287"/>
  <c r="AB16" i="287"/>
  <c r="AS14" i="287"/>
  <c r="AB14" i="287"/>
  <c r="AB13" i="287"/>
  <c r="AS11" i="287"/>
  <c r="AB11" i="287"/>
  <c r="Z115" i="286"/>
  <c r="X115" i="286"/>
  <c r="AZ114" i="286"/>
  <c r="AH114" i="286"/>
  <c r="AD114" i="286"/>
  <c r="Z114" i="286"/>
  <c r="X114" i="286"/>
  <c r="AB113" i="286"/>
  <c r="AW111" i="286"/>
  <c r="AB111" i="286"/>
  <c r="AB110" i="286"/>
  <c r="AW108" i="286"/>
  <c r="AB108" i="286"/>
  <c r="AB107" i="286"/>
  <c r="AW105" i="286"/>
  <c r="AB105" i="286"/>
  <c r="AB104" i="286"/>
  <c r="AW102" i="286"/>
  <c r="AB102" i="286"/>
  <c r="AB101" i="286"/>
  <c r="AW99" i="286"/>
  <c r="AB99" i="286"/>
  <c r="AB98" i="286"/>
  <c r="AW96" i="286"/>
  <c r="AB96" i="286"/>
  <c r="AB95" i="286"/>
  <c r="BT115" i="286" s="1"/>
  <c r="AW93" i="286"/>
  <c r="AW114" i="286" s="1"/>
  <c r="AB93" i="286"/>
  <c r="BU115" i="286" s="1"/>
  <c r="AB114" i="286" s="1"/>
  <c r="Z74" i="286"/>
  <c r="X74" i="286"/>
  <c r="AZ73" i="286"/>
  <c r="AH73" i="286"/>
  <c r="AD73" i="286"/>
  <c r="Z73" i="286"/>
  <c r="X73" i="286"/>
  <c r="AB72" i="286"/>
  <c r="AW70" i="286"/>
  <c r="AB70" i="286"/>
  <c r="AB69" i="286"/>
  <c r="AW67" i="286"/>
  <c r="AB67" i="286"/>
  <c r="AB66" i="286"/>
  <c r="AW64" i="286"/>
  <c r="AB64" i="286"/>
  <c r="AB63" i="286"/>
  <c r="AW61" i="286"/>
  <c r="AB61" i="286"/>
  <c r="AB60" i="286"/>
  <c r="AW58" i="286"/>
  <c r="AB58" i="286"/>
  <c r="AB57" i="286"/>
  <c r="AW55" i="286"/>
  <c r="AB55" i="286"/>
  <c r="AB54" i="286"/>
  <c r="AW52" i="286"/>
  <c r="AB52" i="286"/>
  <c r="Z33" i="286"/>
  <c r="X33" i="286"/>
  <c r="AZ32" i="286"/>
  <c r="AH32" i="286"/>
  <c r="AD32" i="286"/>
  <c r="Z32" i="286"/>
  <c r="X32" i="286"/>
  <c r="AB31" i="286"/>
  <c r="AW29" i="286"/>
  <c r="AB29" i="286"/>
  <c r="AB28" i="286"/>
  <c r="AW26" i="286"/>
  <c r="AB26" i="286"/>
  <c r="AB25" i="286"/>
  <c r="AW23" i="286"/>
  <c r="AB23" i="286"/>
  <c r="AB22" i="286"/>
  <c r="AW20" i="286"/>
  <c r="AB20" i="286"/>
  <c r="AB19" i="286"/>
  <c r="AW17" i="286"/>
  <c r="AB17" i="286"/>
  <c r="AB16" i="286"/>
  <c r="AW14" i="286"/>
  <c r="AB14" i="286"/>
  <c r="AB13" i="286"/>
  <c r="AW11" i="286"/>
  <c r="AB11" i="286"/>
  <c r="AD32" i="285"/>
  <c r="AH32" i="285"/>
  <c r="Z33" i="285"/>
  <c r="X33" i="285"/>
  <c r="AZ32" i="285"/>
  <c r="Z32" i="285"/>
  <c r="X32" i="285"/>
  <c r="AB31" i="285"/>
  <c r="AW29" i="285"/>
  <c r="AB29" i="285"/>
  <c r="AB28" i="285"/>
  <c r="AW26" i="285"/>
  <c r="AB26" i="285"/>
  <c r="AB25" i="285"/>
  <c r="AW23" i="285"/>
  <c r="AB23" i="285"/>
  <c r="AB22" i="285"/>
  <c r="AW20" i="285"/>
  <c r="AB20" i="285"/>
  <c r="AB19" i="285"/>
  <c r="AW17" i="285"/>
  <c r="AB17" i="285"/>
  <c r="AB16" i="285"/>
  <c r="AW14" i="285"/>
  <c r="AB14" i="285"/>
  <c r="AB13" i="285"/>
  <c r="BT33" i="285" s="1"/>
  <c r="AW11" i="285"/>
  <c r="AB11" i="285"/>
  <c r="BU33" i="285" s="1"/>
  <c r="AB32" i="285" s="1"/>
  <c r="BO114" i="288" l="1"/>
  <c r="BP114" i="288"/>
  <c r="AB115" i="288" s="1"/>
  <c r="BP74" i="288"/>
  <c r="AB73" i="288" s="1"/>
  <c r="AS73" i="288"/>
  <c r="BO74" i="288"/>
  <c r="BP73" i="288" s="1"/>
  <c r="AB74" i="288" s="1"/>
  <c r="BO73" i="288"/>
  <c r="AS32" i="288"/>
  <c r="BP33" i="288"/>
  <c r="AB32" i="288" s="1"/>
  <c r="BO33" i="288"/>
  <c r="BP32" i="288" s="1"/>
  <c r="AB33" i="288" s="1"/>
  <c r="BP33" i="287"/>
  <c r="AB32" i="287" s="1"/>
  <c r="AS32" i="287"/>
  <c r="BO33" i="287"/>
  <c r="BP32" i="287" s="1"/>
  <c r="AB33" i="287" s="1"/>
  <c r="BU114" i="286"/>
  <c r="AB115" i="286" s="1"/>
  <c r="BT114" i="286"/>
  <c r="BU74" i="286"/>
  <c r="AB73" i="286" s="1"/>
  <c r="AW73" i="286"/>
  <c r="BT74" i="286"/>
  <c r="BU73" i="286" s="1"/>
  <c r="AB74" i="286" s="1"/>
  <c r="AW32" i="286"/>
  <c r="BT33" i="286"/>
  <c r="BU32" i="286" s="1"/>
  <c r="AB33" i="286" s="1"/>
  <c r="BU33" i="286"/>
  <c r="AB32" i="286" s="1"/>
  <c r="AW32" i="285"/>
  <c r="BU32" i="285"/>
  <c r="AB33" i="285" s="1"/>
  <c r="BT32" i="285"/>
  <c r="BO32" i="287" l="1"/>
  <c r="BO32" i="288"/>
  <c r="BT73" i="286"/>
  <c r="BT32" i="286"/>
  <c r="X17" i="283" l="1"/>
  <c r="BQ57" i="283"/>
  <c r="BQ50" i="283" s="1"/>
  <c r="BQ52" i="283" s="1"/>
  <c r="BM57" i="283"/>
  <c r="BE57" i="283"/>
  <c r="BE50" i="283" s="1"/>
  <c r="BE52" i="283" s="1"/>
  <c r="S42" i="283" s="1"/>
  <c r="BA57" i="283"/>
  <c r="AA11" i="283"/>
  <c r="Z41" i="280" l="1"/>
  <c r="BC40" i="280"/>
  <c r="BB40" i="280"/>
  <c r="BA40" i="280"/>
  <c r="AZ40" i="280"/>
  <c r="Z40" i="280"/>
  <c r="BC39" i="280"/>
  <c r="BB39" i="280"/>
  <c r="BA39" i="280"/>
  <c r="AZ39" i="280"/>
  <c r="Z39" i="280"/>
  <c r="BB38" i="280"/>
  <c r="BA38" i="280"/>
  <c r="BC38" i="280" s="1"/>
  <c r="AZ38" i="280"/>
  <c r="Z38" i="280"/>
  <c r="BB37" i="280"/>
  <c r="BA37" i="280"/>
  <c r="BC37" i="280" s="1"/>
  <c r="AZ37" i="280"/>
  <c r="Z37" i="280"/>
  <c r="BC36" i="280"/>
  <c r="BB36" i="280"/>
  <c r="BA36" i="280"/>
  <c r="AZ36" i="280"/>
  <c r="Z36" i="280"/>
  <c r="BC35" i="280"/>
  <c r="BB35" i="280"/>
  <c r="BA35" i="280"/>
  <c r="AZ35" i="280"/>
  <c r="Z35" i="280"/>
  <c r="BC34" i="280"/>
  <c r="BB34" i="280"/>
  <c r="BA34" i="280"/>
  <c r="AZ34" i="280"/>
  <c r="Z34" i="280"/>
  <c r="BC33" i="280"/>
  <c r="BB33" i="280"/>
  <c r="BA33" i="280"/>
  <c r="AZ33" i="280"/>
  <c r="Z33" i="280"/>
  <c r="BB32" i="280"/>
  <c r="BA32" i="280"/>
  <c r="BC32" i="280" s="1"/>
  <c r="AZ32" i="280"/>
  <c r="Z32" i="280"/>
  <c r="BB31" i="280"/>
  <c r="BA31" i="280"/>
  <c r="BC31" i="280" s="1"/>
  <c r="AZ31" i="280"/>
  <c r="Z31" i="280"/>
  <c r="BB30" i="280"/>
  <c r="BA30" i="280"/>
  <c r="BC30" i="280" s="1"/>
  <c r="AZ30" i="280"/>
  <c r="Z30" i="280"/>
  <c r="BB29" i="280"/>
  <c r="BA29" i="280"/>
  <c r="BC29" i="280" s="1"/>
  <c r="AZ29" i="280"/>
  <c r="Z29" i="280"/>
  <c r="BC28" i="280"/>
  <c r="BB28" i="280"/>
  <c r="BA28" i="280"/>
  <c r="AZ28" i="280"/>
  <c r="Z28" i="280"/>
  <c r="BC27" i="280"/>
  <c r="BB27" i="280"/>
  <c r="BA27" i="280"/>
  <c r="Z27" i="280"/>
  <c r="DA24" i="280"/>
  <c r="CZ24" i="280"/>
  <c r="CY24" i="280"/>
  <c r="CX24" i="280"/>
  <c r="CW24" i="280"/>
  <c r="CV24" i="280"/>
  <c r="CU24" i="280"/>
  <c r="CT24" i="280"/>
  <c r="CS24" i="280"/>
  <c r="CR24" i="280"/>
  <c r="CQ24" i="280"/>
  <c r="CP24" i="280"/>
  <c r="CO24" i="280"/>
  <c r="CN24" i="280"/>
  <c r="CM24" i="280"/>
  <c r="CL24" i="280"/>
  <c r="CK24" i="280"/>
  <c r="CJ24" i="280"/>
  <c r="CI24" i="280"/>
  <c r="CH24" i="280"/>
  <c r="CG24" i="280"/>
  <c r="CF24" i="280"/>
  <c r="CE24" i="280"/>
  <c r="CD24" i="280"/>
  <c r="CC24" i="280"/>
  <c r="CB24" i="280"/>
  <c r="CA24" i="280"/>
  <c r="BZ24" i="280"/>
  <c r="BY24" i="280"/>
  <c r="BX24" i="280"/>
  <c r="BW24" i="280"/>
  <c r="BV24" i="280"/>
  <c r="BU24" i="280"/>
  <c r="BT24" i="280"/>
  <c r="BS24" i="280"/>
  <c r="BR24" i="280"/>
  <c r="BQ24" i="280"/>
  <c r="BP24" i="280"/>
  <c r="BO24" i="280"/>
  <c r="BN24" i="280"/>
  <c r="BM24" i="280"/>
  <c r="BL24" i="280"/>
  <c r="BK24" i="280"/>
  <c r="BJ24" i="280"/>
  <c r="BI24" i="280"/>
  <c r="BH24" i="280"/>
  <c r="BG24" i="280"/>
  <c r="BF24" i="280"/>
  <c r="BE24" i="280"/>
  <c r="BD24" i="280"/>
  <c r="BA24" i="280"/>
  <c r="DA23" i="280"/>
  <c r="CZ23" i="280"/>
  <c r="CY23" i="280"/>
  <c r="CX23" i="280"/>
  <c r="CW23" i="280"/>
  <c r="CV23" i="280"/>
  <c r="CU23" i="280"/>
  <c r="CT23" i="280"/>
  <c r="CS23" i="280"/>
  <c r="CR23" i="280"/>
  <c r="CQ23" i="280"/>
  <c r="CP23" i="280"/>
  <c r="CO23" i="280"/>
  <c r="CN23" i="280"/>
  <c r="CM23" i="280"/>
  <c r="CL23" i="280"/>
  <c r="CK23" i="280"/>
  <c r="CJ23" i="280"/>
  <c r="CI23" i="280"/>
  <c r="CH23" i="280"/>
  <c r="CG23" i="280"/>
  <c r="CF23" i="280"/>
  <c r="CE23" i="280"/>
  <c r="CD23" i="280"/>
  <c r="CC23" i="280"/>
  <c r="CB23" i="280"/>
  <c r="CA23" i="280"/>
  <c r="BZ23" i="280"/>
  <c r="BY23" i="280"/>
  <c r="BX23" i="280"/>
  <c r="BW23" i="280"/>
  <c r="BV23" i="280"/>
  <c r="BU23" i="280"/>
  <c r="BT23" i="280"/>
  <c r="BS23" i="280"/>
  <c r="BR23" i="280"/>
  <c r="BQ23" i="280"/>
  <c r="BP23" i="280"/>
  <c r="BO23" i="280"/>
  <c r="BN23" i="280"/>
  <c r="BM23" i="280"/>
  <c r="BL23" i="280"/>
  <c r="BK23" i="280"/>
  <c r="BJ23" i="280"/>
  <c r="BI23" i="280"/>
  <c r="BH23" i="280"/>
  <c r="BG23" i="280"/>
  <c r="BF23" i="280"/>
  <c r="BE23" i="280"/>
  <c r="BD23" i="280"/>
  <c r="BA23" i="280"/>
  <c r="DA22" i="280"/>
  <c r="CZ22" i="280"/>
  <c r="CY22" i="280"/>
  <c r="CX22" i="280"/>
  <c r="CW22" i="280"/>
  <c r="CV22" i="280"/>
  <c r="CU22" i="280"/>
  <c r="CT22" i="280"/>
  <c r="CS22" i="280"/>
  <c r="CR22" i="280"/>
  <c r="CQ22" i="280"/>
  <c r="CP22" i="280"/>
  <c r="CO22" i="280"/>
  <c r="CN22" i="280"/>
  <c r="CM22" i="280"/>
  <c r="CL22" i="280"/>
  <c r="CK22" i="280"/>
  <c r="CJ22" i="280"/>
  <c r="CI22" i="280"/>
  <c r="CH22" i="280"/>
  <c r="CG22" i="280"/>
  <c r="CF22" i="280"/>
  <c r="CE22" i="280"/>
  <c r="CD22" i="280"/>
  <c r="CC22" i="280"/>
  <c r="CB22" i="280"/>
  <c r="CA22" i="280"/>
  <c r="BZ22" i="280"/>
  <c r="BY22" i="280"/>
  <c r="BX22" i="280"/>
  <c r="BW22" i="280"/>
  <c r="BV22" i="280"/>
  <c r="BU22" i="280"/>
  <c r="BT22" i="280"/>
  <c r="BS22" i="280"/>
  <c r="BR22" i="280"/>
  <c r="BQ22" i="280"/>
  <c r="BP22" i="280"/>
  <c r="BO22" i="280"/>
  <c r="BN22" i="280"/>
  <c r="BM22" i="280"/>
  <c r="BL22" i="280"/>
  <c r="BK22" i="280"/>
  <c r="BJ22" i="280"/>
  <c r="BI22" i="280"/>
  <c r="BH22" i="280"/>
  <c r="BG22" i="280"/>
  <c r="BF22" i="280"/>
  <c r="BE22" i="280"/>
  <c r="BD22" i="280"/>
  <c r="BA22" i="280"/>
  <c r="DA21" i="280"/>
  <c r="CZ21" i="280"/>
  <c r="CY21" i="280"/>
  <c r="CX21" i="280"/>
  <c r="CW21" i="280"/>
  <c r="CV21" i="280"/>
  <c r="CU21" i="280"/>
  <c r="CT21" i="280"/>
  <c r="CS21" i="280"/>
  <c r="CR21" i="280"/>
  <c r="CQ21" i="280"/>
  <c r="CP21" i="280"/>
  <c r="CO21" i="280"/>
  <c r="CN21" i="280"/>
  <c r="CM21" i="280"/>
  <c r="CL21" i="280"/>
  <c r="CK21" i="280"/>
  <c r="CJ21" i="280"/>
  <c r="CI21" i="280"/>
  <c r="CH21" i="280"/>
  <c r="CG21" i="280"/>
  <c r="CF21" i="280"/>
  <c r="CE21" i="280"/>
  <c r="CD21" i="280"/>
  <c r="CC21" i="280"/>
  <c r="CB21" i="280"/>
  <c r="CA21" i="280"/>
  <c r="BZ21" i="280"/>
  <c r="BY21" i="280"/>
  <c r="BX21" i="280"/>
  <c r="BW21" i="280"/>
  <c r="BV21" i="280"/>
  <c r="BU21" i="280"/>
  <c r="BT21" i="280"/>
  <c r="BS21" i="280"/>
  <c r="BR21" i="280"/>
  <c r="BQ21" i="280"/>
  <c r="BP21" i="280"/>
  <c r="BO21" i="280"/>
  <c r="BN21" i="280"/>
  <c r="BM21" i="280"/>
  <c r="BL21" i="280"/>
  <c r="BK21" i="280"/>
  <c r="BJ21" i="280"/>
  <c r="BI21" i="280"/>
  <c r="BH21" i="280"/>
  <c r="BG21" i="280"/>
  <c r="BF21" i="280"/>
  <c r="BE21" i="280"/>
  <c r="BD21" i="280"/>
  <c r="BA21" i="280"/>
  <c r="DA20" i="280"/>
  <c r="CZ20" i="280"/>
  <c r="CY20" i="280"/>
  <c r="CX20" i="280"/>
  <c r="CW20" i="280"/>
  <c r="CV20" i="280"/>
  <c r="CU20" i="280"/>
  <c r="CT20" i="280"/>
  <c r="CS20" i="280"/>
  <c r="CR20" i="280"/>
  <c r="CQ20" i="280"/>
  <c r="CP20" i="280"/>
  <c r="CO20" i="280"/>
  <c r="CN20" i="280"/>
  <c r="CM20" i="280"/>
  <c r="CL20" i="280"/>
  <c r="CK20" i="280"/>
  <c r="CJ20" i="280"/>
  <c r="CI20" i="280"/>
  <c r="CH20" i="280"/>
  <c r="CG20" i="280"/>
  <c r="CF20" i="280"/>
  <c r="CE20" i="280"/>
  <c r="CD20" i="280"/>
  <c r="CC20" i="280"/>
  <c r="CB20" i="280"/>
  <c r="CA20" i="280"/>
  <c r="BZ20" i="280"/>
  <c r="BY20" i="280"/>
  <c r="BX20" i="280"/>
  <c r="BW20" i="280"/>
  <c r="BV20" i="280"/>
  <c r="BU20" i="280"/>
  <c r="BT20" i="280"/>
  <c r="BS20" i="280"/>
  <c r="BR20" i="280"/>
  <c r="BQ20" i="280"/>
  <c r="BP20" i="280"/>
  <c r="BO20" i="280"/>
  <c r="BN20" i="280"/>
  <c r="BM20" i="280"/>
  <c r="BL20" i="280"/>
  <c r="BK20" i="280"/>
  <c r="BJ20" i="280"/>
  <c r="BI20" i="280"/>
  <c r="BH20" i="280"/>
  <c r="BG20" i="280"/>
  <c r="BF20" i="280"/>
  <c r="BE20" i="280"/>
  <c r="BD20" i="280"/>
  <c r="BA20" i="280"/>
  <c r="DA19" i="280"/>
  <c r="CZ19" i="280"/>
  <c r="CY19" i="280"/>
  <c r="CX19" i="280"/>
  <c r="CW19" i="280"/>
  <c r="CV19" i="280"/>
  <c r="CU19" i="280"/>
  <c r="CT19" i="280"/>
  <c r="CS19" i="280"/>
  <c r="CR19" i="280"/>
  <c r="CQ19" i="280"/>
  <c r="CP19" i="280"/>
  <c r="CO19" i="280"/>
  <c r="CN19" i="280"/>
  <c r="CM19" i="280"/>
  <c r="CL19" i="280"/>
  <c r="CK19" i="280"/>
  <c r="CJ19" i="280"/>
  <c r="CI19" i="280"/>
  <c r="CH19" i="280"/>
  <c r="CG19" i="280"/>
  <c r="CF19" i="280"/>
  <c r="CE19" i="280"/>
  <c r="CD19" i="280"/>
  <c r="CC19" i="280"/>
  <c r="CB19" i="280"/>
  <c r="CA19" i="280"/>
  <c r="BZ19" i="280"/>
  <c r="BY19" i="280"/>
  <c r="BX19" i="280"/>
  <c r="BW19" i="280"/>
  <c r="BV19" i="280"/>
  <c r="BU19" i="280"/>
  <c r="BT19" i="280"/>
  <c r="BS19" i="280"/>
  <c r="BR19" i="280"/>
  <c r="BQ19" i="280"/>
  <c r="BP19" i="280"/>
  <c r="BO19" i="280"/>
  <c r="BN19" i="280"/>
  <c r="BM19" i="280"/>
  <c r="BL19" i="280"/>
  <c r="BK19" i="280"/>
  <c r="BJ19" i="280"/>
  <c r="BI19" i="280"/>
  <c r="BH19" i="280"/>
  <c r="BG19" i="280"/>
  <c r="BF19" i="280"/>
  <c r="BE19" i="280"/>
  <c r="BD19" i="280"/>
  <c r="BA19" i="280"/>
  <c r="DA18" i="280"/>
  <c r="CZ18" i="280"/>
  <c r="CY18" i="280"/>
  <c r="CX18" i="280"/>
  <c r="CW18" i="280"/>
  <c r="CV18" i="280"/>
  <c r="CU18" i="280"/>
  <c r="CT18" i="280"/>
  <c r="CS18" i="280"/>
  <c r="CR18" i="280"/>
  <c r="CQ18" i="280"/>
  <c r="CP18" i="280"/>
  <c r="CO18" i="280"/>
  <c r="CN18" i="280"/>
  <c r="CM18" i="280"/>
  <c r="CL18" i="280"/>
  <c r="CK18" i="280"/>
  <c r="CJ18" i="280"/>
  <c r="CI18" i="280"/>
  <c r="CH18" i="280"/>
  <c r="CG18" i="280"/>
  <c r="CF18" i="280"/>
  <c r="CE18" i="280"/>
  <c r="CD18" i="280"/>
  <c r="CC18" i="280"/>
  <c r="CB18" i="280"/>
  <c r="CA18" i="280"/>
  <c r="BZ18" i="280"/>
  <c r="BY18" i="280"/>
  <c r="BX18" i="280"/>
  <c r="BW18" i="280"/>
  <c r="BV18" i="280"/>
  <c r="BU18" i="280"/>
  <c r="BT18" i="280"/>
  <c r="BS18" i="280"/>
  <c r="BR18" i="280"/>
  <c r="BQ18" i="280"/>
  <c r="BP18" i="280"/>
  <c r="BO18" i="280"/>
  <c r="BN18" i="280"/>
  <c r="BM18" i="280"/>
  <c r="BL18" i="280"/>
  <c r="BK18" i="280"/>
  <c r="BJ18" i="280"/>
  <c r="BI18" i="280"/>
  <c r="BH18" i="280"/>
  <c r="BG18" i="280"/>
  <c r="BF18" i="280"/>
  <c r="BE18" i="280"/>
  <c r="BD18" i="280"/>
  <c r="BA18" i="280"/>
  <c r="DA17" i="280"/>
  <c r="CZ17" i="280"/>
  <c r="CY17" i="280"/>
  <c r="CX17" i="280"/>
  <c r="CW17" i="280"/>
  <c r="CV17" i="280"/>
  <c r="CU17" i="280"/>
  <c r="CT17" i="280"/>
  <c r="CS17" i="280"/>
  <c r="CR17" i="280"/>
  <c r="CQ17" i="280"/>
  <c r="CP17" i="280"/>
  <c r="CO17" i="280"/>
  <c r="CN17" i="280"/>
  <c r="CM17" i="280"/>
  <c r="CL17" i="280"/>
  <c r="CK17" i="280"/>
  <c r="CJ17" i="280"/>
  <c r="CI17" i="280"/>
  <c r="CH17" i="280"/>
  <c r="CG17" i="280"/>
  <c r="CF17" i="280"/>
  <c r="CE17" i="280"/>
  <c r="CD17" i="280"/>
  <c r="CC17" i="280"/>
  <c r="CB17" i="280"/>
  <c r="CA17" i="280"/>
  <c r="BZ17" i="280"/>
  <c r="BY17" i="280"/>
  <c r="BX17" i="280"/>
  <c r="BW17" i="280"/>
  <c r="BV17" i="280"/>
  <c r="BU17" i="280"/>
  <c r="BT17" i="280"/>
  <c r="BS17" i="280"/>
  <c r="BR17" i="280"/>
  <c r="BQ17" i="280"/>
  <c r="BP17" i="280"/>
  <c r="BO17" i="280"/>
  <c r="BN17" i="280"/>
  <c r="BM17" i="280"/>
  <c r="BL17" i="280"/>
  <c r="BK17" i="280"/>
  <c r="BJ17" i="280"/>
  <c r="BI17" i="280"/>
  <c r="BH17" i="280"/>
  <c r="BG17" i="280"/>
  <c r="BF17" i="280"/>
  <c r="BE17" i="280"/>
  <c r="BD17" i="280"/>
  <c r="BA17" i="280"/>
  <c r="DA16" i="280"/>
  <c r="CZ16" i="280"/>
  <c r="CY16" i="280"/>
  <c r="CX16" i="280"/>
  <c r="CW16" i="280"/>
  <c r="CV16" i="280"/>
  <c r="CU16" i="280"/>
  <c r="CT16" i="280"/>
  <c r="CS16" i="280"/>
  <c r="CR16" i="280"/>
  <c r="CQ16" i="280"/>
  <c r="CP16" i="280"/>
  <c r="CO16" i="280"/>
  <c r="CN16" i="280"/>
  <c r="CM16" i="280"/>
  <c r="CL16" i="280"/>
  <c r="CK16" i="280"/>
  <c r="CJ16" i="280"/>
  <c r="CI16" i="280"/>
  <c r="CH16" i="280"/>
  <c r="CG16" i="280"/>
  <c r="CF16" i="280"/>
  <c r="CE16" i="280"/>
  <c r="CD16" i="280"/>
  <c r="CC16" i="280"/>
  <c r="CB16" i="280"/>
  <c r="CA16" i="280"/>
  <c r="BZ16" i="280"/>
  <c r="BY16" i="280"/>
  <c r="BX16" i="280"/>
  <c r="BW16" i="280"/>
  <c r="BV16" i="280"/>
  <c r="BU16" i="280"/>
  <c r="BT16" i="280"/>
  <c r="BS16" i="280"/>
  <c r="BR16" i="280"/>
  <c r="BQ16" i="280"/>
  <c r="BP16" i="280"/>
  <c r="BO16" i="280"/>
  <c r="BN16" i="280"/>
  <c r="BM16" i="280"/>
  <c r="BL16" i="280"/>
  <c r="BK16" i="280"/>
  <c r="BJ16" i="280"/>
  <c r="BI16" i="280"/>
  <c r="BH16" i="280"/>
  <c r="BG16" i="280"/>
  <c r="BF16" i="280"/>
  <c r="BE16" i="280"/>
  <c r="BD16" i="280"/>
  <c r="BA16" i="280"/>
  <c r="DA15" i="280"/>
  <c r="CZ15" i="280"/>
  <c r="CY15" i="280"/>
  <c r="CX15" i="280"/>
  <c r="CW15" i="280"/>
  <c r="CV15" i="280"/>
  <c r="CU15" i="280"/>
  <c r="CT15" i="280"/>
  <c r="CS15" i="280"/>
  <c r="CR15" i="280"/>
  <c r="CQ15" i="280"/>
  <c r="CP15" i="280"/>
  <c r="CO15" i="280"/>
  <c r="CN15" i="280"/>
  <c r="CM15" i="280"/>
  <c r="CL15" i="280"/>
  <c r="CK15" i="280"/>
  <c r="CJ15" i="280"/>
  <c r="CI15" i="280"/>
  <c r="CH15" i="280"/>
  <c r="CG15" i="280"/>
  <c r="CF15" i="280"/>
  <c r="CE15" i="280"/>
  <c r="CD15" i="280"/>
  <c r="CC15" i="280"/>
  <c r="CB15" i="280"/>
  <c r="CA15" i="280"/>
  <c r="BZ15" i="280"/>
  <c r="BY15" i="280"/>
  <c r="BX15" i="280"/>
  <c r="BW15" i="280"/>
  <c r="BV15" i="280"/>
  <c r="BU15" i="280"/>
  <c r="BT15" i="280"/>
  <c r="BS15" i="280"/>
  <c r="BR15" i="280"/>
  <c r="BQ15" i="280"/>
  <c r="BP15" i="280"/>
  <c r="BO15" i="280"/>
  <c r="BN15" i="280"/>
  <c r="BM15" i="280"/>
  <c r="BL15" i="280"/>
  <c r="BK15" i="280"/>
  <c r="BJ15" i="280"/>
  <c r="BI15" i="280"/>
  <c r="BH15" i="280"/>
  <c r="BG15" i="280"/>
  <c r="BF15" i="280"/>
  <c r="BE15" i="280"/>
  <c r="BD15" i="280"/>
  <c r="BA15" i="280"/>
  <c r="DA14" i="280"/>
  <c r="CZ14" i="280"/>
  <c r="CY14" i="280"/>
  <c r="CX14" i="280"/>
  <c r="CW14" i="280"/>
  <c r="CV14" i="280"/>
  <c r="CU14" i="280"/>
  <c r="CT14" i="280"/>
  <c r="CS14" i="280"/>
  <c r="CR14" i="280"/>
  <c r="CQ14" i="280"/>
  <c r="CP14" i="280"/>
  <c r="CO14" i="280"/>
  <c r="CN14" i="280"/>
  <c r="CM14" i="280"/>
  <c r="CL14" i="280"/>
  <c r="CK14" i="280"/>
  <c r="CJ14" i="280"/>
  <c r="CI14" i="280"/>
  <c r="CH14" i="280"/>
  <c r="CG14" i="280"/>
  <c r="CF14" i="280"/>
  <c r="CE14" i="280"/>
  <c r="CD14" i="280"/>
  <c r="CC14" i="280"/>
  <c r="CB14" i="280"/>
  <c r="CA14" i="280"/>
  <c r="BZ14" i="280"/>
  <c r="BY14" i="280"/>
  <c r="BX14" i="280"/>
  <c r="BW14" i="280"/>
  <c r="BV14" i="280"/>
  <c r="BU14" i="280"/>
  <c r="BT14" i="280"/>
  <c r="BS14" i="280"/>
  <c r="BR14" i="280"/>
  <c r="BQ14" i="280"/>
  <c r="BP14" i="280"/>
  <c r="BO14" i="280"/>
  <c r="BN14" i="280"/>
  <c r="BM14" i="280"/>
  <c r="BL14" i="280"/>
  <c r="BK14" i="280"/>
  <c r="BJ14" i="280"/>
  <c r="BI14" i="280"/>
  <c r="BH14" i="280"/>
  <c r="BG14" i="280"/>
  <c r="BF14" i="280"/>
  <c r="BE14" i="280"/>
  <c r="BD14" i="280"/>
  <c r="BA14" i="280"/>
  <c r="DA13" i="280"/>
  <c r="CZ13" i="280"/>
  <c r="CY13" i="280"/>
  <c r="CX13" i="280"/>
  <c r="CW13" i="280"/>
  <c r="CV13" i="280"/>
  <c r="CU13" i="280"/>
  <c r="CT13" i="280"/>
  <c r="CS13" i="280"/>
  <c r="CR13" i="280"/>
  <c r="CQ13" i="280"/>
  <c r="CP13" i="280"/>
  <c r="CO13" i="280"/>
  <c r="CN13" i="280"/>
  <c r="CM13" i="280"/>
  <c r="CL13" i="280"/>
  <c r="CK13" i="280"/>
  <c r="CJ13" i="280"/>
  <c r="CI13" i="280"/>
  <c r="CH13" i="280"/>
  <c r="CG13" i="280"/>
  <c r="CF13" i="280"/>
  <c r="CE13" i="280"/>
  <c r="CD13" i="280"/>
  <c r="CC13" i="280"/>
  <c r="CB13" i="280"/>
  <c r="CA13" i="280"/>
  <c r="BZ13" i="280"/>
  <c r="BY13" i="280"/>
  <c r="BX13" i="280"/>
  <c r="BW13" i="280"/>
  <c r="BV13" i="280"/>
  <c r="BU13" i="280"/>
  <c r="BT13" i="280"/>
  <c r="BS13" i="280"/>
  <c r="BR13" i="280"/>
  <c r="BQ13" i="280"/>
  <c r="BP13" i="280"/>
  <c r="BO13" i="280"/>
  <c r="BN13" i="280"/>
  <c r="BM13" i="280"/>
  <c r="BL13" i="280"/>
  <c r="BK13" i="280"/>
  <c r="BJ13" i="280"/>
  <c r="BI13" i="280"/>
  <c r="BH13" i="280"/>
  <c r="BG13" i="280"/>
  <c r="BF13" i="280"/>
  <c r="BE13" i="280"/>
  <c r="BD13" i="280"/>
  <c r="BA13" i="280"/>
  <c r="DA12" i="280"/>
  <c r="CZ12" i="280"/>
  <c r="CY12" i="280"/>
  <c r="CX12" i="280"/>
  <c r="CW12" i="280"/>
  <c r="CV12" i="280"/>
  <c r="CU12" i="280"/>
  <c r="CT12" i="280"/>
  <c r="CS12" i="280"/>
  <c r="CR12" i="280"/>
  <c r="CQ12" i="280"/>
  <c r="CP12" i="280"/>
  <c r="CO12" i="280"/>
  <c r="CN12" i="280"/>
  <c r="CM12" i="280"/>
  <c r="CL12" i="280"/>
  <c r="CK12" i="280"/>
  <c r="CJ12" i="280"/>
  <c r="CI12" i="280"/>
  <c r="CH12" i="280"/>
  <c r="CG12" i="280"/>
  <c r="CF12" i="280"/>
  <c r="CE12" i="280"/>
  <c r="CD12" i="280"/>
  <c r="CC12" i="280"/>
  <c r="CB12" i="280"/>
  <c r="CA12" i="280"/>
  <c r="BZ12" i="280"/>
  <c r="BY12" i="280"/>
  <c r="BX12" i="280"/>
  <c r="BW12" i="280"/>
  <c r="BV12" i="280"/>
  <c r="BU12" i="280"/>
  <c r="BT12" i="280"/>
  <c r="BS12" i="280"/>
  <c r="BR12" i="280"/>
  <c r="BQ12" i="280"/>
  <c r="BP12" i="280"/>
  <c r="BO12" i="280"/>
  <c r="BN12" i="280"/>
  <c r="BM12" i="280"/>
  <c r="BL12" i="280"/>
  <c r="BK12" i="280"/>
  <c r="BJ12" i="280"/>
  <c r="BI12" i="280"/>
  <c r="BH12" i="280"/>
  <c r="BG12" i="280"/>
  <c r="BF12" i="280"/>
  <c r="BE12" i="280"/>
  <c r="BD12" i="280"/>
  <c r="BA12" i="280"/>
  <c r="DA11" i="280"/>
  <c r="CZ11" i="280"/>
  <c r="CY11" i="280"/>
  <c r="CX11" i="280"/>
  <c r="CW11" i="280"/>
  <c r="CV11" i="280"/>
  <c r="CU11" i="280"/>
  <c r="CT11" i="280"/>
  <c r="CS11" i="280"/>
  <c r="CR11" i="280"/>
  <c r="CQ11" i="280"/>
  <c r="CP11" i="280"/>
  <c r="CO11" i="280"/>
  <c r="CN11" i="280"/>
  <c r="CM11" i="280"/>
  <c r="CL11" i="280"/>
  <c r="CK11" i="280"/>
  <c r="CJ11" i="280"/>
  <c r="CI11" i="280"/>
  <c r="CH11" i="280"/>
  <c r="CG11" i="280"/>
  <c r="CF11" i="280"/>
  <c r="CE11" i="280"/>
  <c r="CD11" i="280"/>
  <c r="CC11" i="280"/>
  <c r="CB11" i="280"/>
  <c r="CA11" i="280"/>
  <c r="BZ11" i="280"/>
  <c r="BY11" i="280"/>
  <c r="BX11" i="280"/>
  <c r="BW11" i="280"/>
  <c r="BV11" i="280"/>
  <c r="BU11" i="280"/>
  <c r="BT11" i="280"/>
  <c r="BS11" i="280"/>
  <c r="BR11" i="280"/>
  <c r="BQ11" i="280"/>
  <c r="BP11" i="280"/>
  <c r="BO11" i="280"/>
  <c r="BN11" i="280"/>
  <c r="BM11" i="280"/>
  <c r="BL11" i="280"/>
  <c r="BK11" i="280"/>
  <c r="BJ11" i="280"/>
  <c r="BI11" i="280"/>
  <c r="BH11" i="280"/>
  <c r="BG11" i="280"/>
  <c r="BF11" i="280"/>
  <c r="BE11" i="280"/>
  <c r="BD11" i="280"/>
  <c r="BA11" i="280"/>
  <c r="DA10" i="280"/>
  <c r="CZ10" i="280"/>
  <c r="CY10" i="280"/>
  <c r="CX10" i="280"/>
  <c r="CW10" i="280"/>
  <c r="CV10" i="280"/>
  <c r="CU10" i="280"/>
  <c r="CT10" i="280"/>
  <c r="CS10" i="280"/>
  <c r="CR10" i="280"/>
  <c r="CQ10" i="280"/>
  <c r="CP10" i="280"/>
  <c r="CO10" i="280"/>
  <c r="CN10" i="280"/>
  <c r="CM10" i="280"/>
  <c r="CL10" i="280"/>
  <c r="CK10" i="280"/>
  <c r="CJ10" i="280"/>
  <c r="CI10" i="280"/>
  <c r="CH10" i="280"/>
  <c r="CG10" i="280"/>
  <c r="CF10" i="280"/>
  <c r="CE10" i="280"/>
  <c r="CD10" i="280"/>
  <c r="CC10" i="280"/>
  <c r="CB10" i="280"/>
  <c r="CA10" i="280"/>
  <c r="BZ10" i="280"/>
  <c r="BY10" i="280"/>
  <c r="BX10" i="280"/>
  <c r="BW10" i="280"/>
  <c r="BV10" i="280"/>
  <c r="BU10" i="280"/>
  <c r="BT10" i="280"/>
  <c r="BS10" i="280"/>
  <c r="BR10" i="280"/>
  <c r="BQ10" i="280"/>
  <c r="BP10" i="280"/>
  <c r="BO10" i="280"/>
  <c r="BN10" i="280"/>
  <c r="BM10" i="280"/>
  <c r="BL10" i="280"/>
  <c r="BK10" i="280"/>
  <c r="BJ10" i="280"/>
  <c r="BI10" i="280"/>
  <c r="BH10" i="280"/>
  <c r="BG10" i="280"/>
  <c r="BF10" i="280"/>
  <c r="BE10" i="280"/>
  <c r="BD10" i="280"/>
  <c r="BA10" i="280"/>
  <c r="DA9" i="280"/>
  <c r="CZ9" i="280"/>
  <c r="CY9" i="280"/>
  <c r="CX9" i="280"/>
  <c r="CW9" i="280"/>
  <c r="CV9" i="280"/>
  <c r="CU9" i="280"/>
  <c r="CT9" i="280"/>
  <c r="CS9" i="280"/>
  <c r="CR9" i="280"/>
  <c r="CQ9" i="280"/>
  <c r="CP9" i="280"/>
  <c r="CO9" i="280"/>
  <c r="CN9" i="280"/>
  <c r="CM9" i="280"/>
  <c r="CL9" i="280"/>
  <c r="CK9" i="280"/>
  <c r="CJ9" i="280"/>
  <c r="CI9" i="280"/>
  <c r="CH9" i="280"/>
  <c r="CG9" i="280"/>
  <c r="CF9" i="280"/>
  <c r="CE9" i="280"/>
  <c r="CD9" i="280"/>
  <c r="CC9" i="280"/>
  <c r="CB9" i="280"/>
  <c r="CA9" i="280"/>
  <c r="BZ9" i="280"/>
  <c r="BY9" i="280"/>
  <c r="BX9" i="280"/>
  <c r="BW9" i="280"/>
  <c r="BV9" i="280"/>
  <c r="BU9" i="280"/>
  <c r="BT9" i="280"/>
  <c r="BS9" i="280"/>
  <c r="BR9" i="280"/>
  <c r="BQ9" i="280"/>
  <c r="BP9" i="280"/>
  <c r="BO9" i="280"/>
  <c r="BN9" i="280"/>
  <c r="BM9" i="280"/>
  <c r="BL9" i="280"/>
  <c r="BK9" i="280"/>
  <c r="BJ9" i="280"/>
  <c r="BI9" i="280"/>
  <c r="BH9" i="280"/>
  <c r="BG9" i="280"/>
  <c r="BF9" i="280"/>
  <c r="BE9" i="280"/>
  <c r="BD9" i="280"/>
  <c r="BA9" i="280"/>
  <c r="DA8" i="280"/>
  <c r="CZ8" i="280"/>
  <c r="CY8" i="280"/>
  <c r="CX8" i="280"/>
  <c r="CW8" i="280"/>
  <c r="CV8" i="280"/>
  <c r="CU8" i="280"/>
  <c r="CT8" i="280"/>
  <c r="CS8" i="280"/>
  <c r="CR8" i="280"/>
  <c r="CQ8" i="280"/>
  <c r="CP8" i="280"/>
  <c r="CO8" i="280"/>
  <c r="CN8" i="280"/>
  <c r="CM8" i="280"/>
  <c r="CL8" i="280"/>
  <c r="CK8" i="280"/>
  <c r="CJ8" i="280"/>
  <c r="CI8" i="280"/>
  <c r="CH8" i="280"/>
  <c r="CG8" i="280"/>
  <c r="CF8" i="280"/>
  <c r="CE8" i="280"/>
  <c r="CD8" i="280"/>
  <c r="CC8" i="280"/>
  <c r="CB8" i="280"/>
  <c r="CA8" i="280"/>
  <c r="BZ8" i="280"/>
  <c r="BY8" i="280"/>
  <c r="BX8" i="280"/>
  <c r="BW8" i="280"/>
  <c r="BV8" i="280"/>
  <c r="BU8" i="280"/>
  <c r="BT8" i="280"/>
  <c r="BS8" i="280"/>
  <c r="BR8" i="280"/>
  <c r="BQ8" i="280"/>
  <c r="BP8" i="280"/>
  <c r="BO8" i="280"/>
  <c r="BN8" i="280"/>
  <c r="BM8" i="280"/>
  <c r="BL8" i="280"/>
  <c r="BK8" i="280"/>
  <c r="BJ8" i="280"/>
  <c r="BI8" i="280"/>
  <c r="BH8" i="280"/>
  <c r="BG8" i="280"/>
  <c r="BF8" i="280"/>
  <c r="BE8" i="280"/>
  <c r="BD8" i="280"/>
  <c r="BA8" i="280"/>
  <c r="DA7" i="280"/>
  <c r="CZ7" i="280"/>
  <c r="CY7" i="280"/>
  <c r="CX7" i="280"/>
  <c r="CW7" i="280"/>
  <c r="CW4" i="280" s="1"/>
  <c r="CV7" i="280"/>
  <c r="CU7" i="280"/>
  <c r="CT7" i="280"/>
  <c r="CS7" i="280"/>
  <c r="CR7" i="280"/>
  <c r="CQ7" i="280"/>
  <c r="CP7" i="280"/>
  <c r="CO7" i="280"/>
  <c r="CN7" i="280"/>
  <c r="CM7" i="280"/>
  <c r="CL7" i="280"/>
  <c r="CK7" i="280"/>
  <c r="CJ7" i="280"/>
  <c r="CI7" i="280"/>
  <c r="CH7" i="280"/>
  <c r="CG7" i="280"/>
  <c r="CF7" i="280"/>
  <c r="CE7" i="280"/>
  <c r="CD7" i="280"/>
  <c r="CC7" i="280"/>
  <c r="CB7" i="280"/>
  <c r="CA7" i="280"/>
  <c r="BZ7" i="280"/>
  <c r="BY7" i="280"/>
  <c r="BY4" i="280" s="1"/>
  <c r="BX7" i="280"/>
  <c r="BW7" i="280"/>
  <c r="BV7" i="280"/>
  <c r="BU7" i="280"/>
  <c r="BT7" i="280"/>
  <c r="BS7" i="280"/>
  <c r="BR7" i="280"/>
  <c r="BQ7" i="280"/>
  <c r="BP7" i="280"/>
  <c r="BO7" i="280"/>
  <c r="BN7" i="280"/>
  <c r="BM7" i="280"/>
  <c r="BM4" i="280" s="1"/>
  <c r="BL7" i="280"/>
  <c r="BK7" i="280"/>
  <c r="BJ7" i="280"/>
  <c r="BI7" i="280"/>
  <c r="BH7" i="280"/>
  <c r="BG7" i="280"/>
  <c r="BF7" i="280"/>
  <c r="BE7" i="280"/>
  <c r="BD7" i="280"/>
  <c r="BA7" i="280"/>
  <c r="DA6" i="280"/>
  <c r="CZ6" i="280"/>
  <c r="CY6" i="280"/>
  <c r="CX6" i="280"/>
  <c r="CW6" i="280"/>
  <c r="CV6" i="280"/>
  <c r="CU6" i="280"/>
  <c r="CT6" i="280"/>
  <c r="CS6" i="280"/>
  <c r="CR6" i="280"/>
  <c r="CQ6" i="280"/>
  <c r="CP6" i="280"/>
  <c r="CO6" i="280"/>
  <c r="CN6" i="280"/>
  <c r="CM6" i="280"/>
  <c r="CL6" i="280"/>
  <c r="CK6" i="280"/>
  <c r="CJ6" i="280"/>
  <c r="CI6" i="280"/>
  <c r="CH6" i="280"/>
  <c r="CG6" i="280"/>
  <c r="CF6" i="280"/>
  <c r="CE6" i="280"/>
  <c r="CD6" i="280"/>
  <c r="CC6" i="280"/>
  <c r="CB6" i="280"/>
  <c r="CA6" i="280"/>
  <c r="BZ6" i="280"/>
  <c r="BY6" i="280"/>
  <c r="BX6" i="280"/>
  <c r="BW6" i="280"/>
  <c r="BV6" i="280"/>
  <c r="BU6" i="280"/>
  <c r="BT6" i="280"/>
  <c r="BS6" i="280"/>
  <c r="BR6" i="280"/>
  <c r="BQ6" i="280"/>
  <c r="BP6" i="280"/>
  <c r="BO6" i="280"/>
  <c r="BN6" i="280"/>
  <c r="BM6" i="280"/>
  <c r="BL6" i="280"/>
  <c r="BK6" i="280"/>
  <c r="BJ6" i="280"/>
  <c r="BI6" i="280"/>
  <c r="BH6" i="280"/>
  <c r="BG6" i="280"/>
  <c r="BF6" i="280"/>
  <c r="BE6" i="280"/>
  <c r="BD6" i="280"/>
  <c r="BA6" i="280"/>
  <c r="L3" i="280"/>
  <c r="DA3" i="280"/>
  <c r="CS3" i="280"/>
  <c r="CO3" i="280"/>
  <c r="BY3" i="280"/>
  <c r="AB46" i="276"/>
  <c r="Z46" i="276"/>
  <c r="X46" i="276"/>
  <c r="V46" i="276"/>
  <c r="T46" i="276"/>
  <c r="R46" i="276"/>
  <c r="P46" i="276"/>
  <c r="N46" i="276"/>
  <c r="L46" i="276"/>
  <c r="J46" i="276"/>
  <c r="H46" i="276"/>
  <c r="F46" i="276"/>
  <c r="AF45" i="276"/>
  <c r="AD45" i="276"/>
  <c r="AH45" i="276" s="1"/>
  <c r="AF44" i="276"/>
  <c r="AD44" i="276"/>
  <c r="AH44" i="276" s="1"/>
  <c r="AF43" i="276"/>
  <c r="AD43" i="276"/>
  <c r="AH43" i="276" s="1"/>
  <c r="AH42" i="276"/>
  <c r="AF42" i="276"/>
  <c r="AD42" i="276"/>
  <c r="AF41" i="276"/>
  <c r="AD41" i="276"/>
  <c r="AH41" i="276" s="1"/>
  <c r="AF40" i="276"/>
  <c r="AD40" i="276"/>
  <c r="AH40" i="276" s="1"/>
  <c r="AF39" i="276"/>
  <c r="AD39" i="276"/>
  <c r="AH39" i="276" s="1"/>
  <c r="AF38" i="276"/>
  <c r="AD38" i="276"/>
  <c r="AH38" i="276" s="1"/>
  <c r="AF37" i="276"/>
  <c r="AD37" i="276"/>
  <c r="AH37" i="276" s="1"/>
  <c r="AF36" i="276"/>
  <c r="AD36" i="276"/>
  <c r="AH36" i="276" s="1"/>
  <c r="AF35" i="276"/>
  <c r="AF46" i="276" s="1"/>
  <c r="AD35" i="276"/>
  <c r="AH35" i="276" s="1"/>
  <c r="AH34" i="276"/>
  <c r="AF34" i="276"/>
  <c r="AD34" i="276"/>
  <c r="AD47" i="276" s="1"/>
  <c r="AB21" i="276"/>
  <c r="Z21" i="276"/>
  <c r="X21" i="276"/>
  <c r="V21" i="276"/>
  <c r="T21" i="276"/>
  <c r="R21" i="276"/>
  <c r="P21" i="276"/>
  <c r="N21" i="276"/>
  <c r="L21" i="276"/>
  <c r="J21" i="276"/>
  <c r="H21" i="276"/>
  <c r="F21" i="276"/>
  <c r="AF20" i="276"/>
  <c r="AD20" i="276"/>
  <c r="AH20" i="276" s="1"/>
  <c r="AF19" i="276"/>
  <c r="AD19" i="276"/>
  <c r="AH19" i="276" s="1"/>
  <c r="AH18" i="276"/>
  <c r="AF18" i="276"/>
  <c r="AD18" i="276"/>
  <c r="AF17" i="276"/>
  <c r="AD17" i="276"/>
  <c r="AH17" i="276" s="1"/>
  <c r="AF16" i="276"/>
  <c r="AD16" i="276"/>
  <c r="AH16" i="276" s="1"/>
  <c r="AF15" i="276"/>
  <c r="AD15" i="276"/>
  <c r="AH15" i="276" s="1"/>
  <c r="AH14" i="276"/>
  <c r="AF14" i="276"/>
  <c r="AD14" i="276"/>
  <c r="AF13" i="276"/>
  <c r="AD13" i="276"/>
  <c r="AH13" i="276" s="1"/>
  <c r="AF12" i="276"/>
  <c r="AD12" i="276"/>
  <c r="AH12" i="276" s="1"/>
  <c r="AF11" i="276"/>
  <c r="AF21" i="276" s="1"/>
  <c r="AD11" i="276"/>
  <c r="AH11" i="276" s="1"/>
  <c r="AH10" i="276"/>
  <c r="AF10" i="276"/>
  <c r="AD10" i="276"/>
  <c r="AF9" i="276"/>
  <c r="AD9" i="276"/>
  <c r="AD22" i="276" s="1"/>
  <c r="CW3" i="280" l="1"/>
  <c r="CG4" i="280"/>
  <c r="CS4" i="280"/>
  <c r="CO4" i="280"/>
  <c r="DA4" i="280"/>
  <c r="BD4" i="280"/>
  <c r="BI4" i="280"/>
  <c r="CG3" i="280"/>
  <c r="BM3" i="280"/>
  <c r="BI3" i="280"/>
  <c r="BD3" i="280"/>
  <c r="M3" i="280"/>
  <c r="L4" i="280"/>
  <c r="L5" i="280" s="1"/>
  <c r="AH21" i="276"/>
  <c r="AH46" i="276"/>
  <c r="AH9" i="276"/>
  <c r="M4" i="280" l="1"/>
  <c r="M5" i="280" s="1"/>
  <c r="N3" i="280"/>
  <c r="AH32" i="272"/>
  <c r="AH30" i="272"/>
  <c r="V29" i="272"/>
  <c r="V30" i="272" s="1"/>
  <c r="AC30" i="272" s="1"/>
  <c r="J29" i="272"/>
  <c r="G29" i="272"/>
  <c r="AH28" i="272"/>
  <c r="AC28" i="272"/>
  <c r="AH27" i="272"/>
  <c r="AC27" i="272"/>
  <c r="J26" i="272"/>
  <c r="G26" i="272"/>
  <c r="V25" i="272"/>
  <c r="V26" i="272" s="1"/>
  <c r="AC24" i="272"/>
  <c r="AH23" i="272"/>
  <c r="AC23" i="272"/>
  <c r="AH22" i="272"/>
  <c r="AC22" i="272"/>
  <c r="AH21" i="272"/>
  <c r="AC21" i="272"/>
  <c r="T13" i="272"/>
  <c r="T12" i="272"/>
  <c r="Y11" i="272"/>
  <c r="T11" i="272"/>
  <c r="Y10" i="272"/>
  <c r="T10" i="272"/>
  <c r="G31" i="272" l="1"/>
  <c r="J31" i="272"/>
  <c r="AC29" i="272"/>
  <c r="V12" i="272"/>
  <c r="AC25" i="272"/>
  <c r="AC26" i="272" s="1"/>
  <c r="V32" i="272"/>
  <c r="AC32" i="272" s="1"/>
  <c r="V10" i="272"/>
  <c r="N4" i="280"/>
  <c r="N5" i="280" s="1"/>
  <c r="O3" i="280"/>
  <c r="O4" i="280" l="1"/>
  <c r="O5" i="280" s="1"/>
  <c r="P3" i="280"/>
  <c r="Q3" i="280" l="1"/>
  <c r="P4" i="280"/>
  <c r="P5" i="280" s="1"/>
  <c r="Q4" i="280" l="1"/>
  <c r="Q5" i="280" s="1"/>
  <c r="R3" i="280"/>
  <c r="R4" i="280" l="1"/>
  <c r="R5" i="280" s="1"/>
  <c r="S3" i="280"/>
  <c r="S4" i="280" l="1"/>
  <c r="S5" i="280" s="1"/>
  <c r="T3" i="280"/>
  <c r="U3" i="280" l="1"/>
  <c r="T4" i="280"/>
  <c r="T5" i="280" s="1"/>
  <c r="V3" i="280" l="1"/>
  <c r="U4" i="280"/>
  <c r="U5" i="280" s="1"/>
  <c r="T54" i="246"/>
  <c r="N54" i="246"/>
  <c r="H54" i="246"/>
  <c r="V4" i="280" l="1"/>
  <c r="V5" i="280" s="1"/>
  <c r="W3" i="280"/>
  <c r="X3" i="280" l="1"/>
  <c r="W4" i="280"/>
  <c r="W5" i="280" s="1"/>
  <c r="Y3" i="280" l="1"/>
  <c r="X4" i="280"/>
  <c r="X5" i="280" s="1"/>
  <c r="Y4" i="280" l="1"/>
  <c r="Y5" i="280" s="1"/>
  <c r="Z3" i="280"/>
  <c r="Z4" i="280" l="1"/>
  <c r="Z5" i="280" s="1"/>
  <c r="AA3" i="280"/>
  <c r="AA4" i="280" l="1"/>
  <c r="AA5" i="280" s="1"/>
  <c r="AB3" i="280"/>
  <c r="AC3" i="280" l="1"/>
  <c r="AB4" i="280"/>
  <c r="AB5" i="280" s="1"/>
  <c r="AC4" i="280" l="1"/>
  <c r="AC5" i="280" s="1"/>
  <c r="AD3" i="280"/>
  <c r="AD4" i="280" l="1"/>
  <c r="AD5" i="280" s="1"/>
  <c r="AE3" i="280"/>
  <c r="AE4" i="280" l="1"/>
  <c r="AE5" i="280" s="1"/>
  <c r="AF3" i="280"/>
  <c r="AF4" i="280" l="1"/>
  <c r="AF5" i="280" s="1"/>
  <c r="AG3" i="280"/>
  <c r="AH3" i="280" l="1"/>
  <c r="AG4" i="280"/>
  <c r="AG5" i="280" s="1"/>
  <c r="AH4" i="280" l="1"/>
  <c r="AH5" i="280" s="1"/>
  <c r="AI3" i="280"/>
  <c r="AJ3" i="280" l="1"/>
  <c r="AI4" i="280"/>
  <c r="AI5" i="280" s="1"/>
  <c r="AK3" i="280" l="1"/>
  <c r="AJ4" i="280"/>
  <c r="AJ5" i="280" s="1"/>
  <c r="AK4" i="280" l="1"/>
  <c r="AK5" i="280" s="1"/>
  <c r="AL3" i="280"/>
  <c r="AL4" i="280" l="1"/>
  <c r="AL5" i="280" s="1"/>
  <c r="AM3" i="280"/>
  <c r="AM4" i="280" l="1"/>
  <c r="AM5" i="280" s="1"/>
  <c r="AN3" i="280"/>
  <c r="AO3" i="280" l="1"/>
  <c r="AN4" i="280"/>
  <c r="AN5" i="280" s="1"/>
  <c r="AO4" i="280" l="1"/>
  <c r="AO5" i="280" s="1"/>
  <c r="AP3" i="280"/>
  <c r="AP4" i="280" s="1"/>
  <c r="AP5" i="280" s="1"/>
  <c r="AG36" i="154" l="1"/>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B33" i="154" l="1"/>
  <c r="J35" i="154"/>
  <c r="AG10" i="154"/>
  <c r="AG9" i="154"/>
  <c r="U34" i="154"/>
  <c r="AB34" i="1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1F085F4-F94C-4099-9CAF-B99015C694D7}">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6" authorId="0" shapeId="0" xr:uid="{87D019A4-F11F-4FA6-9598-A9BDB31909D0}">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4F5B092B-B90F-4B63-B365-ACA4784C8EE6}">
      <text>
        <r>
          <rPr>
            <sz val="9"/>
            <color indexed="81"/>
            <rFont val="ＭＳ Ｐ明朝"/>
            <family val="1"/>
            <charset val="128"/>
          </rPr>
          <t>（入力方法の例）
H31</t>
        </r>
      </text>
    </comment>
    <comment ref="L15" authorId="0" shapeId="0" xr:uid="{DEBC2B1E-0A2D-4BDE-BFFA-562F5D34D739}">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0A0CED73-18E9-47A9-B567-A08F13CF8449}">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7BC0BE6C-3905-45C2-BE80-6E9DA55DE039}">
      <text>
        <r>
          <rPr>
            <sz val="9"/>
            <color indexed="81"/>
            <rFont val="ＭＳ Ｐ明朝"/>
            <family val="1"/>
            <charset val="128"/>
          </rPr>
          <t>自動で入力されます</t>
        </r>
      </text>
    </comment>
    <comment ref="J10" authorId="0" shapeId="0" xr:uid="{6414614A-308C-46D7-851B-C5DF83E42798}">
      <text>
        <r>
          <rPr>
            <sz val="9"/>
            <color indexed="81"/>
            <rFont val="ＭＳ Ｐ明朝"/>
            <family val="1"/>
            <charset val="128"/>
          </rPr>
          <t>産休・育休・病休等の代替職員は、正規職員に含め、再掲表示してください。</t>
        </r>
      </text>
    </comment>
    <comment ref="S42" authorId="1" shapeId="0" xr:uid="{052C3524-5933-41ED-92BE-D671A23FC536}">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3DFA67B8-BBA6-41D8-8A19-C9E93098B989}">
      <text>
        <r>
          <rPr>
            <sz val="9"/>
            <color indexed="81"/>
            <rFont val="ＭＳ Ｐ明朝"/>
            <family val="1"/>
            <charset val="128"/>
          </rPr>
          <t>保育士カウントの看護師等を含む</t>
        </r>
      </text>
    </comment>
    <comment ref="BM50" authorId="0" shapeId="0" xr:uid="{10ECFEEC-E881-4DCA-9737-9A47738B78EC}">
      <text>
        <r>
          <rPr>
            <sz val="9"/>
            <color indexed="81"/>
            <rFont val="ＭＳ Ｐ明朝"/>
            <family val="1"/>
            <charset val="128"/>
          </rPr>
          <t>保育士カウントの看護師等を含む</t>
        </r>
      </text>
    </comment>
    <comment ref="BE52" authorId="2" shapeId="0" xr:uid="{436385FA-5B21-4707-862E-551196A365C1}">
      <text>
        <r>
          <rPr>
            <sz val="9"/>
            <color indexed="81"/>
            <rFont val="ＭＳ Ｐ明朝"/>
            <family val="1"/>
            <charset val="128"/>
          </rPr>
          <t>式が入っています。</t>
        </r>
      </text>
    </comment>
    <comment ref="BQ52" authorId="2" shapeId="0" xr:uid="{7FD8949B-FA29-4F1B-BE8B-A9FFB0958BC0}">
      <text>
        <r>
          <rPr>
            <sz val="9"/>
            <color indexed="81"/>
            <rFont val="ＭＳ Ｐ明朝"/>
            <family val="1"/>
            <charset val="128"/>
          </rPr>
          <t>式が入っています。</t>
        </r>
      </text>
    </comment>
    <comment ref="BE64" authorId="1" shapeId="0" xr:uid="{45D95176-530B-41CC-8204-79EAFE3DC289}">
      <text>
        <r>
          <rPr>
            <sz val="9"/>
            <color indexed="81"/>
            <rFont val="ＭＳ Ｐ明朝"/>
            <family val="1"/>
            <charset val="128"/>
          </rPr>
          <t>育休代替</t>
        </r>
      </text>
    </comment>
    <comment ref="BE67" authorId="1" shapeId="0" xr:uid="{3009CEAB-6F5B-452A-975B-1F8105CA70E9}">
      <text>
        <r>
          <rPr>
            <sz val="9"/>
            <color indexed="81"/>
            <rFont val="ＭＳ Ｐ明朝"/>
            <family val="1"/>
            <charset val="128"/>
          </rPr>
          <t>短時間：1日4時間勤務</t>
        </r>
      </text>
    </comment>
    <comment ref="BE68" authorId="1" shapeId="0" xr:uid="{DD8DE58C-320C-43AF-AAFC-CC4E430161DE}">
      <text>
        <r>
          <rPr>
            <sz val="9"/>
            <color indexed="81"/>
            <rFont val="ＭＳ Ｐ明朝"/>
            <family val="1"/>
            <charset val="128"/>
          </rPr>
          <t>幼稚園教諭</t>
        </r>
      </text>
    </comment>
    <comment ref="BE69" authorId="1" shapeId="0" xr:uid="{D257C0D8-2F10-4E48-B4E2-800D05B5C3A9}">
      <text>
        <r>
          <rPr>
            <sz val="9"/>
            <color indexed="81"/>
            <rFont val="ＭＳ Ｐ明朝"/>
            <family val="1"/>
            <charset val="128"/>
          </rPr>
          <t>看護師</t>
        </r>
      </text>
    </comment>
    <comment ref="BE70" authorId="1" shapeId="0" xr:uid="{6BC0CA02-348F-4771-9A02-A306C731F771}">
      <text>
        <r>
          <rPr>
            <sz val="9"/>
            <color indexed="81"/>
            <rFont val="ＭＳ Ｐ明朝"/>
            <family val="1"/>
            <charset val="128"/>
          </rPr>
          <t>子育て支援員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0CE55F63-4213-4ADD-AF70-49C5588B06B9}">
      <text>
        <r>
          <rPr>
            <sz val="9"/>
            <color indexed="81"/>
            <rFont val="ＭＳ Ｐ明朝"/>
            <family val="1"/>
            <charset val="128"/>
          </rPr>
          <t>自動で入力されます</t>
        </r>
      </text>
    </comment>
    <comment ref="J10" authorId="0" shapeId="0" xr:uid="{D004E0BF-F3C2-496B-ADCC-10B4FA6BA684}">
      <text>
        <r>
          <rPr>
            <sz val="9"/>
            <color indexed="81"/>
            <rFont val="ＭＳ Ｐ明朝"/>
            <family val="1"/>
            <charset val="128"/>
          </rPr>
          <t>産休・育休・病休等の代替職員は、正規職員に含め、再掲表示してください。</t>
        </r>
      </text>
    </comment>
    <comment ref="S42" authorId="1" shapeId="0" xr:uid="{4EDF83ED-1624-46A0-8813-E065459A73DA}">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90915865-B642-4A88-A33D-0E5610AEBAC7}">
      <text>
        <r>
          <rPr>
            <sz val="9"/>
            <color indexed="81"/>
            <rFont val="ＭＳ Ｐ明朝"/>
            <family val="1"/>
            <charset val="128"/>
          </rPr>
          <t>保育士カウントの看護師等を含む</t>
        </r>
      </text>
    </comment>
    <comment ref="BM50" authorId="0" shapeId="0" xr:uid="{5B561F7B-3978-4F9D-B936-BC1CC98643AB}">
      <text>
        <r>
          <rPr>
            <sz val="9"/>
            <color indexed="81"/>
            <rFont val="ＭＳ Ｐ明朝"/>
            <family val="1"/>
            <charset val="128"/>
          </rPr>
          <t>保育士カウントの看護師等を含む</t>
        </r>
      </text>
    </comment>
    <comment ref="BE52" authorId="2" shapeId="0" xr:uid="{E522AA56-FAE6-4148-BFE3-433069DDA836}">
      <text>
        <r>
          <rPr>
            <sz val="9"/>
            <color indexed="81"/>
            <rFont val="ＭＳ Ｐ明朝"/>
            <family val="1"/>
            <charset val="128"/>
          </rPr>
          <t>式が入っています。</t>
        </r>
      </text>
    </comment>
    <comment ref="BQ52" authorId="2" shapeId="0" xr:uid="{38E00850-F9C3-4720-A5A0-90A396C2EB43}">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FA490819-F2AE-492F-97B9-39739A0704B7}">
      <text>
        <r>
          <rPr>
            <sz val="9"/>
            <color indexed="81"/>
            <rFont val="ＭＳ Ｐ明朝"/>
            <family val="1"/>
            <charset val="128"/>
          </rPr>
          <t>市町村長が認めた障害児を受入れている事業所</t>
        </r>
      </text>
    </comment>
    <comment ref="L10" authorId="0" shapeId="0" xr:uid="{4F04875B-1F9B-4EFE-B063-4E3E25AD6E68}">
      <text>
        <r>
          <rPr>
            <sz val="9"/>
            <color indexed="81"/>
            <rFont val="ＭＳ Ｐ明朝"/>
            <family val="1"/>
            <charset val="128"/>
          </rPr>
          <t>適用されている栄養士の配置の形態を選択すること。</t>
        </r>
      </text>
    </comment>
    <comment ref="AT21" authorId="1" shapeId="0" xr:uid="{E1579BD9-06A7-4D8D-99F0-A7F66E9341B8}">
      <text>
        <r>
          <rPr>
            <sz val="9"/>
            <color indexed="81"/>
            <rFont val="ＭＳ Ｐ明朝"/>
            <family val="1"/>
            <charset val="128"/>
          </rPr>
          <t>保育士カウントの看護師等を含む</t>
        </r>
      </text>
    </comment>
    <comment ref="BF21" authorId="1" shapeId="0" xr:uid="{7882F500-D6D0-4A77-831D-A57AACD00977}">
      <text>
        <r>
          <rPr>
            <sz val="9"/>
            <color indexed="81"/>
            <rFont val="ＭＳ Ｐ明朝"/>
            <family val="1"/>
            <charset val="128"/>
          </rPr>
          <t>保育士カウントの看護師等を含む</t>
        </r>
      </text>
    </comment>
    <comment ref="AE23" authorId="2" shapeId="0" xr:uid="{72AFDA24-310C-4DFA-AD98-59A964543A70}">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06295B6B-835B-488C-8A8A-7D1DBECEE7A5}">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X23" authorId="2" shapeId="0" xr:uid="{55737960-D399-4227-906C-6AEB2094E1CE}">
      <text>
        <r>
          <rPr>
            <sz val="9"/>
            <color indexed="81"/>
            <rFont val="ＭＳ Ｐ明朝"/>
            <family val="1"/>
            <charset val="128"/>
          </rPr>
          <t>式が入っています。</t>
        </r>
      </text>
    </comment>
    <comment ref="BJ23" authorId="2" shapeId="0" xr:uid="{31F1FE22-9FA6-4CB7-AFAB-2A9ACFF39064}">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3" authorId="0" shapeId="0" xr:uid="{B52F06E6-0ABC-4DC5-8A3E-4F23DD2E9C1D}">
      <text>
        <r>
          <rPr>
            <sz val="9"/>
            <color indexed="81"/>
            <rFont val="ＭＳ Ｐ明朝"/>
            <family val="1"/>
            <charset val="128"/>
          </rPr>
          <t>保育士資格者が3分の2未満となった場合には赤字表記されます。</t>
        </r>
      </text>
    </comment>
    <comment ref="AD37" authorId="0" shapeId="0" xr:uid="{D57D0D8F-D7BE-4A05-8004-BD8A6D2D975F}">
      <text>
        <r>
          <rPr>
            <sz val="9"/>
            <color indexed="81"/>
            <rFont val="ＭＳ Ｐ明朝"/>
            <family val="1"/>
            <charset val="128"/>
          </rPr>
          <t>保育士資格者が3分の2未満となった場合には赤字表記されます。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74F67A0A-07D3-4F78-8DD6-4A6C0708E7DB}">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032589E3-4B87-49E9-9AA1-4B9A6800ACD6}">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03706B68-C3B1-459E-9128-6E822A51944B}">
      <text>
        <r>
          <rPr>
            <sz val="9"/>
            <color indexed="81"/>
            <rFont val="ＭＳ Ｐ明朝"/>
            <family val="1"/>
            <charset val="128"/>
          </rPr>
          <t>必要に応じてご利用ください。
※提出不要です。</t>
        </r>
      </text>
    </comment>
    <comment ref="AM2" authorId="0" shapeId="0" xr:uid="{0491AEBF-4D8F-4BDE-9D6B-24D6E66C2B7A}">
      <text>
        <r>
          <rPr>
            <sz val="9"/>
            <color indexed="81"/>
            <rFont val="ＭＳ Ｐ明朝"/>
            <family val="1"/>
            <charset val="128"/>
          </rPr>
          <t>監査調書提出月を選択すると、日及び曜日が自動入力されます。</t>
        </r>
      </text>
    </comment>
    <comment ref="BC6" authorId="0" shapeId="0" xr:uid="{DDAECB25-293F-4DC9-901E-091DCDC1CD3E}">
      <text>
        <r>
          <rPr>
            <sz val="9"/>
            <color indexed="81"/>
            <rFont val="ＭＳ Ｐ明朝"/>
            <family val="1"/>
            <charset val="128"/>
          </rPr>
          <t>下表の太枠内に■を入力後、シフト記号を選択すると、自動的に反映されます。</t>
        </r>
      </text>
    </comment>
    <comment ref="V28" authorId="0" shapeId="0" xr:uid="{616DB38E-B4B7-421B-AF96-1625E51078A7}">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1677C5E-AFBF-463D-9FEF-3DAF57D132D2}">
      <text>
        <r>
          <rPr>
            <sz val="9"/>
            <color indexed="81"/>
            <rFont val="ＭＳ Ｐ明朝"/>
            <family val="1"/>
            <charset val="128"/>
          </rPr>
          <t>リスト（産休、育休、介護休、病休）から選択。
手入力も可。</t>
        </r>
      </text>
    </comment>
    <comment ref="L9" authorId="1" shapeId="0" xr:uid="{B182D351-AE01-47A0-A82B-FDF46CEDADC6}">
      <text>
        <r>
          <rPr>
            <sz val="9"/>
            <color indexed="81"/>
            <rFont val="ＭＳ Ｐ明朝"/>
            <family val="1"/>
            <charset val="128"/>
          </rPr>
          <t>選択肢リストにない場合は、手入力してください。</t>
        </r>
      </text>
    </comment>
    <comment ref="O9" authorId="2" shapeId="0" xr:uid="{8E30B95A-78AE-4E83-A124-07FB07ED2F56}">
      <text>
        <r>
          <rPr>
            <sz val="9"/>
            <color indexed="81"/>
            <rFont val="ＭＳ Ｐ明朝"/>
            <family val="1"/>
            <charset val="128"/>
          </rPr>
          <t>リストから選択（正規職員、常勤（非正規）、非常勤（非正規）</t>
        </r>
      </text>
    </comment>
    <comment ref="S9" authorId="0" shapeId="0" xr:uid="{282BB09A-A572-439C-8B55-121F89506A3F}">
      <text>
        <r>
          <rPr>
            <sz val="9"/>
            <color indexed="81"/>
            <rFont val="ＭＳ Ｐ明朝"/>
            <family val="1"/>
            <charset val="128"/>
          </rPr>
          <t>（入力方法の例）
H25.4.17</t>
        </r>
      </text>
    </comment>
    <comment ref="D19" authorId="0" shapeId="0" xr:uid="{ED39EE50-EFE4-4CFF-B6DB-FC4D59F1190A}">
      <text>
        <r>
          <rPr>
            <sz val="9"/>
            <color indexed="81"/>
            <rFont val="ＭＳ Ｐ明朝"/>
            <family val="1"/>
            <charset val="128"/>
          </rPr>
          <t>リスト（退職、転出）から選択してください。</t>
        </r>
      </text>
    </comment>
    <comment ref="G19" authorId="3" shapeId="0" xr:uid="{96602BCE-80F2-4583-AC92-4F9C3EA1671B}">
      <text>
        <r>
          <rPr>
            <sz val="9"/>
            <color indexed="81"/>
            <rFont val="ＭＳ Ｐ明朝"/>
            <family val="1"/>
            <charset val="128"/>
          </rPr>
          <t>（入力方法の例）
H31.3.31</t>
        </r>
      </text>
    </comment>
    <comment ref="R19" authorId="1" shapeId="0" xr:uid="{4F7F2D3F-FE0A-4233-BF8F-2DB279F27452}">
      <text>
        <r>
          <rPr>
            <sz val="9"/>
            <color indexed="81"/>
            <rFont val="ＭＳ Ｐ明朝"/>
            <family val="1"/>
            <charset val="128"/>
          </rPr>
          <t>選択肢リストにない場合は、手入力してください。</t>
        </r>
      </text>
    </comment>
    <comment ref="X19" authorId="2" shapeId="0" xr:uid="{ABCF1C50-20DF-4C3C-89A9-9870C6AA62D1}">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<sst xmlns="http://schemas.openxmlformats.org/spreadsheetml/2006/main" count="4711" uniqueCount="1763">
  <si>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</si>
  <si>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</si>
  <si>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</si>
  <si>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</si>
  <si>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</si>
  <si>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</si>
  <si>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</si>
  <si>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</si>
  <si>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</si>
  <si>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</si>
  <si>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</si>
  <si>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</si>
  <si>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</si>
  <si>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</si>
  <si>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</si>
  <si>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</si>
  <si>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</si>
  <si>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</si>
  <si>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</si>
  <si>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</si>
  <si>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</si>
  <si>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</si>
  <si>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</si>
  <si>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</si>
  <si>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</si>
  <si>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</si>
  <si>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</si>
  <si>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</si>
  <si>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</si>
  <si>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</si>
  <si>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</si>
  <si>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</si>
  <si>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</si>
  <si>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</si>
  <si>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</si>
  <si>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</si>
  <si>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</si>
  <si>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</si>
  <si>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</si>
  <si>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</si>
  <si>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</si>
  <si>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</si>
  <si>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</si>
  <si>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</si>
  <si>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</si>
  <si>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</si>
  <si>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</si>
  <si>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</si>
  <si>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</si>
  <si>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</si>
  <si>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</si>
  <si>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</si>
  <si>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</si>
  <si>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</si>
  <si>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</si>
  <si>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</si>
  <si>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</si>
  <si>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</si>
  <si>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</si>
  <si>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</si>
  <si>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</si>
  <si>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</si>
  <si>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</si>
  <si>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</si>
  <si>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</si>
  <si>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</si>
  <si>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</si>
  <si>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</si>
  <si>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</si>
  <si>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</si>
  <si>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</si>
  <si>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</si>
  <si>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</si>
  <si>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</si>
  <si>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</si>
  <si>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</si>
  <si>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</si>
  <si>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</si>
  <si>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</si>
  <si>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</si>
  <si>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</si>
  <si>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</si>
  <si>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</si>
  <si>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</si>
  <si>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</si>
  <si>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</si>
  <si>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</si>
  <si>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</si>
  <si>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</si>
  <si>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</si>
  <si>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</si>
  <si>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</si>
  <si>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</si>
  <si>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</si>
  <si>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</si>
  <si>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</si>
  <si>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</si>
  <si>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</si>
  <si>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</si>
  <si>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</si>
  <si>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</si>
  <si>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</si>
  <si>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</si>
  <si>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</si>
  <si>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</si>
  <si>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</si>
  <si>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</si>
  <si>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</si>
  <si>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</si>
  <si>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</si>
  <si>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</si>
  <si>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</si>
  <si>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</si>
  <si>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</si>
  <si>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</si>
  <si>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</si>
  <si>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</si>
  <si>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</si>
  <si>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</si>
  <si>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</si>
  <si>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</si>
  <si>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</si>
  <si>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</si>
  <si>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</si>
  <si>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</si>
  <si>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</si>
  <si>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</si>
  <si>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</si>
  <si>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</si>
  <si>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</si>
  <si>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</si>
  <si>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</si>
  <si>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</si>
  <si>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</si>
  <si>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</si>
  <si>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</si>
  <si>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</si>
  <si>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</si>
  <si>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</si>
  <si>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</si>
  <si>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</si>
  <si>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</si>
  <si>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</si>
  <si>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</si>
  <si>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</si>
  <si>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</si>
  <si>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</si>
  <si>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</si>
  <si>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</si>
  <si>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</si>
  <si>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</si>
  <si>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</si>
  <si>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</si>
  <si>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</si>
  <si>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</si>
  <si>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</si>
  <si>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</si>
  <si>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</si>
  <si>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</si>
  <si>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</si>
  <si>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</si>
  <si>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</si>
  <si>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</si>
  <si>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</si>
  <si>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</si>
  <si>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</si>
  <si>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</si>
  <si>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</si>
  <si>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</si>
  <si>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</si>
  <si>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</si>
  <si>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</si>
  <si>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</si>
  <si>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</si>
  <si>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</si>
  <si>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</si>
  <si>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</si>
  <si>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</si>
  <si>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</si>
  <si>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</si>
  <si>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</si>
  <si>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</si>
  <si>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</si>
  <si>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</si>
  <si>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</si>
  <si>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</si>
  <si>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</si>
  <si>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</si>
  <si>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</si>
  <si>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</si>
  <si>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</si>
  <si>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入所児童数については、毎月初日の在籍児童数を記入すること。</t>
    <phoneticPr fontId="4"/>
  </si>
  <si>
    <t>％</t>
    <phoneticPr fontId="10"/>
  </si>
  <si>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</si>
  <si>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</si>
  <si>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</si>
  <si>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</si>
  <si>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</si>
  <si>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</si>
  <si>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</si>
  <si>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</si>
  <si>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</si>
  <si>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</si>
  <si>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</si>
  <si>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</si>
  <si>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</si>
  <si>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</si>
  <si>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</si>
  <si>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</si>
  <si>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</si>
  <si>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</si>
  <si>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</si>
  <si>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開所時間前</t>
    <rPh sb="0" eb="2">
      <t>カイショ</t>
    </rPh>
    <rPh sb="2" eb="4">
      <t>ジカン</t>
    </rPh>
    <rPh sb="4" eb="5">
      <t>マエ</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</si>
  <si>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</si>
  <si>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</si>
  <si>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</si>
  <si>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</si>
  <si>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</si>
  <si>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</si>
  <si>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</si>
  <si>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</si>
  <si>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</si>
  <si>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</si>
  <si>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</si>
  <si>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</si>
  <si>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</si>
  <si>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</si>
  <si>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</si>
  <si>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</si>
  <si>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</si>
  <si>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</si>
  <si>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</si>
  <si>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</si>
  <si>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</si>
  <si>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</si>
  <si>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</si>
  <si>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</si>
  <si>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</si>
  <si>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</si>
  <si>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</si>
  <si>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</si>
  <si>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</si>
  <si>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</si>
  <si>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</si>
  <si>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</si>
  <si>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</si>
  <si>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</si>
  <si>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</si>
  <si>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</si>
  <si>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</si>
  <si>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</si>
  <si>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</si>
  <si>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</si>
  <si>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</si>
  <si>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</si>
  <si>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</si>
  <si>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</si>
  <si>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</si>
  <si>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</si>
  <si>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</si>
  <si>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</si>
  <si>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</si>
  <si>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</si>
  <si>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</si>
  <si>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</si>
  <si>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</si>
  <si>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</si>
  <si>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</si>
  <si>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</si>
  <si>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</si>
  <si>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</si>
  <si>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</si>
  <si>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</si>
  <si>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</si>
  <si>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</si>
  <si>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</si>
  <si>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</si>
  <si>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</si>
  <si>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</si>
  <si>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</si>
  <si>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</si>
  <si>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</si>
  <si>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</si>
  <si>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</si>
  <si>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</si>
  <si>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</si>
  <si>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</si>
  <si>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</si>
  <si>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</si>
  <si>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</si>
  <si>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</si>
  <si>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</si>
  <si>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</si>
  <si>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</si>
  <si>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</si>
  <si>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</si>
  <si>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</si>
  <si>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</si>
  <si>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</si>
  <si>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</si>
  <si>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</si>
  <si>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</si>
  <si>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</si>
  <si>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</si>
  <si>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</si>
  <si>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</si>
  <si>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</si>
  <si>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</si>
  <si>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</si>
  <si>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</si>
  <si>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</si>
  <si>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</si>
  <si>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</si>
  <si>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</si>
  <si>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</si>
  <si>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</si>
  <si>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</si>
  <si>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</si>
  <si>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</si>
  <si>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</si>
  <si>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</si>
  <si>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</si>
  <si>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</si>
  <si>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</si>
  <si>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</si>
  <si>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</si>
  <si>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</si>
  <si>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</si>
  <si>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</si>
  <si>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</si>
  <si>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</si>
  <si>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</si>
  <si>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</si>
  <si>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</si>
  <si>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</si>
  <si>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</si>
  <si>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</si>
  <si>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</si>
  <si>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</si>
  <si>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</si>
  <si>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</si>
  <si>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</si>
  <si>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</si>
  <si>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</si>
  <si>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</si>
  <si>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</si>
  <si>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</si>
  <si>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</si>
  <si>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</si>
  <si>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t>開所時間</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</si>
  <si>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</si>
  <si>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</si>
  <si>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</si>
  <si>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</si>
  <si>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</si>
  <si>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</si>
  <si>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</si>
  <si>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</si>
  <si>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</si>
  <si>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</si>
  <si>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</si>
  <si>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</si>
  <si>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</si>
  <si>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</si>
  <si>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</si>
  <si>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</si>
  <si>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</si>
  <si>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</si>
  <si>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</si>
  <si>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</si>
  <si>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</si>
  <si>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</si>
  <si>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</si>
  <si>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</si>
  <si>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</si>
  <si>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</si>
  <si>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</si>
  <si>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</si>
  <si>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</si>
  <si>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</si>
  <si>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</si>
  <si>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</si>
  <si>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</si>
  <si>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</si>
  <si>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</si>
  <si>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</si>
  <si>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</si>
  <si>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</si>
  <si>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</si>
  <si>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</si>
  <si>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</si>
  <si>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</si>
  <si>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</si>
  <si>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</si>
  <si>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</si>
  <si>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</si>
  <si>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</si>
  <si>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</si>
  <si>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0"/>
  </si>
  <si>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0"/>
  </si>
  <si>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</si>
  <si>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0"/>
  </si>
  <si>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</si>
  <si>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0"/>
  </si>
  <si>
    <t>イ</t>
    <phoneticPr fontId="4"/>
  </si>
  <si>
    <t>設置者の名称、主たる事務所の所在地、代表者の氏名・生年月日・</t>
    <rPh sb="25" eb="27">
      <t>セイネン</t>
    </rPh>
    <rPh sb="27" eb="29">
      <t>ガッピ</t>
    </rPh>
    <phoneticPr fontId="40"/>
  </si>
  <si>
    <t>住所・職名</t>
    <phoneticPr fontId="4"/>
  </si>
  <si>
    <t>ウ</t>
    <phoneticPr fontId="40"/>
  </si>
  <si>
    <t>定款，寄附行為等及びその登記事項証明書又は条例等</t>
    <phoneticPr fontId="4"/>
  </si>
  <si>
    <t>エ</t>
    <phoneticPr fontId="40"/>
  </si>
  <si>
    <t>事業所の平面図及び設備の概要</t>
    <rPh sb="7" eb="8">
      <t>オヨ</t>
    </rPh>
    <phoneticPr fontId="4"/>
  </si>
  <si>
    <t>オ</t>
    <phoneticPr fontId="40"/>
  </si>
  <si>
    <t>管理者の氏名、生年月日、住所</t>
    <rPh sb="7" eb="9">
      <t>セイネン</t>
    </rPh>
    <rPh sb="9" eb="11">
      <t>ガッピ</t>
    </rPh>
    <phoneticPr fontId="4"/>
  </si>
  <si>
    <t>運営規程</t>
    <phoneticPr fontId="40"/>
  </si>
  <si>
    <t>カ</t>
    <phoneticPr fontId="40"/>
  </si>
  <si>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</si>
  <si>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</si>
  <si>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</si>
  <si>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0"/>
  </si>
  <si>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</si>
  <si>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</si>
  <si>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</si>
  <si>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</si>
  <si>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</si>
  <si>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</si>
  <si>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</si>
  <si>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</si>
  <si>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</si>
  <si>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</si>
  <si>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</si>
  <si>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</si>
  <si>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</si>
  <si>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</si>
  <si>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</si>
  <si>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</si>
  <si>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</si>
  <si>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</si>
  <si>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</si>
  <si>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</si>
  <si>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</si>
  <si>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</si>
  <si>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</si>
  <si>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</si>
  <si>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</si>
  <si>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</si>
  <si>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</si>
  <si>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</si>
  <si>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</si>
  <si>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</si>
  <si>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</si>
  <si>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</si>
  <si>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</si>
  <si>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</si>
  <si>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</si>
  <si>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</si>
  <si>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</si>
  <si>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</si>
  <si>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</si>
  <si>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</si>
  <si>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</si>
  <si>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</si>
  <si>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</si>
  <si>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</si>
  <si>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</si>
  <si>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</si>
  <si>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</si>
  <si>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</si>
  <si>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</si>
  <si>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</si>
  <si>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</si>
  <si>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</si>
  <si>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</si>
  <si>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</si>
  <si>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</si>
  <si>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</si>
  <si>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</si>
  <si>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</si>
  <si>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10"/>
  </si>
  <si>
    <t>4歳児</t>
    <phoneticPr fontId="10"/>
  </si>
  <si>
    <t>本年度分</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</si>
  <si>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</si>
  <si>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</si>
  <si>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</si>
  <si>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</si>
  <si>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</si>
  <si>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</si>
  <si>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</si>
  <si>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</si>
  <si>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</si>
  <si>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</si>
  <si>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</si>
  <si>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</si>
  <si>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</si>
  <si>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</si>
  <si>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</si>
  <si>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</si>
  <si>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</si>
  <si>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</si>
  <si>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</si>
  <si>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</si>
  <si>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</si>
  <si>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</si>
  <si>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</si>
  <si>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</si>
  <si>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</si>
  <si>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</si>
  <si>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</si>
  <si>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</si>
  <si>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</si>
  <si>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</si>
  <si>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</si>
  <si>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</si>
  <si>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</si>
  <si>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</si>
  <si>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</si>
  <si>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</si>
  <si>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</si>
  <si>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</si>
  <si>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</si>
  <si>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</si>
  <si>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</si>
  <si>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</si>
  <si>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</si>
  <si>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</si>
  <si>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</si>
  <si>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</si>
  <si>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</si>
  <si>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</si>
  <si>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</si>
  <si>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</si>
  <si>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</si>
  <si>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</si>
  <si>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</si>
  <si>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</si>
  <si>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</si>
  <si>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</si>
  <si>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</si>
  <si>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</si>
  <si>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</si>
  <si>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</si>
  <si>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</si>
  <si>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</si>
  <si>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</si>
  <si>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</si>
  <si>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</si>
  <si>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</si>
  <si>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</si>
  <si>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</si>
  <si>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</si>
  <si>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</si>
  <si>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</si>
  <si>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</si>
  <si>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</si>
  <si>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</si>
  <si>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</si>
  <si>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</si>
  <si>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</si>
  <si>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</si>
  <si>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</si>
  <si>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</si>
  <si>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</si>
  <si>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</si>
  <si>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</si>
  <si>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</si>
  <si>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</si>
  <si>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</si>
  <si>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</si>
  <si>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</si>
  <si>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</si>
  <si>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</si>
  <si>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</si>
  <si>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</si>
  <si>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</si>
  <si>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</si>
  <si>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</si>
  <si>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</si>
  <si>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</si>
  <si>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</si>
  <si>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</si>
  <si>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</si>
  <si>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</si>
  <si>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</si>
  <si>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</si>
  <si>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</si>
  <si>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</si>
  <si>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</si>
  <si>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</si>
  <si>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</si>
  <si>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</si>
  <si>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</si>
  <si>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</si>
  <si>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</si>
  <si>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</si>
  <si>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</si>
  <si>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</si>
  <si>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</si>
  <si>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</si>
  <si>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</si>
  <si>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</si>
  <si>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</si>
  <si>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</si>
  <si>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</si>
  <si>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</si>
  <si>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</si>
  <si>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</si>
  <si>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</si>
  <si>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</si>
  <si>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</si>
  <si>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</si>
  <si>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</si>
  <si>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</si>
  <si>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</si>
  <si>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</si>
  <si>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</si>
  <si>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</si>
  <si>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</si>
  <si>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</si>
  <si>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</si>
  <si>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</si>
  <si>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</si>
  <si>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</si>
  <si>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</si>
  <si>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</si>
  <si>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</si>
  <si>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</si>
  <si>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</si>
  <si>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</si>
  <si>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</si>
  <si>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</si>
  <si>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</si>
  <si>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</si>
  <si>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</si>
  <si>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</si>
  <si>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</si>
  <si>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</si>
  <si>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</si>
  <si>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</si>
  <si>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</si>
  <si>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</si>
  <si>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</si>
  <si>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</si>
  <si>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</si>
  <si>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</si>
  <si>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</si>
  <si>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</si>
  <si>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</si>
  <si>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</si>
  <si>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</si>
  <si>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</si>
  <si>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</si>
  <si>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</si>
  <si>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</si>
  <si>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</si>
  <si>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</si>
  <si>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</si>
  <si>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</si>
  <si>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</si>
  <si>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</si>
  <si>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</si>
  <si>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</si>
  <si>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</si>
  <si>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</si>
  <si>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</si>
  <si>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</si>
  <si>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</si>
  <si>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</si>
  <si>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</si>
  <si>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</si>
  <si>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</si>
  <si>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</si>
  <si>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</si>
  <si>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</si>
  <si>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</si>
  <si>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</si>
  <si>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</si>
  <si>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</si>
  <si>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</si>
  <si>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</si>
  <si>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</si>
  <si>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</si>
  <si>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</si>
  <si>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</si>
  <si>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</si>
  <si>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</si>
  <si>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</si>
  <si>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</si>
  <si>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</si>
  <si>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</si>
  <si>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</si>
  <si>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</si>
  <si>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</si>
  <si>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通勤手当、住居手当または扶養手当は、届出書、家賃証明書等挙証資料に基づき適切に認定しているか。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</si>
  <si>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</si>
  <si>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</si>
  <si>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</si>
  <si>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</si>
  <si>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</si>
  <si>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</si>
  <si>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</si>
  <si>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</si>
  <si>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</si>
  <si>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</si>
  <si>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</si>
  <si>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</si>
  <si>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研修は保育士及び保育事業所の自己評価の状況を反映しているか。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</si>
  <si>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</si>
  <si>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</si>
  <si>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</si>
  <si>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</si>
  <si>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</si>
  <si>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</si>
  <si>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</si>
  <si>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</si>
  <si>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</si>
  <si>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</si>
  <si>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</si>
  <si>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</si>
  <si>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</si>
  <si>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</si>
  <si>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</si>
  <si>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</si>
  <si>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</si>
  <si>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</si>
  <si>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</si>
  <si>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</si>
  <si>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</si>
  <si>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</si>
  <si>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</si>
  <si>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</si>
  <si>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</si>
  <si>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</si>
  <si>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</si>
  <si>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</si>
  <si>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</si>
  <si>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</si>
  <si>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</si>
  <si>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</si>
  <si>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</si>
  <si>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</si>
  <si>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</si>
  <si>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</si>
  <si>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</si>
  <si>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</si>
  <si>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</si>
  <si>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</si>
  <si>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</si>
  <si>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</si>
  <si>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</si>
  <si>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</si>
  <si>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</si>
  <si>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</si>
  <si>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</si>
  <si>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</si>
  <si>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</si>
  <si>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</si>
  <si>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</si>
  <si>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</si>
  <si>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</si>
  <si>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</si>
  <si>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</si>
  <si>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</si>
  <si>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</si>
  <si>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</si>
  <si>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</si>
  <si>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</si>
  <si>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</si>
  <si>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</si>
  <si>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</si>
  <si>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</si>
  <si>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</si>
  <si>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</si>
  <si>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</si>
  <si>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</si>
  <si>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</si>
  <si>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</si>
  <si>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</si>
  <si>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</si>
  <si>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</si>
  <si>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</si>
  <si>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</si>
  <si>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</si>
  <si>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</si>
  <si>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</si>
  <si>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</si>
  <si>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</si>
  <si>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</si>
  <si>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</si>
  <si>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</si>
  <si>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</si>
  <si>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</si>
  <si>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</si>
  <si>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</si>
  <si>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</si>
  <si>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</si>
  <si>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</si>
  <si>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</si>
  <si>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</si>
  <si>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</si>
  <si>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</si>
  <si>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</si>
  <si>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</si>
  <si>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</si>
  <si>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</si>
  <si>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</si>
  <si>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</si>
  <si>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</si>
  <si>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</si>
  <si>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</si>
  <si>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</si>
  <si>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</si>
  <si>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</si>
  <si>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</si>
  <si>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</si>
  <si>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</si>
  <si>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</si>
  <si>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</si>
  <si>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</si>
  <si>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</si>
  <si>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</si>
  <si>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</si>
  <si>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</si>
  <si>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</si>
  <si>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</si>
  <si>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</si>
  <si>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</si>
  <si>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</si>
  <si>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</si>
  <si>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</si>
  <si>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</si>
  <si>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</si>
  <si>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</si>
  <si>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</si>
  <si>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</si>
  <si>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</si>
  <si>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</si>
  <si>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</si>
  <si>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</si>
  <si>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</si>
  <si>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</si>
  <si>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</si>
  <si>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</si>
  <si>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</si>
  <si>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</si>
  <si>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</si>
  <si>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</si>
  <si>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</si>
  <si>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</si>
  <si>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</si>
  <si>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</si>
  <si>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</si>
  <si>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</si>
  <si>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</si>
  <si>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</si>
  <si>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</si>
  <si>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</si>
  <si>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</si>
  <si>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</si>
  <si>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</si>
  <si>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</si>
  <si>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</si>
  <si>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</si>
  <si>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</si>
  <si>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</si>
  <si>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</si>
  <si>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</si>
  <si>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</si>
  <si>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</si>
  <si>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</si>
  <si>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</si>
  <si>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</si>
  <si>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</si>
  <si>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</si>
  <si>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</si>
  <si>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</si>
  <si>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</si>
  <si>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</si>
  <si>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</si>
  <si>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</si>
  <si>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</si>
  <si>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</si>
  <si>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</si>
  <si>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</si>
  <si>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</si>
  <si>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</si>
  <si>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</si>
  <si>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</si>
  <si>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</si>
  <si>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</si>
  <si>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</si>
  <si>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</si>
  <si>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</si>
  <si>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</si>
  <si>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</si>
  <si>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</si>
  <si>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</si>
  <si>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</si>
  <si>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</si>
  <si>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</si>
  <si>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</si>
  <si>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</si>
  <si>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</si>
  <si>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</si>
  <si>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</si>
  <si>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</si>
  <si>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</si>
  <si>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</si>
  <si>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</si>
  <si>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</si>
  <si>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</si>
  <si>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</si>
  <si>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</si>
  <si>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</si>
  <si>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</si>
  <si>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</si>
  <si>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</si>
  <si>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</si>
  <si>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</si>
  <si>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</si>
  <si>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</si>
  <si>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</si>
  <si>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</si>
  <si>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</si>
  <si>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</si>
  <si>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</si>
  <si>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</si>
  <si>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</si>
  <si>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</si>
  <si>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</si>
  <si>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</si>
  <si>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</si>
  <si>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</si>
  <si>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</si>
  <si>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</si>
  <si>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</si>
  <si>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</si>
  <si>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</si>
  <si>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</si>
  <si>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</si>
  <si>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大量調理マニュアル</t>
    <rPh sb="0" eb="2">
      <t>タイリョウ</t>
    </rPh>
    <rPh sb="2" eb="4">
      <t>チョウリ</t>
    </rPh>
    <phoneticPr fontId="4"/>
  </si>
  <si>
    <t>主任保育士や副主任保育士等は、保育士欄に計上する。</t>
    <phoneticPr fontId="4"/>
  </si>
  <si>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</si>
  <si>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</si>
  <si>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</si>
  <si>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</si>
  <si>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</si>
  <si>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</si>
  <si>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</si>
  <si>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</si>
  <si>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</si>
  <si>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</si>
  <si>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</si>
  <si>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</si>
  <si>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</si>
  <si>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</si>
  <si>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</si>
  <si>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</si>
  <si>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</si>
  <si>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</si>
  <si>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</si>
  <si>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</si>
  <si>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</si>
  <si>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</si>
  <si>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</si>
  <si>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</si>
  <si>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</si>
  <si>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</si>
  <si>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</si>
  <si>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</si>
  <si>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</si>
  <si>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</si>
  <si>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</si>
  <si>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</si>
  <si>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</si>
  <si>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</si>
  <si>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</si>
  <si>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</si>
  <si>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</si>
  <si>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</si>
  <si>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</si>
  <si>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</si>
  <si>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</si>
  <si>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</si>
  <si>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</si>
  <si>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</si>
  <si>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</si>
  <si>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</si>
  <si>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</si>
  <si>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</si>
  <si>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</si>
  <si>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</si>
  <si>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</si>
  <si>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</si>
  <si>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</si>
  <si>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</si>
  <si>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</si>
  <si>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</si>
  <si>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</si>
  <si>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</si>
  <si>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</si>
  <si>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</si>
  <si>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</si>
  <si>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</si>
  <si>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</si>
  <si>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</si>
  <si>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</si>
  <si>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</si>
  <si>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</si>
  <si>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</si>
  <si>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</si>
  <si>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</si>
  <si>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</si>
  <si>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</si>
  <si>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</si>
  <si>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</si>
  <si>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</si>
  <si>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</si>
  <si>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</si>
  <si>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</si>
  <si>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</si>
  <si>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</si>
  <si>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</si>
  <si>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</si>
  <si>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</si>
  <si>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</si>
  <si>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</si>
  <si>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</si>
  <si>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</si>
  <si>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</si>
  <si>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</si>
  <si>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</si>
  <si>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</si>
  <si>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</si>
  <si>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</si>
  <si>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</si>
  <si>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</si>
  <si>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</si>
  <si>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</si>
  <si>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</si>
  <si>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</si>
  <si>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</si>
  <si>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</si>
  <si>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</si>
  <si>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</si>
  <si>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</si>
  <si>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</si>
  <si>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</si>
  <si>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</si>
  <si>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</si>
  <si>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</si>
  <si>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</si>
  <si>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</si>
  <si>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</si>
  <si>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</si>
  <si>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</si>
  <si>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</si>
  <si>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</si>
  <si>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</si>
  <si>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</si>
  <si>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</si>
  <si>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</si>
  <si>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</si>
  <si>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</si>
  <si>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</si>
  <si>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</si>
  <si>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</si>
  <si>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</si>
  <si>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</si>
  <si>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</si>
  <si>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</si>
  <si>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</si>
  <si>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</si>
  <si>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</si>
  <si>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</si>
  <si>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</si>
  <si>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</si>
  <si>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</si>
  <si>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</si>
  <si>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</si>
  <si>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</si>
  <si>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</si>
  <si>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</si>
  <si>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</si>
  <si>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</si>
  <si>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</si>
  <si>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</si>
  <si>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</si>
  <si>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</si>
  <si>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</si>
  <si>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</si>
  <si>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</si>
  <si>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</si>
  <si>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</si>
  <si>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</si>
  <si>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</si>
  <si>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</si>
  <si>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</si>
  <si>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</si>
  <si>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</si>
  <si>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</si>
  <si>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</si>
  <si>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</si>
  <si>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</si>
  <si>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</si>
  <si>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</si>
  <si>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</si>
  <si>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</si>
  <si>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</si>
  <si>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</si>
  <si>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</si>
  <si>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</si>
  <si>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</si>
  <si>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</si>
  <si>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</si>
  <si>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</si>
  <si>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</si>
  <si>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</si>
  <si>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</si>
  <si>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</si>
  <si>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</si>
  <si>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</si>
  <si>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</si>
  <si>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</si>
  <si>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</si>
  <si>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</si>
  <si>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</si>
  <si>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</si>
  <si>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</si>
  <si>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</si>
  <si>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</si>
  <si>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</si>
  <si>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</si>
  <si>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</si>
  <si>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時間帯における保育士等数</t>
    <rPh sb="0" eb="3">
      <t>ジカンタイ</t>
    </rPh>
    <rPh sb="7" eb="10">
      <t>ホイクシ</t>
    </rPh>
    <rPh sb="10" eb="11">
      <t>トウ</t>
    </rPh>
    <rPh sb="11" eb="12">
      <t>スウ</t>
    </rPh>
    <phoneticPr fontId="10"/>
  </si>
  <si>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</si>
  <si>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</si>
  <si>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</si>
  <si>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</si>
  <si>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</si>
  <si>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</si>
  <si>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</si>
  <si>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</si>
  <si>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</si>
  <si>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</si>
  <si>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</si>
  <si>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</si>
  <si>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</si>
  <si>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</si>
  <si>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</si>
  <si>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</si>
  <si>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</si>
  <si>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</si>
  <si>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</si>
  <si>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</si>
  <si>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</si>
  <si>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</si>
  <si>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</si>
  <si>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</si>
  <si>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</si>
  <si>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</si>
  <si>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</si>
  <si>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</si>
  <si>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</si>
  <si>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</si>
  <si>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</si>
  <si>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</si>
  <si>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</si>
  <si>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(10)</t>
    <phoneticPr fontId="10"/>
  </si>
  <si>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</si>
  <si>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</si>
  <si>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</si>
  <si>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</si>
  <si>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</si>
  <si>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</si>
  <si>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</si>
  <si>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</si>
  <si>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</si>
  <si>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</si>
  <si>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</si>
  <si>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</si>
  <si>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</si>
  <si>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</si>
  <si>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</si>
  <si>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</si>
  <si>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</si>
  <si>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</si>
  <si>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</si>
  <si>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</si>
  <si>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</si>
  <si>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</si>
  <si>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</si>
  <si>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</si>
  <si>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</si>
  <si>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</si>
  <si>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</si>
  <si>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准看護師</t>
    <rPh sb="0" eb="4">
      <t>ジュンカンゴシ</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</si>
  <si>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</si>
  <si>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</si>
  <si>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</si>
  <si>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</si>
  <si>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</si>
  <si>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</si>
  <si>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</si>
  <si>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</si>
  <si>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</si>
  <si>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</si>
  <si>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</si>
  <si>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</si>
  <si>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</si>
  <si>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</si>
  <si>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</si>
  <si>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</si>
  <si>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</si>
  <si>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</si>
  <si>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</si>
  <si>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</si>
  <si>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</si>
  <si>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10"/>
  </si>
  <si>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</si>
  <si>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</si>
  <si>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</si>
  <si>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</si>
  <si>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保育所型事業所内保育事業　運営調書</t>
    <rPh sb="0" eb="2">
      <t>ホイク</t>
    </rPh>
    <rPh sb="2" eb="3">
      <t>ショ</t>
    </rPh>
    <rPh sb="3" eb="4">
      <t>ガタ</t>
    </rPh>
    <rPh sb="4" eb="7">
      <t>ジギョウショ</t>
    </rPh>
    <rPh sb="7" eb="8">
      <t>ナイ</t>
    </rPh>
    <rPh sb="8" eb="10">
      <t>ホイク</t>
    </rPh>
    <rPh sb="10" eb="12">
      <t>ジギョウ</t>
    </rPh>
    <rPh sb="13" eb="15">
      <t>ウンエイ</t>
    </rPh>
    <rPh sb="15" eb="17">
      <t>チョウショ</t>
    </rPh>
    <phoneticPr fontId="4"/>
  </si>
  <si>
    <t>家庭的保育条例「保育所型事業所内保育事業所」（設備の基準）の条</t>
    <phoneticPr fontId="4"/>
  </si>
  <si>
    <t>家庭的保育条例「保育所型事業所内保育事業」（設備の基準）の条第8号</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セツビ</t>
    </rPh>
    <rPh sb="25" eb="27">
      <t>キジュン</t>
    </rPh>
    <rPh sb="29" eb="30">
      <t>ジョウ</t>
    </rPh>
    <rPh sb="30" eb="31">
      <t>ダイ</t>
    </rPh>
    <rPh sb="32" eb="33">
      <t>ゴウ</t>
    </rPh>
    <phoneticPr fontId="10"/>
  </si>
  <si>
    <t>－保育所型事業所内保育事業　運営No.3－</t>
    <phoneticPr fontId="10"/>
  </si>
  <si>
    <t>－保育所型事業所内保育事業　運営No.4－</t>
    <phoneticPr fontId="10"/>
  </si>
  <si>
    <t>－保育所型事業所内保育事業　運営No.5－</t>
    <phoneticPr fontId="10"/>
  </si>
  <si>
    <t>－保育所型事業所内保育事業　運営No.6－</t>
    <phoneticPr fontId="10"/>
  </si>
  <si>
    <t>－保育所型事業所内保育事業　運営No.7－</t>
    <phoneticPr fontId="10"/>
  </si>
  <si>
    <t>－保育所型事業所内保育事業　運営No.8－</t>
    <phoneticPr fontId="10"/>
  </si>
  <si>
    <t>－保育所型事業所内保育事業　運営No.9－</t>
    <phoneticPr fontId="10"/>
  </si>
  <si>
    <t>－保育所型事業所内保育事業　運営No.10－</t>
    <phoneticPr fontId="4"/>
  </si>
  <si>
    <t>－保育所型事業所内保育事業　運営No.13－</t>
    <phoneticPr fontId="10"/>
  </si>
  <si>
    <t>－保育所型事業所内保育事業　運営No.14－</t>
    <phoneticPr fontId="10"/>
  </si>
  <si>
    <t>－保育所型事業所内保育事業　運営No.15－</t>
    <phoneticPr fontId="10"/>
  </si>
  <si>
    <t>－保育所型事業所内保育事業　運営No.16－</t>
    <phoneticPr fontId="10"/>
  </si>
  <si>
    <t>－保育所型事業所内保育事業　運営No.18－</t>
    <phoneticPr fontId="10"/>
  </si>
  <si>
    <t>－保育所型事業所内保育事業　運営No.19－</t>
    <phoneticPr fontId="10"/>
  </si>
  <si>
    <t>－保育所型事業所内保育事業　運営No.20－</t>
    <phoneticPr fontId="10"/>
  </si>
  <si>
    <t>－保育所型事業所内保育事業　運営No.21－</t>
    <phoneticPr fontId="10"/>
  </si>
  <si>
    <t>－保育所型事業所内保育事業　運営No.22－</t>
    <phoneticPr fontId="10"/>
  </si>
  <si>
    <t>－保育所型事業所内保育事業　運営No.23－</t>
    <phoneticPr fontId="10"/>
  </si>
  <si>
    <t>－保育所型事業所内保育事業　運営No.24－</t>
    <phoneticPr fontId="10"/>
  </si>
  <si>
    <t>－保育所型事業所内保育事業　運営No.25－</t>
    <phoneticPr fontId="10"/>
  </si>
  <si>
    <t>－保育所型事業所内保育事業　運営No.26－</t>
    <phoneticPr fontId="10"/>
  </si>
  <si>
    <t>－保育所型事業所内保育事業　運営No.27－</t>
    <phoneticPr fontId="10"/>
  </si>
  <si>
    <t>－保育所型事業所内保育事業　運営No.28－</t>
    <phoneticPr fontId="10"/>
  </si>
  <si>
    <t>家庭的保育条例「保育所型事業所内保育事業」（職員）の条第2項</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10"/>
  </si>
  <si>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</si>
  <si>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</si>
  <si>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</si>
  <si>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d</t>
    <phoneticPr fontId="4"/>
  </si>
  <si>
    <t>利用定員20人以上</t>
    <rPh sb="0" eb="2">
      <t>リヨウ</t>
    </rPh>
    <rPh sb="2" eb="4">
      <t>テイイン</t>
    </rPh>
    <rPh sb="6" eb="7">
      <t>ニン</t>
    </rPh>
    <rPh sb="7" eb="9">
      <t>イジョウ</t>
    </rPh>
    <phoneticPr fontId="4"/>
  </si>
  <si>
    <t>ｄ</t>
    <phoneticPr fontId="4"/>
  </si>
  <si>
    <t>1、2歳児6人につき1人、乳児3人につき1人。</t>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</si>
  <si>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</si>
  <si>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1歳(6)</t>
    <phoneticPr fontId="10"/>
  </si>
  <si>
    <t>2歳(6)</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</si>
  <si>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</si>
  <si>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</si>
  <si>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</si>
  <si>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</si>
  <si>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</si>
  <si>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労働者名簿</t>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</si>
  <si>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</si>
  <si>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前年度分</t>
    <phoneticPr fontId="4"/>
  </si>
  <si>
    <t>準拠している会計基準にチェックすること。</t>
    <rPh sb="8" eb="10">
      <t>キジュン</t>
    </rPh>
    <phoneticPr fontId="4"/>
  </si>
  <si>
    <t>〈賞与支給状況〉　</t>
    <phoneticPr fontId="10"/>
  </si>
  <si>
    <t>※支給額又は支給日数を記入すること。</t>
    <phoneticPr fontId="4"/>
  </si>
  <si>
    <t>監査日時点で加入している賠償責任保険（傷害保険）の写しを添付すること。（対象児童数、補償内容のわかるもの）</t>
    <phoneticPr fontId="4"/>
  </si>
  <si>
    <t>構造設備は、家庭的保育条例を満たしているか｡</t>
    <rPh sb="6" eb="11">
      <t>カテイテキホイク</t>
    </rPh>
    <rPh sb="11" eb="13">
      <t>ジョウレイ</t>
    </rPh>
    <phoneticPr fontId="4"/>
  </si>
  <si>
    <t>年度当初</t>
    <rPh sb="0" eb="2">
      <t>ネンド</t>
    </rPh>
    <rPh sb="2" eb="4">
      <t>トウショ</t>
    </rPh>
    <phoneticPr fontId="4"/>
  </si>
  <si>
    <t>家庭的保育条例に定める他の設備等を有しているか。</t>
    <rPh sb="0" eb="7">
      <t>カテイ</t>
    </rPh>
    <rPh sb="15" eb="16">
      <t>トウ</t>
    </rPh>
    <phoneticPr fontId="4"/>
  </si>
  <si>
    <t>調理設備</t>
    <rPh sb="0" eb="2">
      <t>チョウリ</t>
    </rPh>
    <rPh sb="2" eb="4">
      <t>セツビ</t>
    </rPh>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</si>
  <si>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</si>
  <si>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</si>
  <si>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</si>
  <si>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</si>
  <si>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事故防止等マニュアル</t>
    <rPh sb="0" eb="4">
      <t>ジコボウシ</t>
    </rPh>
    <rPh sb="4" eb="5">
      <t>トウ</t>
    </rPh>
    <phoneticPr fontId="4"/>
  </si>
  <si>
    <t>職員数を記入すること。(※No.11～No.12(別表1～別表2)の人数と一致すること。)</t>
    <phoneticPr fontId="4"/>
  </si>
  <si>
    <t>子育て支援員等</t>
    <rPh sb="6" eb="7">
      <t>トウ</t>
    </rPh>
    <phoneticPr fontId="4"/>
  </si>
  <si>
    <t>その他（保育補助者・事務員等）</t>
    <rPh sb="2" eb="3">
      <t>タ</t>
    </rPh>
    <rPh sb="4" eb="9">
      <t>ホイクホジョシャ</t>
    </rPh>
    <rPh sb="10" eb="13">
      <t>ジムイン</t>
    </rPh>
    <rPh sb="13" eb="14">
      <t>トウ</t>
    </rPh>
    <phoneticPr fontId="4"/>
  </si>
  <si>
    <t>⑤</t>
    <phoneticPr fontId="4"/>
  </si>
  <si>
    <t>＜「いる」場合＞　※児童の年齢は、本年度4月1日の前日現在</t>
    <rPh sb="5" eb="7">
      <t>バアイ</t>
    </rPh>
    <phoneticPr fontId="10"/>
  </si>
  <si>
    <t>－保育所型事業所内保育事業　運営No.1－</t>
    <rPh sb="1" eb="5">
      <t>ホイクショガタ</t>
    </rPh>
    <rPh sb="5" eb="13">
      <t>ジギョウショナイホイクジギョウ</t>
    </rPh>
    <phoneticPr fontId="10"/>
  </si>
  <si>
    <t>地域子育て支援拠点事業</t>
    <rPh sb="0" eb="2">
      <t>チイキ</t>
    </rPh>
    <rPh sb="2" eb="4">
      <t>コソダ</t>
    </rPh>
    <rPh sb="5" eb="7">
      <t>シエン</t>
    </rPh>
    <rPh sb="7" eb="9">
      <t>キョテン</t>
    </rPh>
    <rPh sb="9" eb="11">
      <t>ジギョウ</t>
    </rPh>
    <phoneticPr fontId="4"/>
  </si>
  <si>
    <t>※「基準配置保育士」は、前頁3（2）の表とは必ずしも一致しない。</t>
    <phoneticPr fontId="4"/>
  </si>
  <si>
    <t>子育て
支援員等</t>
    <rPh sb="0" eb="2">
      <t>コソダ</t>
    </rPh>
    <rPh sb="4" eb="7">
      <t>シエンイン</t>
    </rPh>
    <rPh sb="7" eb="8">
      <t>トウ</t>
    </rPh>
    <phoneticPr fontId="4"/>
  </si>
  <si>
    <t>(ｴ)</t>
    <phoneticPr fontId="4"/>
  </si>
  <si>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</si>
  <si>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</si>
  <si>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</si>
  <si>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</si>
  <si>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入所率について</t>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</si>
  <si>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</si>
  <si>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</si>
  <si>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</si>
  <si>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</si>
  <si>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</si>
  <si>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</si>
  <si>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短時間労働者及び有期雇用労働者の雇用管理の改善等に関する法律第6条、同法施行規則第2条第1項</t>
    <phoneticPr fontId="4"/>
  </si>
  <si>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</si>
  <si>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</si>
  <si>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</si>
  <si>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</si>
  <si>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36協定は、締結のみならず、所轄労働基準監督署への届出が効力発生要件とされている。</t>
    <phoneticPr fontId="4"/>
  </si>
  <si>
    <t>(火)</t>
  </si>
  <si>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</si>
  <si>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</si>
  <si>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</si>
  <si>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</si>
  <si>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</si>
  <si>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</si>
  <si>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</si>
  <si>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</si>
  <si>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</si>
  <si>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</si>
  <si>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退職者及び転出者（法人内異動を含む。）　※退職理由については、できるだけ具体的に記入すること。</t>
    <rPh sb="15" eb="16">
      <t>フク</t>
    </rPh>
    <rPh sb="21" eb="25">
      <t>タイショクリユウ</t>
    </rPh>
    <rPh sb="36" eb="39">
      <t>グタイテキ</t>
    </rPh>
    <rPh sb="40" eb="42">
      <t>キニュウ</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</si>
  <si>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</si>
  <si>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</si>
  <si>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本俸（円）</t>
    <phoneticPr fontId="4"/>
  </si>
  <si>
    <t>処遇改善Ⅲ</t>
    <rPh sb="0" eb="4">
      <t>ショグウ</t>
    </rPh>
    <phoneticPr fontId="10"/>
  </si>
  <si>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</si>
  <si>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</si>
  <si>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</si>
  <si>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児童処遇関係</t>
    <phoneticPr fontId="10"/>
  </si>
  <si>
    <t>関係機関との連携の具体的内容・方法について記入すること。</t>
    <rPh sb="21" eb="27">
      <t>キ</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</si>
  <si>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</si>
  <si>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</si>
  <si>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－保育所型事業所内保育事業　運営No.17－</t>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</si>
  <si>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</si>
  <si>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</si>
  <si>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</si>
  <si>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</si>
  <si>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</si>
  <si>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</si>
  <si>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</si>
  <si>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</si>
  <si>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冷凍庫の温度は、</t>
    <phoneticPr fontId="10"/>
  </si>
  <si>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</si>
  <si>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</si>
  <si>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</si>
  <si>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</si>
  <si>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 xml:space="preserve">大量調理マニュアルⅡ-5-(3)
</t>
    <phoneticPr fontId="4"/>
  </si>
  <si>
    <t>→原材料及び調理済み食品（50ｇ程度）を-20℃以下で2週間以上保存すること。</t>
    <phoneticPr fontId="4"/>
  </si>
  <si>
    <t>保存対象は</t>
    <phoneticPr fontId="4"/>
  </si>
  <si>
    <t>保存期間は</t>
    <phoneticPr fontId="4"/>
  </si>
  <si>
    <t>2週間以上</t>
    <rPh sb="1" eb="3">
      <t>シュウカン</t>
    </rPh>
    <rPh sb="3" eb="5">
      <t>イジョウ</t>
    </rPh>
    <phoneticPr fontId="4"/>
  </si>
  <si>
    <t>2週間未満</t>
    <rPh sb="1" eb="3">
      <t>シュウカン</t>
    </rPh>
    <rPh sb="3" eb="5">
      <t>ミマン</t>
    </rPh>
    <phoneticPr fontId="4"/>
  </si>
  <si>
    <t>保存温度は</t>
    <phoneticPr fontId="4"/>
  </si>
  <si>
    <t>(16)</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</si>
  <si>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</si>
  <si>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</si>
  <si>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</si>
  <si>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</si>
  <si>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</si>
  <si>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</si>
  <si>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</si>
  <si>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</si>
  <si>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</si>
  <si>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児童の健康管理・安全管理</t>
    <rPh sb="0" eb="2">
      <t>ジドウ</t>
    </rPh>
    <rPh sb="3" eb="7">
      <t>ケンコウカンリ</t>
    </rPh>
    <rPh sb="8" eb="12">
      <t>アンゼンカンリ</t>
    </rPh>
    <phoneticPr fontId="10"/>
  </si>
  <si>
    <t>利用乳幼児の安全の確保を図るため、安全計画（※）を策定しているか。</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</si>
  <si>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</si>
  <si>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特定教育・保育条例（準用）の条
→特定教育・保育条例（事故発生の防止及び発生時の対応)の条第1項</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</si>
  <si>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</si>
  <si>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職員に対し、安全計画について周知するとともに、研修及び訓練を定期的に実施しているか。</t>
    <phoneticPr fontId="4"/>
  </si>
  <si>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</si>
  <si>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保護者に対し、安全計画に基づく取組の内容等について周知しているか。</t>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</si>
  <si>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</si>
  <si>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定期的に安全計画の見直しを行い、必要に応じて安全計画の変更を行っているか。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</si>
  <si>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</si>
  <si>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利用乳幼児の事業所外での活動等に際し自動車を運行するときは、乗車及び降車時に点呼等により利用乳幼児の所在を確認しているか。</t>
    <phoneticPr fontId="4"/>
  </si>
  <si>
    <t>家庭的保育条例（自動車を運行する場合の所在の確認）</t>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</si>
  <si>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</si>
  <si>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利用乳幼児の送迎を目的とした自動車を日常的に運行するときは、見落としを防止する装置を備え、降車の際にはこれを用いて利用乳幼児の所在を確認しているか。</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</si>
  <si>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</si>
  <si>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門扉等を常時施錠し、児童の飛び出し事故の防止に努めているか。</t>
    <rPh sb="10" eb="12">
      <t>ジドウ</t>
    </rPh>
    <phoneticPr fontId="4"/>
  </si>
  <si>
    <t>保育所保育指針第3章4(1)</t>
    <rPh sb="0" eb="7">
      <t>ホイクショホイクシシン</t>
    </rPh>
    <rPh sb="7" eb="8">
      <t>ダイ</t>
    </rPh>
    <rPh sb="9" eb="10">
      <t>ショウ</t>
    </rPh>
    <phoneticPr fontId="4"/>
  </si>
  <si>
    <t>携帯電話等の連絡体制は整えているか。</t>
    <rPh sb="11" eb="12">
      <t>トトノ</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</si>
  <si>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</si>
  <si>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</si>
  <si>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</si>
  <si>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</si>
  <si>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児童の健康管理・安全管理、非常災害対策の状況</t>
    <rPh sb="0" eb="2">
      <t>ジドウ</t>
    </rPh>
    <rPh sb="3" eb="5">
      <t>ケンコウ</t>
    </rPh>
    <rPh sb="5" eb="7">
      <t>カンリ</t>
    </rPh>
    <rPh sb="8" eb="10">
      <t>アンゼン</t>
    </rPh>
    <rPh sb="10" eb="12">
      <t>カンリ</t>
    </rPh>
    <phoneticPr fontId="10"/>
  </si>
  <si>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</si>
  <si>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</si>
  <si>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</si>
  <si>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救急対応及び不審者対応等の定期的な訓練の記録はあるか。</t>
    <rPh sb="20" eb="22">
      <t>キロク</t>
    </rPh>
    <phoneticPr fontId="4"/>
  </si>
  <si>
    <t>救急対応　・</t>
    <rPh sb="0" eb="4">
      <t>キュウキュウタイオウ</t>
    </rPh>
    <phoneticPr fontId="4"/>
  </si>
  <si>
    <t>不審者対応　・</t>
    <rPh sb="0" eb="3">
      <t>フシンシャ</t>
    </rPh>
    <rPh sb="3" eb="5">
      <t>タイオウ</t>
    </rPh>
    <phoneticPr fontId="4"/>
  </si>
  <si>
    <t>※1</t>
    <phoneticPr fontId="10"/>
  </si>
  <si>
    <t>※2</t>
    <phoneticPr fontId="10"/>
  </si>
  <si>
    <t>－保育所型事業所内保育事業　運営No.2－</t>
    <phoneticPr fontId="10"/>
  </si>
  <si>
    <t>保育標準時間認定を受けた子どもが利用する事業所については、保育士1人を加配。</t>
    <rPh sb="29" eb="32">
      <t>ホイクシ</t>
    </rPh>
    <rPh sb="35" eb="37">
      <t>カハイ</t>
    </rPh>
    <phoneticPr fontId="4"/>
  </si>
  <si>
    <t>家庭的保育条例「保育所型事業所内保育事業」（職員）の条第3項</t>
    <rPh sb="0" eb="2">
      <t>カテイ</t>
    </rPh>
    <rPh sb="2" eb="3">
      <t>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</si>
  <si>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家庭的保育条例「保育所型事業所内保育事業」（職員）の条第2項</t>
    <rPh sb="0" eb="3">
      <t>カテイテキ</t>
    </rPh>
    <rPh sb="3" eb="5">
      <t>ホイク</t>
    </rPh>
    <rPh sb="5" eb="7">
      <t>ジョウレイ</t>
    </rPh>
    <rPh sb="8" eb="10">
      <t>ホイク</t>
    </rPh>
    <rPh sb="10" eb="11">
      <t>ショ</t>
    </rPh>
    <rPh sb="11" eb="12">
      <t>ガタ</t>
    </rPh>
    <rPh sb="12" eb="14">
      <t>ジギョウ</t>
    </rPh>
    <rPh sb="14" eb="16">
      <t>ショナイ</t>
    </rPh>
    <rPh sb="16" eb="20">
      <t>ホイクジギョウ</t>
    </rPh>
    <rPh sb="22" eb="24">
      <t>ショクイン</t>
    </rPh>
    <rPh sb="26" eb="27">
      <t>ジョウ</t>
    </rPh>
    <rPh sb="27" eb="28">
      <t>ダイ</t>
    </rPh>
    <rPh sb="29" eb="30">
      <t>コウ</t>
    </rPh>
    <phoneticPr fontId="4"/>
  </si>
  <si>
    <t>家庭的保育条例（連携施設に関する特例）の条</t>
    <rPh sb="0" eb="3">
      <t>カテイテキ</t>
    </rPh>
    <rPh sb="3" eb="7">
      <t>ホイクジョウレイ</t>
    </rPh>
    <rPh sb="8" eb="12">
      <t>レンケイシセツ</t>
    </rPh>
    <rPh sb="13" eb="14">
      <t>カン</t>
    </rPh>
    <rPh sb="16" eb="18">
      <t>トクレイ</t>
    </rPh>
    <rPh sb="20" eb="21">
      <t>ジョウ</t>
    </rPh>
    <phoneticPr fontId="4"/>
  </si>
  <si>
    <t>契約書には必要な事項が規定されているか。</t>
    <rPh sb="0" eb="3">
      <t>ケイヤクショ</t>
    </rPh>
    <rPh sb="5" eb="7">
      <t>ヒツヨウ</t>
    </rPh>
    <rPh sb="8" eb="10">
      <t>ジコウ</t>
    </rPh>
    <rPh sb="11" eb="13">
      <t>キテイ</t>
    </rPh>
    <phoneticPr fontId="4"/>
  </si>
  <si>
    <t>食事計画について</t>
    <rPh sb="0" eb="2">
      <t>ショクジ</t>
    </rPh>
    <rPh sb="2" eb="4">
      <t>ケイカク</t>
    </rPh>
    <phoneticPr fontId="4"/>
  </si>
  <si>
    <t>食事計画（提供する食事の量と質についての計画）を立てているか。</t>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</si>
  <si>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</si>
  <si>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</si>
  <si>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給食を適正に運営するため、定期的に施設長を含む関係職員による給食会議を実施し、常に施設全体で食事計画・評価を通して給食の改善に努めているか。</t>
    <phoneticPr fontId="4"/>
  </si>
  <si>
    <t>(16)</t>
    <phoneticPr fontId="4"/>
  </si>
  <si>
    <t>配置している場合</t>
    <rPh sb="0" eb="2">
      <t>ハイチ</t>
    </rPh>
    <rPh sb="6" eb="8">
      <t>バアイ</t>
    </rPh>
    <phoneticPr fontId="4"/>
  </si>
  <si>
    <t>a. 園長の就任年月日</t>
    <rPh sb="3" eb="4">
      <t>ソノ</t>
    </rPh>
    <rPh sb="6" eb="8">
      <t>シュウニン</t>
    </rPh>
    <rPh sb="8" eb="11">
      <t>ネンガッピ</t>
    </rPh>
    <phoneticPr fontId="10"/>
  </si>
  <si>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</si>
  <si>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e. 理由及び期間</t>
    <rPh sb="3" eb="5">
      <t>リユウ</t>
    </rPh>
    <rPh sb="5" eb="6">
      <t>オヨ</t>
    </rPh>
    <rPh sb="7" eb="9">
      <t>キカン</t>
    </rPh>
    <phoneticPr fontId="10"/>
  </si>
  <si>
    <t>/ 期間：</t>
    <rPh sb="2" eb="4">
      <t>キカン</t>
    </rPh>
    <phoneticPr fontId="4"/>
  </si>
  <si>
    <t>家庭的保育条例「保育所型事業所内保育事業」（職員）の条第1項</t>
    <rPh sb="8" eb="10">
      <t>ホイク</t>
    </rPh>
    <rPh sb="10" eb="11">
      <t>ショ</t>
    </rPh>
    <rPh sb="11" eb="12">
      <t>ガタ</t>
    </rPh>
    <rPh sb="12" eb="15">
      <t>ジギョウショ</t>
    </rPh>
    <rPh sb="15" eb="16">
      <t>ナイ</t>
    </rPh>
    <rPh sb="16" eb="18">
      <t>ホイク</t>
    </rPh>
    <rPh sb="18" eb="20">
      <t>ジギョウ</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</si>
  <si>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</si>
  <si>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</si>
  <si>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</si>
  <si>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処遇改善等加算について</t>
    <rPh sb="0" eb="7">
      <t>ショグウカ</t>
    </rPh>
    <phoneticPr fontId="4"/>
  </si>
  <si>
    <t xml:space="preserve">毎月手当として支給 </t>
    <rPh sb="0" eb="2">
      <t>マイツキ</t>
    </rPh>
    <rPh sb="2" eb="4">
      <t>テアテ</t>
    </rPh>
    <rPh sb="7" eb="9">
      <t>シキュウ</t>
    </rPh>
    <phoneticPr fontId="4"/>
  </si>
  <si>
    <t xml:space="preserve">本俸に含めている </t>
    <rPh sb="0" eb="2">
      <t>ホンポウ</t>
    </rPh>
    <rPh sb="3" eb="4">
      <t>フク</t>
    </rPh>
    <phoneticPr fontId="4"/>
  </si>
  <si>
    <t>加算なし</t>
    <rPh sb="0" eb="2">
      <t>カサン</t>
    </rPh>
    <phoneticPr fontId="4"/>
  </si>
  <si>
    <t>家庭的保育条例「保育所型事業所内保育事業」（職員）の条第1項及び第3項</t>
    <phoneticPr fontId="4"/>
  </si>
  <si>
    <t>前頁の3(1)の職員配置のうち、地域型保育給付費（以下、「給付費」という。）加算分や子ども・子育て支援交付金対象事業等での配置・加配はあるか。</t>
    <rPh sb="10" eb="12">
      <t>ハイチ</t>
    </rPh>
    <phoneticPr fontId="4"/>
  </si>
  <si>
    <t>－保育所型事業所内保育事業　運営No.11-②－</t>
    <phoneticPr fontId="10"/>
  </si>
  <si>
    <t>－保育所型事業所内保育事業　運営No.12-②－</t>
    <phoneticPr fontId="10"/>
  </si>
  <si>
    <t>家庭的保育条例「事業所内保育事業」（利用定員の設定）の条</t>
    <phoneticPr fontId="4"/>
  </si>
  <si>
    <t>留意事項通知 別紙8 Ⅲ-3</t>
    <rPh sb="0" eb="4">
      <t>リュウイジコウ</t>
    </rPh>
    <rPh sb="4" eb="6">
      <t>ツウチ</t>
    </rPh>
    <rPh sb="7" eb="9">
      <t>ベッシ</t>
    </rPh>
    <phoneticPr fontId="4"/>
  </si>
  <si>
    <t>名称</t>
    <rPh sb="0" eb="2">
      <t>メイショウ</t>
    </rPh>
    <phoneticPr fontId="4"/>
  </si>
  <si>
    <t>支給方法</t>
    <rPh sb="0" eb="4">
      <t>シキュウホウホウ</t>
    </rPh>
    <phoneticPr fontId="4"/>
  </si>
  <si>
    <t>保育所型事業所内保育事業の会計をその他の事業の会計と区分しているか。</t>
    <phoneticPr fontId="4"/>
  </si>
  <si>
    <t>各部屋の面積を記入すること。　※児童数については、1(1)の現員数と一致させること。</t>
    <rPh sb="30" eb="32">
      <t>ゲンイン</t>
    </rPh>
    <rPh sb="32" eb="33">
      <t>スウ</t>
    </rPh>
    <rPh sb="34" eb="36">
      <t>イッチ</t>
    </rPh>
    <phoneticPr fontId="4"/>
  </si>
  <si>
    <t>カ</t>
    <phoneticPr fontId="67"/>
  </si>
  <si>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</si>
  <si>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留意事項通知　別紙8 Ⅱ-1-（2）-(ア)-i-c、ⅱ</t>
    <phoneticPr fontId="4"/>
  </si>
  <si>
    <t>「保育所等における短時間勤務の保育士の取扱いについて」（令和5年4月21日こ成保21）</t>
    <phoneticPr fontId="4"/>
  </si>
  <si>
    <t>→最低基準上の保育士は、原則常勤であること。</t>
    <rPh sb="1" eb="5">
      <t>サイテイキジュン</t>
    </rPh>
    <rPh sb="5" eb="6">
      <t>ジョウ</t>
    </rPh>
    <rPh sb="7" eb="10">
      <t>ホイクシ</t>
    </rPh>
    <rPh sb="12" eb="14">
      <t>ゲンソク</t>
    </rPh>
    <rPh sb="14" eb="16">
      <t>ジョウキン</t>
    </rPh>
    <phoneticPr fontId="4"/>
  </si>
  <si>
    <t xml:space="preserve"> </t>
    <phoneticPr fontId="4"/>
  </si>
  <si>
    <t>看護師・保健師・</t>
    <rPh sb="0" eb="3">
      <t>カンゴシ</t>
    </rPh>
    <rPh sb="4" eb="7">
      <t>ホケンシ</t>
    </rPh>
    <phoneticPr fontId="4"/>
  </si>
  <si>
    <t>幼稚園教諭・小学校教諭・</t>
    <rPh sb="0" eb="3">
      <t>ヨウチ</t>
    </rPh>
    <rPh sb="3" eb="5">
      <t>キョウユ</t>
    </rPh>
    <rPh sb="6" eb="11">
      <t>ショウガッコウキョウ</t>
    </rPh>
    <phoneticPr fontId="40"/>
  </si>
  <si>
    <t>養護教諭</t>
    <phoneticPr fontId="40"/>
  </si>
  <si>
    <t>短時間</t>
    <rPh sb="0" eb="3">
      <t>タンジカン</t>
    </rPh>
    <phoneticPr fontId="10"/>
  </si>
  <si>
    <t>短時間</t>
    <rPh sb="0" eb="3">
      <t>タ</t>
    </rPh>
    <phoneticPr fontId="10"/>
  </si>
  <si>
    <t>代替職員がいない場合は、カウントしない。代替職員がいる場合は、正規職員の欄にカウントし、「代替」に再掲表示する。</t>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</si>
  <si>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0"/>
  </si>
  <si>
    <t>必要職員数を満たしているか。</t>
    <phoneticPr fontId="4"/>
  </si>
  <si>
    <t>B.</t>
    <phoneticPr fontId="10"/>
  </si>
  <si>
    <t>C.</t>
    <phoneticPr fontId="10"/>
  </si>
  <si>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</si>
  <si>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短時間</t>
  </si>
  <si>
    <t>短時間</t>
    <rPh sb="0" eb="3">
      <t>タンジカン</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</si>
  <si>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</si>
  <si>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</si>
  <si>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前年度入所率は利用定員の範囲内か。</t>
    <rPh sb="7" eb="9">
      <t>リヨウ</t>
    </rPh>
    <phoneticPr fontId="4"/>
  </si>
  <si>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1" eb="33">
      <t>ヒトリ</t>
    </rPh>
    <rPh sb="36" eb="39">
      <t>ジカンタイ</t>
    </rPh>
    <rPh sb="40" eb="43">
      <t>サイショウゲン</t>
    </rPh>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</si>
  <si>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</si>
  <si>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</si>
  <si>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</si>
  <si>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家庭的保育条例（家庭的保育事業所等に備える帳簿）の条</t>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</si>
  <si>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</si>
  <si>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</si>
  <si>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</si>
  <si>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</si>
  <si>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</si>
  <si>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</si>
  <si>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</si>
  <si>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</si>
  <si>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</si>
  <si>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</si>
  <si>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</si>
  <si>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</si>
  <si>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</si>
  <si>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t>常勤職員以外の者。</t>
    <rPh sb="4" eb="6">
      <t>イガイ</t>
    </rPh>
    <phoneticPr fontId="4"/>
  </si>
  <si>
    <t>手　当　支　給　状　況　　
（本年度4月分又は採用月における諸手当）</t>
    <phoneticPr fontId="4"/>
  </si>
  <si>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</si>
  <si>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採　 用
（異動）
年月日</t>
    <rPh sb="0" eb="1">
      <t>サイ</t>
    </rPh>
    <rPh sb="3" eb="4">
      <t>ヨウ</t>
    </rPh>
    <rPh sb="6" eb="8">
      <t>イドウ</t>
    </rPh>
    <rPh sb="10" eb="13">
      <t>ネンガッピ</t>
    </rPh>
    <phoneticPr fontId="10"/>
  </si>
  <si>
    <t>施設長</t>
    <rPh sb="0" eb="3">
      <t>シセツチョウ</t>
    </rPh>
    <phoneticPr fontId="4"/>
  </si>
  <si>
    <t>副主任保育士</t>
    <rPh sb="0" eb="6">
      <t>フクシュニンホイクシ</t>
    </rPh>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</si>
  <si>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</si>
  <si>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</si>
  <si>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－保育所型事業所内保育事業　運営No.11-①（記入例）－</t>
    <rPh sb="24" eb="27">
      <t>キニュウレイ</t>
    </rPh>
    <phoneticPr fontId="10"/>
  </si>
  <si>
    <t>－保育所型事業所内保育事業　運営No.11-①－</t>
    <phoneticPr fontId="10"/>
  </si>
  <si>
    <t>－保育所型事業所内保育事業　運営No.11-③－</t>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</si>
  <si>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</si>
  <si>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t>専任・兼務状況にチェックすること。</t>
    <rPh sb="0" eb="2">
      <t>センニン</t>
    </rPh>
    <rPh sb="3" eb="5">
      <t>ケンム</t>
    </rPh>
    <rPh sb="5" eb="7">
      <t>ジョウキョウ</t>
    </rPh>
    <phoneticPr fontId="4"/>
  </si>
  <si>
    <t>他施設等やその他の事業で
兼務している場合の施設等の名称
産休、育休等休職
退職年月日等</t>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</si>
  <si>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</si>
  <si>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－保育所型事業所内保育事業　運営No.12-①（記入例）－</t>
    <phoneticPr fontId="10"/>
  </si>
  <si>
    <t>2．</t>
    <phoneticPr fontId="4"/>
  </si>
  <si>
    <t>5.</t>
    <phoneticPr fontId="4"/>
  </si>
  <si>
    <t>専任・兼務状況にチェックすること。</t>
    <rPh sb="0" eb="2">
      <t>センニン</t>
    </rPh>
    <rPh sb="3" eb="5">
      <t>ケンム</t>
    </rPh>
    <rPh sb="5" eb="7">
      <t>ジョウキョウ</t>
    </rPh>
    <phoneticPr fontId="10"/>
  </si>
  <si>
    <t>別表2　非正規職員の勤務状況及び給与支給状況</t>
    <phoneticPr fontId="10"/>
  </si>
  <si>
    <t>－保育所型事業所内保育事業　運営No.12-①－</t>
    <phoneticPr fontId="10"/>
  </si>
  <si>
    <t>－保育所型事業所内保育事業　運営No.12-③－</t>
    <phoneticPr fontId="10"/>
  </si>
  <si>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</si>
  <si>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</si>
  <si>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</si>
  <si>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</si>
  <si>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</si>
  <si>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</si>
  <si>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</si>
  <si>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</si>
  <si>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園だよりの配布状況について該当するものにチェックすること。</t>
    <rPh sb="0" eb="1">
      <t>エン</t>
    </rPh>
    <rPh sb="5" eb="7">
      <t>ハイフ</t>
    </rPh>
    <rPh sb="7" eb="9">
      <t>ジョウキョウ</t>
    </rPh>
    <rPh sb="13" eb="15">
      <t>ガイトウ</t>
    </rPh>
    <phoneticPr fontId="4"/>
  </si>
  <si>
    <t>紙で配布　・</t>
    <rPh sb="0" eb="1">
      <t>カミ</t>
    </rPh>
    <rPh sb="2" eb="4">
      <t>ハイフ</t>
    </rPh>
    <phoneticPr fontId="4"/>
  </si>
  <si>
    <t>システムで配布　・</t>
    <rPh sb="5" eb="7">
      <t>ハイフ</t>
    </rPh>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</si>
  <si>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</si>
  <si>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</si>
  <si>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</si>
  <si>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</si>
  <si>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</si>
  <si>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(17)</t>
    <phoneticPr fontId="4"/>
  </si>
  <si>
    <t>(18)</t>
    <phoneticPr fontId="10"/>
  </si>
  <si>
    <t>児童の健康管理・安全管理</t>
    <phoneticPr fontId="10"/>
  </si>
  <si>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</si>
  <si>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</si>
  <si>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</si>
  <si>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</si>
  <si>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</si>
  <si>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</si>
  <si>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</si>
  <si>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</si>
  <si>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＊0歳児：</t>
    <phoneticPr fontId="4"/>
  </si>
  <si>
    <t>＊1歳児：</t>
    <phoneticPr fontId="4"/>
  </si>
  <si>
    <t>＊2歳児：</t>
    <phoneticPr fontId="4"/>
  </si>
  <si>
    <t>記録は</t>
    <rPh sb="0" eb="2">
      <t>キロク</t>
    </rPh>
    <phoneticPr fontId="4"/>
  </si>
  <si>
    <t>事故防止等マニュアル</t>
    <rPh sb="0" eb="5">
      <t>ジコボウシトウ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</si>
  <si>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</si>
  <si>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</si>
  <si>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昨年来の保育所等における不適切事案を踏まえた今後の対策について（令和5年5月12日こ成保44 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7" eb="48">
      <t>ホカ</t>
    </rPh>
    <rPh sb="50" eb="52">
      <t>ベッシ</t>
    </rPh>
    <rPh sb="54" eb="58">
      <t>ホイクショトウ</t>
    </rPh>
    <rPh sb="62" eb="65">
      <t>ギャクタイトウ</t>
    </rPh>
    <rPh sb="66" eb="68">
      <t>ボウシ</t>
    </rPh>
    <rPh sb="68" eb="69">
      <t>オヨ</t>
    </rPh>
    <rPh sb="70" eb="73">
      <t>ハッセイジ</t>
    </rPh>
    <rPh sb="74" eb="77">
      <t>タイオウトウ</t>
    </rPh>
    <rPh sb="78" eb="79">
      <t>カン</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</si>
  <si>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</si>
  <si>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</si>
  <si>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事故防止等マニュアル</t>
    <rPh sb="0" eb="5">
      <t>ジコボウ</t>
    </rPh>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</si>
  <si>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</si>
  <si>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</si>
  <si>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</si>
  <si>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t>
  </si>
  <si>
    <t>送迎用車輌（通園バス）や行事用等車輌を使用する際の運行の安全管理マニュアル等を整備しているか。</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</si>
  <si>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</si>
  <si>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</si>
  <si>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特定教育・保育条例（準用）の条
→特定教育・保育条例（事故発生の防止及び発生時の対応)の条</t>
    <phoneticPr fontId="4"/>
  </si>
  <si>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</si>
  <si>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</si>
  <si>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</si>
  <si>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</si>
  <si>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⑥</t>
    <phoneticPr fontId="4"/>
  </si>
  <si>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</si>
  <si>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</si>
  <si>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</si>
  <si>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</si>
  <si>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</si>
  <si>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</si>
  <si>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</si>
  <si>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</si>
  <si>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</si>
  <si>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</si>
  <si>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</si>
  <si>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</si>
  <si>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</si>
  <si>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</si>
  <si>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【秘密保持及び同意に関する事項】</t>
    <phoneticPr fontId="10"/>
  </si>
  <si>
    <t>3歳(15)</t>
    <phoneticPr fontId="10"/>
  </si>
  <si>
    <t>4歳(25)</t>
    <phoneticPr fontId="10"/>
  </si>
  <si>
    <t>5歳(25)</t>
    <rPh sb="1" eb="2">
      <t>サイ</t>
    </rPh>
    <phoneticPr fontId="10"/>
  </si>
  <si>
    <t>法第47条第1項</t>
    <rPh sb="0" eb="1">
      <t>ホウ</t>
    </rPh>
    <rPh sb="1" eb="2">
      <t>ダイ</t>
    </rPh>
    <rPh sb="4" eb="5">
      <t>ジョウ</t>
    </rPh>
    <rPh sb="5" eb="6">
      <t>ダイ</t>
    </rPh>
    <rPh sb="7" eb="8">
      <t>コウ</t>
    </rPh>
    <phoneticPr fontId="40"/>
  </si>
  <si>
    <t>規則第41条第1項</t>
    <rPh sb="0" eb="2">
      <t>キソク</t>
    </rPh>
    <rPh sb="2" eb="3">
      <t>ダイ</t>
    </rPh>
    <rPh sb="5" eb="6">
      <t>ジョウ</t>
    </rPh>
    <rPh sb="6" eb="7">
      <t>ダイ</t>
    </rPh>
    <rPh sb="8" eb="9">
      <t>コウ</t>
    </rPh>
    <phoneticPr fontId="40"/>
  </si>
  <si>
    <t>留意事項通知　別紙8 Ⅱ-1-（2）-(イ)-i</t>
    <rPh sb="0" eb="4">
      <t>リュウイジコウ</t>
    </rPh>
    <rPh sb="4" eb="6">
      <t>ツウチ</t>
    </rPh>
    <phoneticPr fontId="4"/>
  </si>
  <si>
    <t>留意事項通知　別紙8 Ⅳ-3</t>
    <rPh sb="0" eb="4">
      <t>リュウイジコウ</t>
    </rPh>
    <rPh sb="4" eb="6">
      <t>ツウチ</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</si>
  <si>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</si>
  <si>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調書等提出者氏名</t>
    <rPh sb="0" eb="5">
      <t>チョウ</t>
    </rPh>
    <rPh sb="5" eb="6">
      <t>シャ</t>
    </rPh>
    <rPh sb="6" eb="8">
      <t>シメイ</t>
    </rPh>
    <phoneticPr fontId="4"/>
  </si>
  <si>
    <t>(例)</t>
    <phoneticPr fontId="4"/>
  </si>
  <si>
    <t>常勤換算</t>
    <phoneticPr fontId="4"/>
  </si>
  <si>
    <t>常勤
換算
合計</t>
    <rPh sb="0" eb="2">
      <t>ジョウキン</t>
    </rPh>
    <rPh sb="3" eb="5">
      <t>カンサン</t>
    </rPh>
    <rPh sb="6" eb="8">
      <t>ゴウケイ</t>
    </rPh>
    <phoneticPr fontId="4"/>
  </si>
  <si>
    <t>保育士等の
労働時間</t>
    <rPh sb="0" eb="3">
      <t>ホイクシ</t>
    </rPh>
    <rPh sb="3" eb="4">
      <t>トウ</t>
    </rPh>
    <rPh sb="6" eb="8">
      <t>ロウドウ</t>
    </rPh>
    <rPh sb="8" eb="10">
      <t>ジカン</t>
    </rPh>
    <phoneticPr fontId="4"/>
  </si>
  <si>
    <t>「保育士数」の「常勤換算」の算出方法</t>
    <rPh sb="1" eb="4">
      <t>ホイクシ</t>
    </rPh>
    <rPh sb="4" eb="5">
      <t>スウ</t>
    </rPh>
    <rPh sb="8" eb="10">
      <t>ジョウキン</t>
    </rPh>
    <rPh sb="10" eb="12">
      <t>カンサン</t>
    </rPh>
    <rPh sb="14" eb="16">
      <t>サンシュツ</t>
    </rPh>
    <rPh sb="16" eb="18">
      <t>ホウホウ</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</si>
  <si>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</si>
  <si>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短時間とは、上記オ以外の者をいう。</t>
    <rPh sb="0" eb="3">
      <t>タンジカン</t>
    </rPh>
    <rPh sb="6" eb="8">
      <t>ジョウキ</t>
    </rPh>
    <phoneticPr fontId="67"/>
  </si>
  <si>
    <t>保育士等の月労働時間数
(雇用契約による時間数）</t>
    <rPh sb="0" eb="3">
      <t>ホイクシ</t>
    </rPh>
    <rPh sb="3" eb="4">
      <t>トウ</t>
    </rPh>
    <rPh sb="5" eb="6">
      <t>ツキ</t>
    </rPh>
    <rPh sb="6" eb="8">
      <t>ロウドウ</t>
    </rPh>
    <rPh sb="8" eb="11">
      <t>ジカンスウ</t>
    </rPh>
    <rPh sb="13" eb="15">
      <t>コヨウ</t>
    </rPh>
    <rPh sb="15" eb="17">
      <t>ケイヤク</t>
    </rPh>
    <rPh sb="20" eb="23">
      <t>ジカンスウ</t>
    </rPh>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</si>
  <si>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</si>
  <si>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</si>
  <si>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時間帯による児童・保育士の状況を記入すること。</t>
    <rPh sb="16" eb="23">
      <t>キニュウ</t>
    </rPh>
    <phoneticPr fontId="4"/>
  </si>
  <si>
    <t>＜記入要領・留意事項＞</t>
    <rPh sb="1" eb="3">
      <t>キニュウ</t>
    </rPh>
    <rPh sb="3" eb="5">
      <t>ヨウリョウ</t>
    </rPh>
    <rPh sb="6" eb="10">
      <t>リュウイジコウ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</si>
  <si>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</si>
  <si>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</si>
  <si>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</si>
  <si>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phoneticPr fontId="4"/>
  </si>
  <si>
    <t>N</t>
    <phoneticPr fontId="10"/>
  </si>
  <si>
    <t>（</t>
  </si>
  <si>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</si>
  <si>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</si>
  <si>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</si>
  <si>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</si>
  <si>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</si>
  <si>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</si>
  <si>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</si>
  <si>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</si>
  <si>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</si>
  <si>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t>参加
保育士氏名</t>
    <rPh sb="0" eb="2">
      <t>サンカ</t>
    </rPh>
    <rPh sb="3" eb="6">
      <t>ホイクシ</t>
    </rPh>
    <rPh sb="6" eb="8">
      <t>シメイ</t>
    </rPh>
    <rPh sb="7" eb="8">
      <t>メイ</t>
    </rPh>
    <phoneticPr fontId="10"/>
  </si>
  <si>
    <t>事業所内保育事業所に、加熱、保存等の調理機能を有する設備を備えているか。</t>
    <rPh sb="0" eb="4">
      <t>ジギョウショナイ</t>
    </rPh>
    <rPh sb="4" eb="9">
      <t>ホイクジギョウショ</t>
    </rPh>
    <phoneticPr fontId="4"/>
  </si>
  <si>
    <t>給食材料の生鮮食品の納入については、原則として調理当日になっているか。</t>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</si>
  <si>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</si>
  <si>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</si>
  <si>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</si>
  <si>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</si>
  <si>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「した」場合、研修内容について具体的に記入すること。</t>
    <rPh sb="7" eb="11">
      <t>ケンシュウナイヨウ</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</si>
  <si>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</si>
  <si>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</si>
  <si>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</si>
  <si>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</si>
  <si>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</si>
  <si>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</si>
  <si>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</si>
  <si>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</si>
  <si>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</si>
  <si>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</si>
  <si>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</si>
  <si>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</si>
  <si>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</si>
  <si>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</si>
  <si>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</si>
  <si>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</si>
  <si>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</si>
  <si>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</si>
  <si>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</si>
  <si>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</si>
  <si>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</si>
  <si>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</si>
  <si>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</si>
  <si>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</si>
  <si>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1. 保育所型事業所内保育事業　運営調書（ 正・副 ）</t>
    <rPh sb="3" eb="5">
      <t>ホイク</t>
    </rPh>
    <rPh sb="5" eb="6">
      <t>ショ</t>
    </rPh>
    <rPh sb="6" eb="7">
      <t>ガタ</t>
    </rPh>
    <rPh sb="7" eb="10">
      <t>ジギョウショ</t>
    </rPh>
    <rPh sb="10" eb="11">
      <t>ナイ</t>
    </rPh>
    <rPh sb="11" eb="13">
      <t>ホイク</t>
    </rPh>
    <rPh sb="13" eb="15">
      <t>ジギョウ</t>
    </rPh>
    <rPh sb="16" eb="18">
      <t>ウンエイ</t>
    </rPh>
    <rPh sb="18" eb="20">
      <t>チョウショ</t>
    </rPh>
    <rPh sb="22" eb="23">
      <t>セイ</t>
    </rPh>
    <rPh sb="24" eb="25">
      <t>フク</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</si>
  <si>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</si>
  <si>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</si>
  <si>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</si>
  <si>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</si>
  <si>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</si>
  <si>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</si>
  <si>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</si>
  <si>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</si>
  <si>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「便所」・「調理設備」は必置。</t>
    <rPh sb="8" eb="10">
      <t>セツビ</t>
    </rPh>
    <phoneticPr fontId="4"/>
  </si>
  <si>
    <t>保育所型事業所内保育は「医務室」必置。</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</si>
  <si>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</si>
  <si>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t>
    <phoneticPr fontId="4"/>
  </si>
  <si>
    <t>労働基準法施行規則第24条の７</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</si>
  <si>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</si>
  <si>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</si>
  <si>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代替職員がいない場合はカウントせず、代替職員がいる場合は当該代替職員の雇用形態（勤務時間数）に応じて「常勤」欄もしくは「短時間」欄にカウントする。</t>
    <rPh sb="60" eb="63">
      <t>タンジカン</t>
    </rPh>
    <phoneticPr fontId="40"/>
  </si>
  <si>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</si>
  <si>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保育士の算定に当たっては、当該保育所型事業所内保育事業に勤務する保健師、看護師又は准看護師を</t>
    </r>
    <r>
      <rPr>
        <u/>
        <sz val="10"/>
        <color theme="1"/>
        <rFont val="ＭＳ Ｐ明朝"/>
        <family val="1"/>
        <charset val="128"/>
      </rPr>
      <t>1人に限り</t>
    </r>
    <r>
      <rPr>
        <sz val="10"/>
        <color theme="1"/>
        <rFont val="ＭＳ Ｐ明朝"/>
        <family val="1"/>
        <charset val="128"/>
      </rPr>
      <t>保育士とみなすことができる。ただし、久米島町については、</t>
    </r>
    <r>
      <rPr>
        <u/>
        <sz val="10"/>
        <color theme="1"/>
        <rFont val="ＭＳ Ｐ明朝"/>
        <family val="1"/>
        <charset val="128"/>
      </rPr>
      <t>准看護師</t>
    </r>
    <r>
      <rPr>
        <sz val="10"/>
        <color theme="1"/>
        <rFont val="ＭＳ Ｐ明朝"/>
        <family val="1"/>
        <charset val="128"/>
      </rPr>
      <t>を除く。</t>
    </r>
    <rPh sb="15" eb="18">
      <t>ホイクショ</t>
    </rPh>
    <rPh sb="18" eb="19">
      <t>ガタ</t>
    </rPh>
    <rPh sb="19" eb="23">
      <t>ジギョウショナイ</t>
    </rPh>
    <rPh sb="23" eb="27">
      <t>ホイクジギョウ</t>
    </rPh>
    <rPh sb="69" eb="73">
      <t>クメジマチョウ</t>
    </rPh>
    <phoneticPr fontId="4"/>
  </si>
  <si>
    <t>＜（2）①のC　常勤換算人数算出方法＞</t>
    <rPh sb="8" eb="10">
      <t>ジョウキン</t>
    </rPh>
    <rPh sb="10" eb="12">
      <t>カンサン</t>
    </rPh>
    <rPh sb="12" eb="14">
      <t>ニンズウ</t>
    </rPh>
    <rPh sb="14" eb="16">
      <t>サンシュツ</t>
    </rPh>
    <rPh sb="16" eb="18">
      <t>ホウホウ</t>
    </rPh>
    <phoneticPr fontId="10"/>
  </si>
  <si>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</si>
  <si>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r>
      <rPr>
        <u/>
        <sz val="9"/>
        <color theme="1"/>
        <rFont val="ＭＳ Ｐ明朝"/>
        <family val="1"/>
        <charset val="128"/>
      </rPr>
      <t>利用定員20人以上</t>
    </r>
    <r>
      <rPr>
        <sz val="9"/>
        <color theme="1"/>
        <rFont val="ＭＳ Ｐ明朝"/>
        <family val="1"/>
        <charset val="128"/>
      </rPr>
      <t>の事業所については保育士1人を加配。</t>
    </r>
    <rPh sb="0" eb="2">
      <t>リヨウ</t>
    </rPh>
    <rPh sb="2" eb="4">
      <t>テイイン</t>
    </rPh>
    <rPh sb="6" eb="9">
      <t>ニンイジョウ</t>
    </rPh>
    <rPh sb="10" eb="13">
      <t>ジギョウショ</t>
    </rPh>
    <rPh sb="18" eb="20">
      <t>ホイク</t>
    </rPh>
    <rPh sb="20" eb="21">
      <t>シ</t>
    </rPh>
    <rPh sb="21" eb="23">
      <t>ヒトリ</t>
    </rPh>
    <rPh sb="24" eb="26">
      <t>カハイ</t>
    </rPh>
    <phoneticPr fontId="4"/>
  </si>
  <si>
    <r>
      <t>保育所型事業所内保育事業にあっては</t>
    </r>
    <r>
      <rPr>
        <u/>
        <sz val="9"/>
        <color theme="1"/>
        <rFont val="ＭＳ Ｐ明朝"/>
        <family val="1"/>
        <charset val="128"/>
      </rPr>
      <t>非常勤の保育士</t>
    </r>
    <r>
      <rPr>
        <sz val="9"/>
        <color theme="1"/>
        <rFont val="ＭＳ Ｐ明朝"/>
        <family val="1"/>
        <charset val="128"/>
      </rPr>
      <t>が配置されていること。</t>
    </r>
    <phoneticPr fontId="4"/>
  </si>
  <si>
    <t xml:space="preserve"> 現員</t>
    <rPh sb="1" eb="3">
      <t>ゲンイン</t>
    </rPh>
    <phoneticPr fontId="4"/>
  </si>
  <si>
    <t>障害児</t>
    <rPh sb="0" eb="3">
      <t>ショウガイジ</t>
    </rPh>
    <phoneticPr fontId="4"/>
  </si>
  <si>
    <t>2歳児</t>
    <rPh sb="1" eb="3">
      <t>サイジ</t>
    </rPh>
    <phoneticPr fontId="4"/>
  </si>
  <si>
    <t>3歳児</t>
    <rPh sb="1" eb="3">
      <t>サイジ</t>
    </rPh>
    <phoneticPr fontId="4"/>
  </si>
  <si>
    <t>(※保育士等についてはNo.11～No.12の人数、氏名と整合性を持たせること。)</t>
    <rPh sb="2" eb="5">
      <t>ホイクシ</t>
    </rPh>
    <rPh sb="5" eb="6">
      <t>トウ</t>
    </rPh>
    <rPh sb="23" eb="25">
      <t>ニンズウ</t>
    </rPh>
    <rPh sb="26" eb="28">
      <t>シメイ</t>
    </rPh>
    <rPh sb="29" eb="32">
      <t>セイゴウセイ</t>
    </rPh>
    <rPh sb="33" eb="34">
      <t>モ</t>
    </rPh>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</si>
  <si>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</si>
  <si>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「保育士数」「担任保育士氏名（加配含む）」のA：常勤、B：短時間を記入すること。
※正規・非正規を問わず</t>
    <rPh sb="29" eb="32">
      <t>タンジカン</t>
    </rPh>
    <phoneticPr fontId="4"/>
  </si>
  <si>
    <t>公定価格に関するFAQ No.219</t>
    <phoneticPr fontId="4"/>
  </si>
  <si>
    <t>保育室等のクラス編成の状況</t>
    <rPh sb="0" eb="4">
      <t>ホイクシツトウ</t>
    </rPh>
    <rPh sb="8" eb="10">
      <t>ヘンセイ</t>
    </rPh>
    <rPh sb="11" eb="13">
      <t>ジョウキョウ</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</si>
  <si>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</si>
  <si>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</si>
  <si>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</si>
  <si>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</si>
  <si>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</si>
  <si>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4歳児</t>
    <rPh sb="1" eb="3">
      <t>サイジ</t>
    </rPh>
    <phoneticPr fontId="4"/>
  </si>
  <si>
    <t>5歳児</t>
    <rPh sb="1" eb="3">
      <t>サイジ</t>
    </rPh>
    <phoneticPr fontId="4"/>
  </si>
  <si>
    <t>※障害児保育加算の対象児童は除く。</t>
    <rPh sb="1" eb="8">
      <t>ショウガイジホイクカサン</t>
    </rPh>
    <rPh sb="9" eb="13">
      <t>タイショウジドウ</t>
    </rPh>
    <rPh sb="14" eb="15">
      <t>ノゾ</t>
    </rPh>
    <phoneticPr fontId="4"/>
  </si>
  <si>
    <t>= 保育士</t>
    <phoneticPr fontId="4"/>
  </si>
  <si>
    <t xml:space="preserve">  保育士</t>
    <phoneticPr fontId="4"/>
  </si>
  <si>
    <t>障害児
（自動計算）</t>
    <rPh sb="0" eb="3">
      <t>ショウガイジ</t>
    </rPh>
    <rPh sb="5" eb="9">
      <t>ジドウケイサン</t>
    </rPh>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</si>
  <si>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</si>
  <si>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</si>
  <si>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</si>
  <si>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障害児（軽度障害児を含む。）を受け入れる事業所において、当該障害児に係る保育従事者の配置基準を障害児２人につき１人とする場合に加算する。</t>
    <phoneticPr fontId="4"/>
  </si>
  <si>
    <t>令和7年○月○日</t>
    <rPh sb="0" eb="2">
      <t>レイワ</t>
    </rPh>
    <rPh sb="3" eb="4">
      <t>ネン</t>
    </rPh>
    <rPh sb="5" eb="6">
      <t>ガツ</t>
    </rPh>
    <rPh sb="7" eb="8">
      <t>ニチ</t>
    </rPh>
    <phoneticPr fontId="4"/>
  </si>
  <si>
    <t>令和7年度　保育所型事業所内保育事業　運営調書等の提出について</t>
    <rPh sb="0" eb="2">
      <t>レイワ</t>
    </rPh>
    <rPh sb="3" eb="5">
      <t>ネンド</t>
    </rPh>
    <rPh sb="6" eb="8">
      <t>ホイク</t>
    </rPh>
    <rPh sb="8" eb="9">
      <t>ショ</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</si>
  <si>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　令和7年度家庭的保育事業者等指導監査の実施に際し、下記の通り書類を送付いたしますので、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</si>
  <si>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</si>
  <si>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 xml:space="preserve">教育・保育施設等における事故防止及び事故発生時の対応のためのガイドライン（平成28年3月31日府子本第192号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</si>
  <si>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r>
      <t>家庭的保育条例</t>
    </r>
    <r>
      <rPr>
        <u/>
        <sz val="10"/>
        <color theme="1"/>
        <rFont val="ＭＳ Ｐ明朝"/>
        <family val="1"/>
        <charset val="128"/>
      </rPr>
      <t>（保育所型事業所内保育事業）</t>
    </r>
    <r>
      <rPr>
        <sz val="10"/>
        <color theme="1"/>
        <rFont val="ＭＳ Ｐ明朝"/>
        <family val="1"/>
        <charset val="128"/>
      </rPr>
      <t>の設備の基準</t>
    </r>
    <rPh sb="8" eb="12">
      <t>ホイクショガタ</t>
    </rPh>
    <rPh sb="12" eb="16">
      <t>ジギョウショナイ</t>
    </rPh>
    <rPh sb="16" eb="20">
      <t>ホイクジギョウ</t>
    </rPh>
    <phoneticPr fontId="4"/>
  </si>
  <si>
    <r>
      <rPr>
        <b/>
        <u/>
        <sz val="10"/>
        <color theme="1"/>
        <rFont val="ＭＳ Ｐ明朝"/>
        <family val="1"/>
        <charset val="128"/>
      </rPr>
      <t>2階以上</t>
    </r>
    <r>
      <rPr>
        <sz val="10"/>
        <color theme="1"/>
        <rFont val="ＭＳ Ｐ明朝"/>
        <family val="1"/>
        <charset val="128"/>
      </rPr>
      <t>に保育室等がある場合（共通）</t>
    </r>
    <phoneticPr fontId="4"/>
  </si>
  <si>
    <r>
      <rPr>
        <b/>
        <u/>
        <sz val="10"/>
        <color theme="1"/>
        <rFont val="ＭＳ Ｐ明朝"/>
        <family val="1"/>
        <charset val="128"/>
      </rPr>
      <t>2階</t>
    </r>
    <r>
      <rPr>
        <sz val="10"/>
        <color theme="1"/>
        <rFont val="ＭＳ Ｐ明朝"/>
        <family val="1"/>
        <charset val="128"/>
      </rPr>
      <t>に保育室等がある場合</t>
    </r>
    <phoneticPr fontId="4"/>
  </si>
  <si>
    <t>１、2歳児
(自動計算)</t>
    <rPh sb="3" eb="5">
      <t>サイジ</t>
    </rPh>
    <rPh sb="7" eb="11">
      <t>ジドウケイサン</t>
    </rPh>
    <phoneticPr fontId="4"/>
  </si>
  <si>
    <t>留意事項通知 別紙8 Ⅲ-4</t>
    <rPh sb="0" eb="4">
      <t>リュウイジコウ</t>
    </rPh>
    <rPh sb="4" eb="6">
      <t>ツウチ</t>
    </rPh>
    <rPh sb="7" eb="9">
      <t>ベッシ</t>
    </rPh>
    <phoneticPr fontId="4"/>
  </si>
  <si>
    <t>公定価格に関するFAQ No.220</t>
    <phoneticPr fontId="4"/>
  </si>
  <si>
    <t>根拠法令・通知（印刷不要）</t>
  </si>
  <si>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10"/>
  </si>
  <si>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10"/>
  </si>
  <si>
    <t>常勤保育士に代えて短時間勤務保育士を充てる場合の勤務時間数が、常勤保育士を充てる場合の勤務時間数を上回ること。</t>
    <phoneticPr fontId="10"/>
  </si>
  <si>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</si>
  <si>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r>
      <t>（Ａ）</t>
    </r>
    <r>
      <rPr>
        <sz val="10"/>
        <color theme="1"/>
        <rFont val="ＭＳ Ｐ明朝"/>
        <family val="1"/>
        <charset val="128"/>
      </rPr>
      <t>÷（利用定員×月数）×100＝</t>
    </r>
    <rPh sb="5" eb="7">
      <t>リヨウ</t>
    </rPh>
    <phoneticPr fontId="4"/>
  </si>
  <si>
    <r>
      <rPr>
        <sz val="10"/>
        <color theme="1"/>
        <rFont val="ＭＳ Ｐゴシック"/>
        <family val="3"/>
        <charset val="128"/>
      </rPr>
      <t>（B）</t>
    </r>
    <r>
      <rPr>
        <sz val="10"/>
        <color theme="1"/>
        <rFont val="ＭＳ Ｐ明朝"/>
        <family val="1"/>
        <charset val="128"/>
      </rPr>
      <t>÷（利用定員×月数）×100＝</t>
    </r>
    <phoneticPr fontId="4"/>
  </si>
  <si>
    <r>
      <rPr>
        <sz val="10"/>
        <color theme="1"/>
        <rFont val="ＭＳ Ｐゴシック"/>
        <family val="3"/>
        <charset val="128"/>
      </rPr>
      <t>（B）</t>
    </r>
    <r>
      <rPr>
        <sz val="10"/>
        <color theme="1"/>
        <rFont val="ＭＳ Ｐ明朝"/>
        <family val="1"/>
        <charset val="128"/>
      </rPr>
      <t>÷（認可定員×月数）×100＝</t>
    </r>
    <rPh sb="5" eb="7">
      <t>ニンカ</t>
    </rPh>
    <phoneticPr fontId="4"/>
  </si>
  <si>
    <t>(1) で過去5年間の入所率が各年度120%超過入所している場合、市町村担当課と利用定員の見直しを調整しているか。</t>
    <phoneticPr fontId="4"/>
  </si>
  <si>
    <r>
      <t>実配置保育士数欄の(　)には、みなし保育士のうち、幼稚園教諭、小学校教諭、養護教諭、子育て支援員等を</t>
    </r>
    <r>
      <rPr>
        <b/>
        <u/>
        <sz val="9"/>
        <color theme="1"/>
        <rFont val="ＭＳ Ｐ明朝"/>
        <family val="1"/>
        <charset val="128"/>
      </rPr>
      <t>再掲</t>
    </r>
    <r>
      <rPr>
        <sz val="9"/>
        <color theme="1"/>
        <rFont val="ＭＳ Ｐ明朝"/>
        <family val="1"/>
        <charset val="128"/>
      </rPr>
      <t>すること。</t>
    </r>
    <phoneticPr fontId="4"/>
  </si>
  <si>
    <r>
      <t xml:space="preserve">留意事項通知　別紙8 Ⅳ-4-（2）-（ア）
</t>
    </r>
    <r>
      <rPr>
        <sz val="8"/>
        <color theme="1"/>
        <rFont val="ＭＳ Ｐ明朝"/>
        <family val="1"/>
        <charset val="128"/>
      </rPr>
      <t>→事業所内保育事業については、原則として、土曜日を含む週6日間の開所が求められる事業である。</t>
    </r>
    <rPh sb="0" eb="4">
      <t>リュウイジコウ</t>
    </rPh>
    <rPh sb="4" eb="6">
      <t>ツウチ</t>
    </rPh>
    <rPh sb="7" eb="9">
      <t>ベッシ</t>
    </rPh>
    <phoneticPr fontId="4"/>
  </si>
  <si>
    <t>パソコン等に記録し、常時確認できる機器を設置</t>
    <phoneticPr fontId="10"/>
  </si>
  <si>
    <t>→「契約期間」、「有期労働契約の更新の機会の有無・更新の条件」、「就業場所・業務内容（就業場所等の変更の範囲を含む。）」「始業・終業の時刻や所定時間外労働の有無、休憩･休日・休暇」、「賃金」「退職に関する事項」などについては、文書で明示することが義務付けられている。</t>
    <rPh sb="40" eb="42">
      <t>ナイヨウ</t>
    </rPh>
    <rPh sb="43" eb="47">
      <t>シュウギョウバショ</t>
    </rPh>
    <rPh sb="47" eb="48">
      <t>トウ</t>
    </rPh>
    <rPh sb="55" eb="56">
      <t>フク</t>
    </rPh>
    <rPh sb="64" eb="65">
      <t>オ</t>
    </rPh>
    <rPh sb="70" eb="72">
      <t>ショテイ</t>
    </rPh>
    <phoneticPr fontId="10"/>
  </si>
  <si>
    <r>
      <t>　使用者は、労働契約の締結に際し、労働者に対して賃金、労働時間その他の労働条件を明示しなければならない。この場合において、賃金及び労働時間に関する事項</t>
    </r>
    <r>
      <rPr>
        <b/>
        <sz val="9"/>
        <color theme="1"/>
        <rFont val="ＭＳ Ｐ明朝"/>
        <family val="1"/>
        <charset val="128"/>
      </rPr>
      <t>その他の厚生労働省令</t>
    </r>
    <r>
      <rPr>
        <sz val="9"/>
        <color theme="1"/>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</si>
  <si>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給与からの法定外控除がある場合、労働基準法第24条の賃金控除協定を締結しているか。</t>
    <phoneticPr fontId="10"/>
  </si>
  <si>
    <r>
      <t>（職員給食費､親睦会費､財形貯蓄等の控除）代表者との書面による協定がある場合においては、賃金の一部を控除して支払うことができる。</t>
    </r>
    <r>
      <rPr>
        <u/>
        <sz val="9"/>
        <color theme="1"/>
        <rFont val="ＭＳ Ｐ明朝"/>
        <family val="1"/>
        <charset val="128"/>
      </rPr>
      <t>24条協定は、労働基準監督署への提出は不要。</t>
    </r>
    <phoneticPr fontId="10"/>
  </si>
  <si>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</si>
  <si>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</si>
  <si>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南部　教子</t>
    <rPh sb="0" eb="2">
      <t>ナンブ</t>
    </rPh>
    <rPh sb="3" eb="5">
      <t>ミチコ</t>
    </rPh>
    <phoneticPr fontId="4"/>
  </si>
  <si>
    <t>南部　教子</t>
    <rPh sb="0" eb="2">
      <t>ナンブ</t>
    </rPh>
    <phoneticPr fontId="4"/>
  </si>
  <si>
    <r>
      <t>別表</t>
    </r>
    <r>
      <rPr>
        <b/>
        <sz val="11"/>
        <color theme="1"/>
        <rFont val="ＭＳ Ｐ明朝"/>
        <family val="1"/>
        <charset val="128"/>
      </rPr>
      <t>1</t>
    </r>
    <r>
      <rPr>
        <b/>
        <sz val="11"/>
        <color theme="1"/>
        <rFont val="ＭＳ Ｐ明朝"/>
        <family val="3"/>
        <charset val="128"/>
      </rPr>
      <t>　正規職員の勤務状況及び給与支給状況</t>
    </r>
    <phoneticPr fontId="10"/>
  </si>
  <si>
    <r>
      <t>備考　</t>
    </r>
    <r>
      <rPr>
        <b/>
        <u/>
        <sz val="9"/>
        <color theme="1"/>
        <rFont val="ＭＳ Ｐゴシック"/>
        <family val="3"/>
        <charset val="128"/>
      </rPr>
      <t>※（注）3、5参照</t>
    </r>
    <rPh sb="0" eb="2">
      <t>ビコウ</t>
    </rPh>
    <phoneticPr fontId="10"/>
  </si>
  <si>
    <r>
      <rPr>
        <sz val="9"/>
        <color theme="1"/>
        <rFont val="ＭＳ Ｐ明朝"/>
        <family val="1"/>
        <charset val="128"/>
      </rPr>
      <t>前年度</t>
    </r>
    <r>
      <rPr>
        <sz val="8.5"/>
        <color theme="1"/>
        <rFont val="ＭＳ Ｐ明朝"/>
        <family val="1"/>
        <charset val="128"/>
      </rPr>
      <t xml:space="preserve">
</t>
    </r>
    <r>
      <rPr>
        <u/>
        <sz val="8.5"/>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</si>
  <si>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color theme="1"/>
        <rFont val="ＭＳ Ｐ明朝"/>
        <family val="1"/>
        <charset val="128"/>
      </rPr>
      <t>本年度 C</t>
    </r>
    <r>
      <rPr>
        <sz val="8.5"/>
        <color theme="1"/>
        <rFont val="ＭＳ Ｐ明朝"/>
        <family val="1"/>
        <charset val="128"/>
      </rPr>
      <t xml:space="preserve">
</t>
    </r>
    <r>
      <rPr>
        <u/>
        <sz val="8.5"/>
        <color theme="1"/>
        <rFont val="ＭＳ Ｐ明朝"/>
        <family val="1"/>
        <charset val="128"/>
      </rPr>
      <t>4/1現在
又は
採用月現在</t>
    </r>
    <phoneticPr fontId="4"/>
  </si>
  <si>
    <r>
      <t>諸手当 D   (円) 　</t>
    </r>
    <r>
      <rPr>
        <b/>
        <u/>
        <sz val="8"/>
        <color theme="1"/>
        <rFont val="ＭＳ Ｐゴシック"/>
        <family val="3"/>
        <charset val="128"/>
      </rPr>
      <t>※（注）2参照</t>
    </r>
    <phoneticPr fontId="4"/>
  </si>
  <si>
    <t>R5/4/1より、南部児童デイサービスで兼務（20H）（所在地：那覇市○○番地）</t>
    <rPh sb="9" eb="11">
      <t>ナンブ</t>
    </rPh>
    <rPh sb="11" eb="13">
      <t>ジドウ</t>
    </rPh>
    <rPh sb="20" eb="22">
      <t>ケンム</t>
    </rPh>
    <rPh sb="32" eb="34">
      <t>ナハ</t>
    </rPh>
    <rPh sb="34" eb="35">
      <t>シ</t>
    </rPh>
    <rPh sb="37" eb="39">
      <t>バンチ</t>
    </rPh>
    <phoneticPr fontId="4"/>
  </si>
  <si>
    <t>南広　夏美</t>
    <rPh sb="0" eb="1">
      <t>ミナミ</t>
    </rPh>
    <rPh sb="1" eb="2">
      <t>ヒロ</t>
    </rPh>
    <rPh sb="3" eb="5">
      <t>ナツミ</t>
    </rPh>
    <phoneticPr fontId="4"/>
  </si>
  <si>
    <r>
      <t>本表（別表1）は、監査を実施する年度の4月1日現在で記入すること。ただし、</t>
    </r>
    <r>
      <rPr>
        <b/>
        <u/>
        <sz val="9"/>
        <color theme="1"/>
        <rFont val="ＭＳ Ｐゴシック"/>
        <family val="3"/>
        <charset val="128"/>
      </rPr>
      <t>年度中途の採用者及び年度途中の休職・退職者並びに非正規職員から正規職員に移行した職員</t>
    </r>
    <r>
      <rPr>
        <b/>
        <u/>
        <sz val="9"/>
        <color theme="1"/>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</si>
  <si>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「備考」欄には、法人役員、施設長及び設置者と親族関係にある者の続柄（例：「施設長の妻」「理事長の長男」「理事の次女」等）、</t>
    </r>
    <r>
      <rPr>
        <b/>
        <u/>
        <sz val="9"/>
        <color theme="1"/>
        <rFont val="ＭＳ Ｐゴシック"/>
        <family val="3"/>
        <charset val="128"/>
      </rPr>
      <t>職種変更・正規職員化、産休・育休・病休等、代替、退職についても記入すること。</t>
    </r>
    <phoneticPr fontId="4"/>
  </si>
  <si>
    <t>R7/5/1中途採用</t>
    <rPh sb="6" eb="10">
      <t>チュウトサイヨウ</t>
    </rPh>
    <phoneticPr fontId="4"/>
  </si>
  <si>
    <t>R7/4/1～正規職員</t>
    <rPh sb="7" eb="9">
      <t>セイキ</t>
    </rPh>
    <rPh sb="9" eb="11">
      <t>ショクイン</t>
    </rPh>
    <phoneticPr fontId="4"/>
  </si>
  <si>
    <t>R7/5/1 退職</t>
    <rPh sb="7" eb="9">
      <t>タイショク</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</si>
  <si>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</si>
  <si>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</si>
  <si>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r>
      <t>備考　</t>
    </r>
    <r>
      <rPr>
        <b/>
        <u/>
        <sz val="9"/>
        <color theme="1"/>
        <rFont val="ＭＳ Ｐゴシック"/>
        <family val="3"/>
        <charset val="128"/>
      </rPr>
      <t>※（注）3、5参照</t>
    </r>
    <rPh sb="0" eb="2">
      <t>ビコウ</t>
    </rPh>
    <rPh sb="4" eb="7">
      <t>チュウ</t>
    </rPh>
    <rPh sb="10" eb="12">
      <t>サンショウ</t>
    </rPh>
    <phoneticPr fontId="10"/>
  </si>
  <si>
    <r>
      <t xml:space="preserve">前年度
</t>
    </r>
    <r>
      <rPr>
        <u/>
        <sz val="9"/>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</si>
  <si>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color theme="1"/>
        <rFont val="ＭＳ Ｐ明朝"/>
        <family val="1"/>
        <charset val="128"/>
      </rPr>
      <t>4/1現在
又は
採用月現在</t>
    </r>
  </si>
  <si>
    <r>
      <t>諸手当 D   (円) 　</t>
    </r>
    <r>
      <rPr>
        <b/>
        <u/>
        <sz val="8"/>
        <color theme="1"/>
        <rFont val="ＭＳ Ｐゴシック"/>
        <family val="3"/>
        <charset val="128"/>
      </rPr>
      <t>※（注）3参照</t>
    </r>
    <phoneticPr fontId="4"/>
  </si>
  <si>
    <r>
      <t>本表（別表2）は、監査を実施する年度の4月1日現在で記入すること。ただし、</t>
    </r>
    <r>
      <rPr>
        <b/>
        <u/>
        <sz val="9"/>
        <color theme="1"/>
        <rFont val="ＭＳ Ｐゴシック"/>
        <family val="3"/>
        <charset val="128"/>
      </rPr>
      <t>年度中途の採用者及び年度途中の休職・退職者並びに正規職員から非正規職員に移行した職員</t>
    </r>
    <r>
      <rPr>
        <b/>
        <u/>
        <sz val="9"/>
        <color theme="1"/>
        <rFont val="ＭＳ Ｐ明朝"/>
        <family val="1"/>
        <charset val="128"/>
      </rPr>
      <t>に関しても本表（別表2）に記入すること。</t>
    </r>
    <phoneticPr fontId="4"/>
  </si>
  <si>
    <r>
      <t>前年度に実施した事業所内研修を記入すること。</t>
    </r>
    <r>
      <rPr>
        <b/>
        <sz val="10"/>
        <color theme="1"/>
        <rFont val="ＭＳ Ｐ明朝"/>
        <family val="1"/>
        <charset val="128"/>
      </rPr>
      <t xml:space="preserve">  ※新設事業所は本年度分＜監査調書提出月前月まで＞</t>
    </r>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</si>
  <si>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</si>
  <si>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r>
      <t xml:space="preserve">保育士　 </t>
    </r>
    <r>
      <rPr>
        <b/>
        <sz val="10"/>
        <color theme="1"/>
        <rFont val="ＭＳ Ｐ明朝"/>
        <family val="1"/>
        <charset val="128"/>
      </rPr>
      <t>※新設事業所は本年度分＜監査調書提出月前月まで＞</t>
    </r>
    <phoneticPr fontId="4"/>
  </si>
  <si>
    <t>児童虐待防止および事故発生の防止に関する研修を実施した場合は必ず記載すること。</t>
    <phoneticPr fontId="4"/>
  </si>
  <si>
    <r>
      <t>事務員、調理員等（保育士以外の職）　</t>
    </r>
    <r>
      <rPr>
        <b/>
        <sz val="10"/>
        <color theme="1"/>
        <rFont val="ＭＳ Ｐ明朝"/>
        <family val="1"/>
        <charset val="128"/>
      </rPr>
      <t>※新設事業所は本年度分＜監査調書提出月前月まで＞</t>
    </r>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</si>
  <si>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</si>
  <si>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</si>
  <si>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</si>
  <si>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保育所保育指針第3章2(2)ウ</t>
    <rPh sb="0" eb="7">
      <t>ホイクショホイクシシン</t>
    </rPh>
    <rPh sb="7" eb="8">
      <t>ダイ</t>
    </rPh>
    <rPh sb="9" eb="10">
      <t>ショウ</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</si>
  <si>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</si>
  <si>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</si>
  <si>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r>
      <rPr>
        <sz val="9"/>
        <color theme="1"/>
        <rFont val="ＭＳ Ｐゴシック"/>
        <family val="3"/>
        <charset val="128"/>
      </rPr>
      <t>　</t>
    </r>
    <r>
      <rPr>
        <sz val="9"/>
        <color theme="1"/>
        <rFont val="ＭＳ Ｐ明朝"/>
        <family val="1"/>
        <charset val="128"/>
      </rPr>
      <t>学校、</t>
    </r>
    <r>
      <rPr>
        <b/>
        <sz val="9"/>
        <color theme="1"/>
        <rFont val="ＭＳ Ｐ明朝"/>
        <family val="1"/>
        <charset val="128"/>
      </rPr>
      <t>児童福祉施設</t>
    </r>
    <r>
      <rPr>
        <sz val="9"/>
        <color theme="1"/>
        <rFont val="ＭＳ Ｐ明朝"/>
        <family val="1"/>
        <charset val="128"/>
      </rPr>
      <t>、病院、都道府県警察、婦人相談所、教育委員会、配偶者暴力相談支援センターその他児童の福祉に業務上関係のある団体及び学校の教職員、</t>
    </r>
    <r>
      <rPr>
        <b/>
        <sz val="9"/>
        <color theme="1"/>
        <rFont val="ＭＳ Ｐ明朝"/>
        <family val="1"/>
        <charset val="128"/>
      </rPr>
      <t>児童福祉施設の職員</t>
    </r>
    <r>
      <rPr>
        <sz val="9"/>
        <color theme="1"/>
        <rFont val="ＭＳ Ｐ明朝"/>
        <family val="1"/>
        <charset val="128"/>
      </rPr>
      <t>、医師、歯科医師、保健師、助産師、看護師、弁護士、警察官、婦人相談員その他児童の福祉に職務上関係のある者は、</t>
    </r>
    <r>
      <rPr>
        <b/>
        <sz val="9"/>
        <color theme="1"/>
        <rFont val="ＭＳ Ｐ明朝"/>
        <family val="1"/>
        <charset val="128"/>
      </rPr>
      <t>児童虐待を発見しやすい立場にあることを自覚し、児童虐待の早期発見に努めなければならない。</t>
    </r>
    <r>
      <rPr>
        <sz val="9"/>
        <color theme="1"/>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</si>
  <si>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10"/>
  </si>
  <si>
    <t>入所児について賠償責任保険に加入しているか。</t>
    <rPh sb="7" eb="11">
      <t>バイショウセキニン</t>
    </rPh>
    <phoneticPr fontId="4"/>
  </si>
  <si>
    <t>種　　類　　[</t>
    <rPh sb="0" eb="1">
      <t>シュ</t>
    </rPh>
    <rPh sb="3" eb="4">
      <t>タグイ</t>
    </rPh>
    <phoneticPr fontId="4"/>
  </si>
  <si>
    <r>
      <rPr>
        <b/>
        <u/>
        <sz val="10"/>
        <color theme="1"/>
        <rFont val="ＭＳ Ｐ明朝"/>
        <family val="1"/>
        <charset val="128"/>
      </rPr>
      <t>※既設事業所は前年度の状況、新設事業所は本年度の状況</t>
    </r>
    <r>
      <rPr>
        <u/>
        <sz val="10"/>
        <color theme="1"/>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</si>
  <si>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申請している（又は申請を予定している）加算にチェックを入れること。</t>
    <phoneticPr fontId="4"/>
  </si>
  <si>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</si>
  <si>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t>R7</t>
    <phoneticPr fontId="4"/>
  </si>
  <si>
    <t>保育士</t>
    <rPh sb="0" eb="2">
      <t>ホイク</t>
    </rPh>
    <rPh sb="2" eb="3">
      <t>シ</t>
    </rPh>
    <phoneticPr fontId="10"/>
  </si>
  <si>
    <t>区分2</t>
    <rPh sb="0" eb="2">
      <t>クブン</t>
    </rPh>
    <phoneticPr fontId="4"/>
  </si>
  <si>
    <t>区分3</t>
    <rPh sb="0" eb="2">
      <t>クブン</t>
    </rPh>
    <phoneticPr fontId="4"/>
  </si>
  <si>
    <t>処遇：区分2</t>
    <rPh sb="0" eb="2">
      <t>ショグウ</t>
    </rPh>
    <rPh sb="3" eb="5">
      <t>クブン</t>
    </rPh>
    <phoneticPr fontId="10"/>
  </si>
  <si>
    <t>役職</t>
    <rPh sb="0" eb="2">
      <t>ヤクショク</t>
    </rPh>
    <phoneticPr fontId="10"/>
  </si>
  <si>
    <t>処遇：区分3</t>
    <rPh sb="0" eb="2">
      <t>ショグウ</t>
    </rPh>
    <rPh sb="3" eb="5">
      <t>クブン</t>
    </rPh>
    <phoneticPr fontId="10"/>
  </si>
  <si>
    <t>住宅</t>
    <rPh sb="0" eb="2">
      <t>ジュウタク</t>
    </rPh>
    <phoneticPr fontId="10"/>
  </si>
  <si>
    <t>資格</t>
    <rPh sb="0" eb="2">
      <t>シカク</t>
    </rPh>
    <phoneticPr fontId="10"/>
  </si>
  <si>
    <t>留意事項通知　別紙8 Ⅴ-1-（1）</t>
    <phoneticPr fontId="4"/>
  </si>
  <si>
    <t>時間帯による児童数は、監査調書提出月前月における児童数・実配置保育士数（標準時間認定・短時間認定を区別しない）を記入すること。</t>
    <rPh sb="24" eb="27">
      <t>ジドウスウ</t>
    </rPh>
    <rPh sb="28" eb="31">
      <t>ジツハイチ</t>
    </rPh>
    <rPh sb="31" eb="35">
      <t>ホイクシスウ</t>
    </rPh>
    <phoneticPr fontId="4"/>
  </si>
  <si>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</si>
  <si>
    <t>特定教育・保育等に要する費用の額の算定に関する基準等の実施上の留意事項について(最終改正：令和7年4月11日 こ成保295 外)</t>
    <rPh sb="56" eb="57">
      <t>セイ</t>
    </rPh>
    <rPh sb="57" eb="58">
      <t>ホ</t>
    </rPh>
    <rPh sb="62" eb="63">
      <t>ホカ</t>
    </rPh>
    <phoneticPr fontId="4"/>
  </si>
  <si>
    <r>
      <t xml:space="preserve">公定価格に関するFAQ(よくある質問)(Ver.27)
</t>
    </r>
    <r>
      <rPr>
        <sz val="11"/>
        <color theme="1"/>
        <rFont val="ＭＳ Ｐ明朝"/>
        <family val="1"/>
        <charset val="128"/>
      </rPr>
      <t xml:space="preserve">※掲載URL（こども家庭庁ホームページ内） → </t>
    </r>
    <rPh sb="29" eb="31">
      <t>ケイサイ</t>
    </rPh>
    <rPh sb="38" eb="41">
      <t>カテイチョウ</t>
    </rPh>
    <rPh sb="47" eb="48">
      <t>ナイ</t>
    </rPh>
    <phoneticPr fontId="4"/>
  </si>
  <si>
    <t xml:space="preserve">施設型給付費等に係る処遇改善等加算について（最終改正：令和7年4月11日 こ成保296 外)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rPh sb="44" eb="45">
      <t>ホカ</t>
    </rPh>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</si>
  <si>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</si>
  <si>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</si>
  <si>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</si>
  <si>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r>
      <rPr>
        <b/>
        <sz val="9"/>
        <color theme="1"/>
        <rFont val="HGｺﾞｼｯｸM"/>
        <family val="3"/>
        <charset val="128"/>
      </rPr>
      <t>※公定価格に関するFAQ　Ver.26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 xml:space="preserve">※公定価格に関するFAQ　Ver.26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phoneticPr fontId="4"/>
  </si>
  <si>
    <r>
      <t>留意事項通知　別紙８（事業所内保育事業（保育認定３号））
Ⅴ 乗除調整部分
１　定員を恒常的に超過する場合(⑳)</t>
    </r>
    <r>
      <rPr>
        <sz val="10"/>
        <color theme="1"/>
        <rFont val="ＭＳ Ｐ明朝"/>
        <family val="1"/>
        <charset val="128"/>
      </rPr>
      <t xml:space="preserve">
（１）調整の適用を受ける施設の要件
直前の連続する２年度間常に利用定員を超えており（注１）、かつ、各年度の年間平均在所率（注２）が120％以上の状態にある事業所に適用する。（注３）
なお、保育の提供は利用定員の範囲内で行われることが原則であること。
また、上記の状態にある事業所に対しては、利用定員の見直しに向けた指導を行うこと。
(注３）令和４年４月１日、令和５年４月１日、令和６年４月１日のいずれかの時点において待機児童がいた地方自治体に所在する施設・事業所については、令和７年度に限り従前の規定のとおりとする。</t>
    </r>
    <rPh sb="0" eb="6">
      <t>リュウイジコウツウチ</t>
    </rPh>
    <phoneticPr fontId="4"/>
  </si>
  <si>
    <t>①第2水曜日</t>
    <rPh sb="1" eb="2">
      <t>ダイ</t>
    </rPh>
    <rPh sb="3" eb="6">
      <t>スイヨウビ</t>
    </rPh>
    <phoneticPr fontId="10"/>
  </si>
  <si>
    <t>②第2土曜日</t>
    <rPh sb="1" eb="2">
      <t>ダイ</t>
    </rPh>
    <rPh sb="3" eb="6">
      <t>ドヨウビ</t>
    </rPh>
    <phoneticPr fontId="10"/>
  </si>
  <si>
    <t>・労働基準法施行規則第24条の７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・労働基準法施行規則第71条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phoneticPr fontId="4"/>
  </si>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</sst>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_ ;[Red]\-#,##0.0\ "/>
    <numFmt numFmtId="224" formatCode="0.0_);[Red]\(0.0\)"/>
  </numFmts>
  <fonts count="135">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sz val="9.5"/>
      <name val="ＭＳ ゴシック"/>
      <family val="3"/>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9"/>
      <name val="ＭＳ Ｐ明朝"/>
      <family val="3"/>
      <charset val="128"/>
    </font>
    <font>
      <b/>
      <u/>
      <sz val="10"/>
      <name val="ＭＳ Ｐ明朝"/>
      <family val="1"/>
      <charset val="128"/>
    </font>
    <font>
      <sz val="9"/>
      <color indexed="81"/>
      <name val="MS P ゴシック"/>
      <family val="3"/>
      <charset val="128"/>
    </font>
    <font>
      <sz val="11"/>
      <name val="ＭＳ Ｐ明朝"/>
      <family val="3"/>
      <charset val="128"/>
    </font>
    <font>
      <sz val="20"/>
      <name val="ＭＳ Ｐ明朝"/>
      <family val="1"/>
      <charset val="128"/>
    </font>
    <font>
      <b/>
      <u/>
      <sz val="9"/>
      <color indexed="81"/>
      <name val="ＭＳ Ｐ明朝"/>
      <family val="1"/>
      <charset val="128"/>
    </font>
    <font>
      <u/>
      <sz val="11"/>
      <color theme="10"/>
      <name val="ＭＳ Ｐゴシック"/>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u/>
      <sz val="11"/>
      <name val="ＭＳ Ｐゴシック"/>
      <family val="3"/>
      <charset val="128"/>
    </font>
    <font>
      <u/>
      <sz val="9"/>
      <color indexed="81"/>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sz val="9"/>
      <color theme="3" tint="0.39997558519241921"/>
      <name val="ＭＳ Ｐ明朝"/>
      <family val="1"/>
      <charset val="128"/>
    </font>
    <font>
      <b/>
      <sz val="10"/>
      <color rgb="FFFF0000"/>
      <name val="ＭＳ Ｐ明朝"/>
      <family val="1"/>
      <charset val="128"/>
    </font>
    <font>
      <b/>
      <sz val="12"/>
      <color theme="1"/>
      <name val="ＭＳ Ｐ明朝"/>
      <family val="1"/>
      <charset val="128"/>
    </font>
    <font>
      <sz val="11"/>
      <color theme="1"/>
      <name val="ＭＳ Ｐ明朝"/>
      <family val="1"/>
      <charset val="128"/>
    </font>
    <font>
      <u/>
      <sz val="10"/>
      <color theme="1"/>
      <name val="ＭＳ Ｐ明朝"/>
      <family val="1"/>
      <charset val="128"/>
    </font>
    <font>
      <u/>
      <sz val="9"/>
      <color theme="1"/>
      <name val="ＭＳ Ｐ明朝"/>
      <family val="1"/>
      <charset val="128"/>
    </font>
    <font>
      <sz val="8"/>
      <color theme="1"/>
      <name val="ＭＳ Ｐ明朝"/>
      <family val="1"/>
      <charset val="128"/>
    </font>
    <font>
      <u/>
      <sz val="8"/>
      <color theme="1"/>
      <name val="ＭＳ Ｐ明朝"/>
      <family val="1"/>
      <charset val="128"/>
    </font>
    <font>
      <sz val="6"/>
      <color theme="1"/>
      <name val="ＭＳ Ｐ明朝"/>
      <family val="1"/>
      <charset val="128"/>
    </font>
    <font>
      <b/>
      <u/>
      <sz val="9"/>
      <color theme="1"/>
      <name val="ＭＳ Ｐ明朝"/>
      <family val="1"/>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u/>
      <sz val="11"/>
      <color theme="1"/>
      <name val="ＭＳ Ｐゴシック"/>
      <family val="3"/>
      <charset val="128"/>
    </font>
    <font>
      <sz val="10"/>
      <color theme="1"/>
      <name val="HGｺﾞｼｯｸM"/>
      <family val="3"/>
      <charset val="128"/>
    </font>
    <font>
      <sz val="12"/>
      <color theme="1"/>
      <name val="HGｺﾞｼｯｸM"/>
      <family val="3"/>
      <charset val="128"/>
    </font>
    <font>
      <b/>
      <sz val="8"/>
      <color theme="1"/>
      <name val="HGｺﾞｼｯｸM"/>
      <family val="3"/>
      <charset val="128"/>
    </font>
    <font>
      <sz val="9"/>
      <color theme="1"/>
      <name val="HGｺﾞｼｯｸM"/>
      <family val="3"/>
      <charset val="128"/>
    </font>
    <font>
      <b/>
      <u/>
      <sz val="10"/>
      <color theme="1"/>
      <name val="ＭＳ Ｐ明朝"/>
      <family val="1"/>
      <charset val="128"/>
    </font>
    <font>
      <sz val="14"/>
      <color theme="1"/>
      <name val="ＭＳ Ｐ明朝"/>
      <family val="1"/>
      <charset val="128"/>
    </font>
    <font>
      <sz val="10"/>
      <color theme="1"/>
      <name val="ＭＳ Ｐ明朝"/>
      <family val="3"/>
      <charset val="128"/>
    </font>
    <font>
      <sz val="10"/>
      <color theme="1"/>
      <name val="HG創英角ｺﾞｼｯｸUB"/>
      <family val="3"/>
      <charset val="128"/>
    </font>
    <font>
      <b/>
      <sz val="9"/>
      <color theme="1"/>
      <name val="ＭＳ Ｐゴシック"/>
      <family val="3"/>
      <charset val="128"/>
    </font>
    <font>
      <b/>
      <sz val="9"/>
      <color theme="1"/>
      <name val="ＭＳ Ｐ明朝"/>
      <family val="1"/>
      <charset val="128"/>
    </font>
    <font>
      <sz val="8.5"/>
      <color theme="1"/>
      <name val="ＭＳ Ｐ明朝"/>
      <family val="1"/>
      <charset val="128"/>
    </font>
    <font>
      <b/>
      <sz val="20"/>
      <color theme="1"/>
      <name val="ＭＳ Ｐ明朝"/>
      <family val="1"/>
      <charset val="128"/>
    </font>
    <font>
      <sz val="8"/>
      <color theme="1"/>
      <name val="ＭＳ Ｐゴシック"/>
      <family val="3"/>
      <charset val="128"/>
    </font>
    <font>
      <b/>
      <sz val="10"/>
      <color theme="1"/>
      <name val="ＭＳ Ｐゴシック"/>
      <family val="3"/>
      <charset val="128"/>
    </font>
    <font>
      <sz val="9.5"/>
      <color theme="1"/>
      <name val="ＭＳ Ｐ明朝"/>
      <family val="1"/>
      <charset val="128"/>
    </font>
    <font>
      <u/>
      <sz val="9"/>
      <color theme="1"/>
      <name val="ＭＳ Ｐゴシック"/>
      <family val="3"/>
      <charset val="128"/>
    </font>
    <font>
      <sz val="9"/>
      <color theme="1"/>
      <name val="ＭＳ ゴシック"/>
      <family val="3"/>
      <charset val="128"/>
    </font>
    <font>
      <b/>
      <sz val="11"/>
      <color theme="1"/>
      <name val="ＭＳ Ｐ明朝"/>
      <family val="3"/>
      <charset val="128"/>
    </font>
    <font>
      <sz val="6.5"/>
      <color theme="1"/>
      <name val="ＭＳ Ｐ明朝"/>
      <family val="1"/>
      <charset val="128"/>
    </font>
    <font>
      <sz val="7"/>
      <color theme="1"/>
      <name val="ＭＳ Ｐ明朝"/>
      <family val="1"/>
      <charset val="128"/>
    </font>
    <font>
      <b/>
      <u/>
      <sz val="9"/>
      <color theme="1"/>
      <name val="ＭＳ Ｐゴシック"/>
      <family val="3"/>
      <charset val="128"/>
    </font>
    <font>
      <u/>
      <sz val="8.5"/>
      <color theme="1"/>
      <name val="ＭＳ Ｐ明朝"/>
      <family val="1"/>
      <charset val="128"/>
    </font>
    <font>
      <b/>
      <u/>
      <sz val="8"/>
      <color theme="1"/>
      <name val="ＭＳ Ｐゴシック"/>
      <family val="3"/>
      <charset val="128"/>
    </font>
    <font>
      <sz val="11"/>
      <color theme="1"/>
      <name val="ＭＳ Ｐ明朝"/>
      <family val="3"/>
      <charset val="128"/>
    </font>
    <font>
      <sz val="7.5"/>
      <color theme="1"/>
      <name val="ＭＳ Ｐ明朝"/>
      <family val="1"/>
      <charset val="128"/>
    </font>
    <font>
      <i/>
      <sz val="9"/>
      <color theme="1"/>
      <name val="ＭＳ Ｐ明朝"/>
      <family val="1"/>
      <charset val="128"/>
    </font>
    <font>
      <sz val="9"/>
      <color theme="1"/>
      <name val="ＭＳ Ｐ明朝"/>
      <family val="3"/>
      <charset val="128"/>
    </font>
    <font>
      <sz val="9.5"/>
      <color theme="1"/>
      <name val="ＭＳ ゴシック"/>
      <family val="3"/>
      <charset val="128"/>
    </font>
    <font>
      <b/>
      <sz val="9.5"/>
      <color theme="1"/>
      <name val="ＭＳ Ｐ明朝"/>
      <family val="1"/>
      <charset val="128"/>
    </font>
    <font>
      <u/>
      <sz val="11"/>
      <color theme="1"/>
      <name val="ＭＳ Ｐ明朝"/>
      <family val="1"/>
      <charset val="128"/>
    </font>
    <font>
      <sz val="9.5"/>
      <color theme="1"/>
      <name val="ＭＳ Ｐゴシック"/>
      <family val="3"/>
      <charset val="128"/>
    </font>
    <font>
      <sz val="10"/>
      <color theme="1"/>
      <name val="ＭＳ Ｐゴシック"/>
      <family val="1"/>
      <charset val="128"/>
    </font>
    <font>
      <b/>
      <sz val="9"/>
      <color theme="1"/>
      <name val="HGｺﾞｼｯｸM"/>
      <family val="3"/>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CCECFF"/>
        <bgColor indexed="64"/>
      </patternFill>
    </fill>
  </fills>
  <borders count="295">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rgb="FFFF0000"/>
      </right>
      <top style="hair">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double">
        <color indexed="64"/>
      </left>
      <right style="thin">
        <color indexed="64"/>
      </right>
      <top style="thin">
        <color indexed="64"/>
      </top>
      <bottom style="thin">
        <color indexed="64"/>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right style="thin">
        <color rgb="FFFF0000"/>
      </right>
      <top style="thin">
        <color auto="1"/>
      </top>
      <bottom style="thin">
        <color auto="1"/>
      </bottom>
      <diagonal/>
    </border>
    <border>
      <left style="thin">
        <color rgb="FFFF0000"/>
      </left>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style="thin">
        <color rgb="FFFF0000"/>
      </left>
      <right/>
      <top style="hair">
        <color indexed="64"/>
      </top>
      <bottom style="hair">
        <color indexed="64"/>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left style="thin">
        <color indexed="64"/>
      </left>
      <right style="thin">
        <color indexed="64"/>
      </right>
      <top style="hair">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hair">
        <color indexed="64"/>
      </left>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style="medium">
        <color rgb="FFFF0000"/>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62"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637">
    <xf numFmtId="0" fontId="0" fillId="0" borderId="0" xfId="0">
      <alignment vertical="center"/>
    </xf>
    <xf numFmtId="0" fontId="11" fillId="0" borderId="0" xfId="9" applyFont="1" applyFill="1">
      <alignment vertical="center"/>
    </xf>
    <xf numFmtId="0" fontId="12" fillId="0" borderId="0" xfId="9" applyFont="1" applyFill="1">
      <alignment vertical="center"/>
    </xf>
    <xf numFmtId="0" fontId="15" fillId="0" borderId="0" xfId="9" applyFont="1" applyFill="1">
      <alignment vertical="center"/>
    </xf>
    <xf numFmtId="0" fontId="19"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6" fillId="0" borderId="1" xfId="9" applyFont="1" applyFill="1" applyBorder="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12" fillId="0" borderId="25" xfId="9" applyFont="1" applyFill="1" applyBorder="1" applyAlignment="1">
      <alignment horizontal="right" vertical="center"/>
    </xf>
    <xf numFmtId="0" fontId="32"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4" fillId="0" borderId="2" xfId="9" applyFont="1" applyFill="1" applyBorder="1" applyAlignment="1">
      <alignment horizontal="left" vertical="center"/>
    </xf>
    <xf numFmtId="0" fontId="11" fillId="0" borderId="0" xfId="9" applyFont="1" applyFill="1" applyAlignment="1">
      <alignment horizontal="left" vertical="center"/>
    </xf>
    <xf numFmtId="0" fontId="24" fillId="0" borderId="0" xfId="9" applyFont="1" applyFill="1" applyAlignment="1">
      <alignment horizontal="left" vertical="center"/>
    </xf>
    <xf numFmtId="0" fontId="27" fillId="0" borderId="0" xfId="9" applyFont="1" applyFill="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19" fillId="0" borderId="25" xfId="9" applyFont="1" applyFill="1" applyBorder="1">
      <alignment vertical="center"/>
    </xf>
    <xf numFmtId="0" fontId="19"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19"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9" fillId="0" borderId="0" xfId="10">
      <alignment vertical="center"/>
    </xf>
    <xf numFmtId="0" fontId="9" fillId="0" borderId="0" xfId="9" applyFill="1" applyAlignment="1">
      <alignment vertical="top"/>
    </xf>
    <xf numFmtId="0" fontId="3" fillId="0" borderId="0" xfId="9" applyFont="1" applyFill="1" applyAlignment="1">
      <alignment horizontal="center" vertical="center"/>
    </xf>
    <xf numFmtId="0" fontId="39" fillId="0" borderId="0" xfId="0" applyFont="1" applyAlignment="1">
      <alignment horizontal="left" vertical="top" wrapText="1"/>
    </xf>
    <xf numFmtId="0" fontId="39" fillId="0" borderId="0" xfId="0" applyFont="1" applyAlignment="1">
      <alignment vertical="top"/>
    </xf>
    <xf numFmtId="0" fontId="39" fillId="0" borderId="0" xfId="0" applyFont="1" applyAlignment="1">
      <alignment vertical="center" shrinkToFit="1"/>
    </xf>
    <xf numFmtId="0" fontId="39" fillId="0" borderId="0" xfId="0" applyFont="1" applyAlignment="1">
      <alignment vertical="top" shrinkToFit="1"/>
    </xf>
    <xf numFmtId="0" fontId="39" fillId="0" borderId="25" xfId="0" applyFont="1" applyBorder="1" applyAlignment="1">
      <alignment horizontal="left" vertical="top" wrapText="1"/>
    </xf>
    <xf numFmtId="0" fontId="39" fillId="0" borderId="25" xfId="0" applyFont="1" applyBorder="1" applyAlignment="1">
      <alignment vertical="top"/>
    </xf>
    <xf numFmtId="0" fontId="39" fillId="0" borderId="25" xfId="0" applyFont="1" applyBorder="1" applyAlignment="1">
      <alignment vertical="top" shrinkToFit="1"/>
    </xf>
    <xf numFmtId="0" fontId="9" fillId="0" borderId="0" xfId="9" applyFill="1" applyAlignment="1">
      <alignment vertical="top" wrapText="1"/>
    </xf>
    <xf numFmtId="0" fontId="43" fillId="0" borderId="0" xfId="9" applyFont="1" applyFill="1">
      <alignment vertical="center"/>
    </xf>
    <xf numFmtId="0" fontId="43" fillId="0" borderId="0" xfId="9" applyFont="1" applyFill="1" applyAlignment="1">
      <alignment horizontal="left" vertical="center"/>
    </xf>
    <xf numFmtId="0" fontId="45" fillId="0" borderId="1" xfId="9" applyFont="1" applyFill="1" applyBorder="1">
      <alignment vertical="center"/>
    </xf>
    <xf numFmtId="0" fontId="46" fillId="0" borderId="0" xfId="9" applyFont="1" applyFill="1">
      <alignment vertical="center"/>
    </xf>
    <xf numFmtId="0" fontId="47" fillId="0" borderId="0" xfId="9" applyFont="1" applyFill="1">
      <alignment vertical="center"/>
    </xf>
    <xf numFmtId="0" fontId="43" fillId="0" borderId="19" xfId="9" applyFont="1" applyFill="1" applyBorder="1" applyAlignment="1">
      <alignment horizontal="left" vertical="center"/>
    </xf>
    <xf numFmtId="0" fontId="47" fillId="0" borderId="2" xfId="9" applyFont="1" applyFill="1" applyBorder="1" applyAlignment="1">
      <alignment horizontal="left" vertical="center"/>
    </xf>
    <xf numFmtId="0" fontId="43" fillId="0" borderId="1" xfId="9" applyFont="1" applyFill="1" applyBorder="1" applyAlignment="1">
      <alignment horizontal="left" vertical="center"/>
    </xf>
    <xf numFmtId="0" fontId="43" fillId="0" borderId="13" xfId="9" applyFont="1" applyFill="1" applyBorder="1">
      <alignment vertical="center"/>
    </xf>
    <xf numFmtId="0" fontId="43" fillId="0" borderId="25" xfId="9" applyFont="1" applyFill="1" applyBorder="1">
      <alignment vertical="center"/>
    </xf>
    <xf numFmtId="0" fontId="43" fillId="0" borderId="2" xfId="9" applyFont="1" applyFill="1" applyBorder="1">
      <alignment vertical="center"/>
    </xf>
    <xf numFmtId="0" fontId="43" fillId="0" borderId="0" xfId="0" applyFont="1" applyAlignment="1">
      <alignment horizontal="center" vertical="center"/>
    </xf>
    <xf numFmtId="0" fontId="43" fillId="0" borderId="1" xfId="9" applyFont="1" applyFill="1" applyBorder="1">
      <alignment vertical="center"/>
    </xf>
    <xf numFmtId="0" fontId="41" fillId="0" borderId="0" xfId="9" applyFont="1" applyFill="1" applyAlignment="1">
      <alignment horizontal="left" vertical="center"/>
    </xf>
    <xf numFmtId="0" fontId="41" fillId="0" borderId="25" xfId="9" applyFont="1" applyFill="1" applyBorder="1" applyAlignment="1">
      <alignment horizontal="center" vertical="center"/>
    </xf>
    <xf numFmtId="0" fontId="45" fillId="0" borderId="1" xfId="9" applyFont="1" applyFill="1" applyBorder="1" applyAlignment="1">
      <alignment horizontal="left" vertical="center"/>
    </xf>
    <xf numFmtId="0" fontId="46" fillId="0" borderId="0" xfId="9" applyFont="1" applyFill="1" applyAlignment="1">
      <alignment horizontal="left" vertical="center"/>
    </xf>
    <xf numFmtId="0" fontId="41" fillId="0" borderId="25" xfId="9" applyFont="1" applyFill="1" applyBorder="1" applyAlignment="1">
      <alignment horizontal="left" vertical="center"/>
    </xf>
    <xf numFmtId="0" fontId="49" fillId="0" borderId="0" xfId="9" applyFont="1" applyFill="1" applyAlignment="1">
      <alignment horizontal="center" vertical="center"/>
    </xf>
    <xf numFmtId="0" fontId="39" fillId="0" borderId="0" xfId="9" applyFont="1" applyFill="1" applyAlignment="1">
      <alignment horizontal="center" vertical="center"/>
    </xf>
    <xf numFmtId="0" fontId="43" fillId="0" borderId="25" xfId="9" applyFont="1" applyFill="1" applyBorder="1" applyAlignment="1">
      <alignment horizontal="left" vertical="center"/>
    </xf>
    <xf numFmtId="0" fontId="44" fillId="0" borderId="63" xfId="9" applyFont="1" applyFill="1" applyBorder="1">
      <alignment vertical="center"/>
    </xf>
    <xf numFmtId="0" fontId="43" fillId="0" borderId="63" xfId="9" applyFont="1" applyFill="1" applyBorder="1">
      <alignment vertical="center"/>
    </xf>
    <xf numFmtId="0" fontId="43" fillId="0" borderId="63" xfId="9" applyFont="1" applyFill="1" applyBorder="1" applyAlignment="1">
      <alignment vertical="center" wrapText="1"/>
    </xf>
    <xf numFmtId="0" fontId="43" fillId="0" borderId="63" xfId="9" applyFont="1" applyFill="1" applyBorder="1" applyAlignment="1">
      <alignment horizontal="left" vertical="center"/>
    </xf>
    <xf numFmtId="0" fontId="43" fillId="0" borderId="0" xfId="9" applyFont="1" applyFill="1" applyAlignment="1">
      <alignment vertical="center" wrapText="1"/>
    </xf>
    <xf numFmtId="0" fontId="43" fillId="0" borderId="13" xfId="9" applyFont="1" applyFill="1" applyBorder="1" applyAlignment="1">
      <alignment horizontal="left" vertical="center"/>
    </xf>
    <xf numFmtId="0" fontId="43" fillId="0" borderId="25" xfId="9" applyFont="1" applyFill="1" applyBorder="1" applyAlignment="1">
      <alignment horizontal="right" vertical="center"/>
    </xf>
    <xf numFmtId="0" fontId="41" fillId="0" borderId="0" xfId="9" applyFont="1" applyFill="1" applyAlignment="1">
      <alignment horizontal="left" vertical="top"/>
    </xf>
    <xf numFmtId="0" fontId="41" fillId="0" borderId="11" xfId="9" applyFont="1" applyFill="1" applyBorder="1" applyAlignment="1">
      <alignment horizontal="left" vertical="top"/>
    </xf>
    <xf numFmtId="0" fontId="43" fillId="0" borderId="8" xfId="9" applyFont="1" applyFill="1" applyBorder="1" applyAlignment="1">
      <alignment horizontal="left" vertical="center"/>
    </xf>
    <xf numFmtId="0" fontId="43" fillId="0" borderId="8" xfId="9" applyFont="1" applyFill="1" applyBorder="1" applyAlignment="1">
      <alignment horizontal="center" vertical="center" textRotation="255"/>
    </xf>
    <xf numFmtId="187" fontId="43" fillId="0" borderId="79" xfId="9" applyNumberFormat="1" applyFont="1" applyFill="1" applyBorder="1" applyAlignment="1">
      <alignment horizontal="center" vertical="center"/>
    </xf>
    <xf numFmtId="187" fontId="43" fillId="0" borderId="7" xfId="9" applyNumberFormat="1" applyFont="1" applyFill="1" applyBorder="1" applyAlignment="1">
      <alignment horizontal="center" vertical="center"/>
    </xf>
    <xf numFmtId="0" fontId="41" fillId="0" borderId="46" xfId="9" applyFont="1" applyFill="1" applyBorder="1" applyAlignment="1">
      <alignment horizontal="left" vertical="center"/>
    </xf>
    <xf numFmtId="179" fontId="43" fillId="0" borderId="79" xfId="9" applyNumberFormat="1" applyFont="1" applyFill="1" applyBorder="1" applyAlignment="1">
      <alignment horizontal="center" vertical="center"/>
    </xf>
    <xf numFmtId="0" fontId="43" fillId="0" borderId="90" xfId="9" applyFont="1" applyFill="1" applyBorder="1">
      <alignment vertical="center"/>
    </xf>
    <xf numFmtId="0" fontId="50" fillId="0" borderId="90" xfId="9" applyFont="1" applyFill="1" applyBorder="1">
      <alignment vertical="center"/>
    </xf>
    <xf numFmtId="182" fontId="43" fillId="0" borderId="44" xfId="9" applyNumberFormat="1" applyFont="1" applyFill="1" applyBorder="1" applyAlignment="1">
      <alignment horizontal="right" vertical="center"/>
    </xf>
    <xf numFmtId="0" fontId="43" fillId="0" borderId="93" xfId="9" applyFont="1" applyFill="1" applyBorder="1" applyAlignment="1">
      <alignment horizontal="left" vertical="center"/>
    </xf>
    <xf numFmtId="0" fontId="43" fillId="0" borderId="46" xfId="9" applyFont="1" applyFill="1" applyBorder="1" applyAlignment="1">
      <alignment horizontal="left" vertical="center"/>
    </xf>
    <xf numFmtId="0" fontId="43" fillId="0" borderId="91" xfId="9" applyFont="1" applyFill="1" applyBorder="1" applyAlignment="1">
      <alignment horizontal="left" vertical="center"/>
    </xf>
    <xf numFmtId="0" fontId="43" fillId="0" borderId="45" xfId="9" applyFont="1" applyFill="1" applyBorder="1" applyAlignment="1">
      <alignment horizontal="left" vertical="center"/>
    </xf>
    <xf numFmtId="0" fontId="43" fillId="0" borderId="92" xfId="9" applyFont="1" applyFill="1" applyBorder="1" applyAlignment="1">
      <alignment horizontal="left" vertical="center"/>
    </xf>
    <xf numFmtId="179" fontId="43" fillId="0" borderId="57" xfId="9" applyNumberFormat="1" applyFont="1" applyFill="1" applyBorder="1" applyAlignment="1">
      <alignment horizontal="right" vertical="center"/>
    </xf>
    <xf numFmtId="0" fontId="43" fillId="0" borderId="30" xfId="9" applyFont="1" applyFill="1" applyBorder="1" applyAlignment="1">
      <alignment horizontal="left" vertical="center"/>
    </xf>
    <xf numFmtId="179" fontId="43" fillId="0" borderId="32" xfId="9" applyNumberFormat="1" applyFont="1" applyFill="1" applyBorder="1">
      <alignment vertical="center"/>
    </xf>
    <xf numFmtId="0" fontId="43" fillId="0" borderId="31" xfId="9" applyFont="1" applyFill="1" applyBorder="1" applyAlignment="1">
      <alignment horizontal="left" vertical="center"/>
    </xf>
    <xf numFmtId="0" fontId="47" fillId="0" borderId="31" xfId="9" applyFont="1" applyFill="1" applyBorder="1">
      <alignment vertical="center"/>
    </xf>
    <xf numFmtId="4" fontId="43" fillId="0" borderId="31" xfId="9" applyNumberFormat="1" applyFont="1" applyFill="1" applyBorder="1" applyAlignment="1">
      <alignment horizontal="left" vertical="center"/>
    </xf>
    <xf numFmtId="0" fontId="43" fillId="0" borderId="11" xfId="9" applyFont="1" applyFill="1" applyBorder="1" applyAlignment="1">
      <alignment horizontal="left" vertical="center"/>
    </xf>
    <xf numFmtId="0" fontId="51" fillId="0" borderId="0" xfId="0" applyFont="1">
      <alignment vertical="center"/>
    </xf>
    <xf numFmtId="0" fontId="51" fillId="0" borderId="1" xfId="0" applyFont="1" applyBorder="1">
      <alignment vertical="center"/>
    </xf>
    <xf numFmtId="0" fontId="52" fillId="0" borderId="0" xfId="0" applyFont="1" applyAlignment="1">
      <alignment vertical="top" wrapText="1"/>
    </xf>
    <xf numFmtId="0" fontId="51" fillId="0" borderId="2" xfId="0" applyFont="1" applyBorder="1">
      <alignment vertical="center"/>
    </xf>
    <xf numFmtId="0" fontId="53" fillId="0" borderId="0" xfId="0" applyFont="1" applyAlignment="1">
      <alignment horizontal="left" vertical="center" wrapText="1"/>
    </xf>
    <xf numFmtId="0" fontId="54" fillId="0" borderId="25" xfId="0" applyFont="1" applyBorder="1" applyAlignment="1">
      <alignment horizontal="right" vertical="top" shrinkToFit="1"/>
    </xf>
    <xf numFmtId="0" fontId="55" fillId="0" borderId="0" xfId="9" applyFont="1" applyFill="1" applyAlignment="1">
      <alignment horizontal="right" vertical="center"/>
    </xf>
    <xf numFmtId="0" fontId="39" fillId="0" borderId="0" xfId="9" applyFont="1" applyFill="1" applyAlignment="1">
      <alignment horizontal="left" vertical="center"/>
    </xf>
    <xf numFmtId="0" fontId="41" fillId="0" borderId="0" xfId="0" applyFont="1" applyAlignment="1">
      <alignment horizontal="center" vertical="center" wrapText="1"/>
    </xf>
    <xf numFmtId="0" fontId="41" fillId="0" borderId="2" xfId="0" applyFont="1" applyBorder="1" applyAlignment="1">
      <alignment horizontal="center" vertical="center" wrapText="1"/>
    </xf>
    <xf numFmtId="0" fontId="51" fillId="0" borderId="25" xfId="0" applyFont="1" applyBorder="1">
      <alignment vertical="center"/>
    </xf>
    <xf numFmtId="0" fontId="41" fillId="0" borderId="0" xfId="0" applyFont="1" applyAlignment="1">
      <alignment vertical="top" wrapText="1"/>
    </xf>
    <xf numFmtId="0" fontId="41" fillId="0" borderId="2" xfId="0" applyFont="1" applyBorder="1" applyAlignment="1">
      <alignment vertical="top" wrapText="1"/>
    </xf>
    <xf numFmtId="0" fontId="41" fillId="0" borderId="0" xfId="9" applyFont="1" applyFill="1">
      <alignment vertical="center"/>
    </xf>
    <xf numFmtId="0" fontId="41" fillId="0" borderId="0" xfId="0" applyFont="1" applyAlignment="1">
      <alignment vertical="top"/>
    </xf>
    <xf numFmtId="0" fontId="41" fillId="0" borderId="2" xfId="0" applyFont="1" applyBorder="1" applyAlignment="1">
      <alignment vertical="top"/>
    </xf>
    <xf numFmtId="0" fontId="39" fillId="0" borderId="25" xfId="0" applyFont="1" applyBorder="1" applyAlignment="1">
      <alignment horizontal="center" vertical="center" shrinkToFit="1"/>
    </xf>
    <xf numFmtId="0" fontId="41" fillId="0" borderId="25" xfId="9" applyFont="1" applyFill="1" applyBorder="1" applyAlignment="1">
      <alignment horizontal="right" vertical="top" shrinkToFit="1"/>
    </xf>
    <xf numFmtId="0" fontId="41" fillId="0" borderId="25" xfId="9" applyFont="1" applyFill="1" applyBorder="1" applyAlignment="1">
      <alignment horizontal="left" vertical="top" shrinkToFit="1"/>
    </xf>
    <xf numFmtId="0" fontId="41" fillId="0" borderId="0" xfId="0" applyFont="1" applyAlignment="1">
      <alignment vertical="center" wrapText="1"/>
    </xf>
    <xf numFmtId="0" fontId="41" fillId="0" borderId="0" xfId="0" applyFont="1" applyAlignment="1">
      <alignment horizontal="left" vertical="top"/>
    </xf>
    <xf numFmtId="0" fontId="43" fillId="0" borderId="4" xfId="9" applyFont="1" applyFill="1" applyBorder="1" applyAlignment="1">
      <alignment horizontal="left" vertical="center"/>
    </xf>
    <xf numFmtId="0" fontId="43" fillId="0" borderId="3" xfId="9" applyFont="1" applyFill="1" applyBorder="1" applyAlignment="1">
      <alignment horizontal="left" vertical="center"/>
    </xf>
    <xf numFmtId="0" fontId="43" fillId="0" borderId="3" xfId="9" applyFont="1" applyFill="1" applyBorder="1">
      <alignment vertical="center"/>
    </xf>
    <xf numFmtId="0" fontId="43" fillId="0" borderId="3" xfId="9" applyFont="1" applyFill="1" applyBorder="1" applyAlignment="1">
      <alignment horizontal="center" vertical="center"/>
    </xf>
    <xf numFmtId="0" fontId="43" fillId="0" borderId="27" xfId="9" applyFont="1" applyFill="1" applyBorder="1" applyAlignment="1">
      <alignment horizontal="left" vertical="center"/>
    </xf>
    <xf numFmtId="0" fontId="41" fillId="0" borderId="25" xfId="9" applyFont="1" applyFill="1" applyBorder="1" applyAlignment="1">
      <alignment horizontal="center" vertical="top" shrinkToFit="1"/>
    </xf>
    <xf numFmtId="0" fontId="37" fillId="0" borderId="25" xfId="9" applyFont="1" applyFill="1" applyBorder="1" applyAlignment="1">
      <alignment horizontal="center" vertical="top" shrinkToFit="1"/>
    </xf>
    <xf numFmtId="49" fontId="39" fillId="0" borderId="0" xfId="0" applyNumberFormat="1" applyFont="1" applyAlignment="1">
      <alignment horizontal="center" vertical="center" shrinkToFit="1"/>
    </xf>
    <xf numFmtId="0" fontId="43" fillId="0" borderId="44" xfId="9" applyFont="1" applyFill="1" applyBorder="1" applyAlignment="1">
      <alignment horizontal="left" vertical="center"/>
    </xf>
    <xf numFmtId="0" fontId="43" fillId="0" borderId="44" xfId="9" applyFont="1" applyFill="1" applyBorder="1">
      <alignment vertical="center"/>
    </xf>
    <xf numFmtId="0" fontId="43" fillId="0" borderId="44" xfId="9" applyFont="1" applyFill="1" applyBorder="1" applyAlignment="1">
      <alignment horizontal="center" vertical="center"/>
    </xf>
    <xf numFmtId="0" fontId="43" fillId="0" borderId="0" xfId="9" applyFont="1" applyFill="1" applyAlignment="1">
      <alignment horizontal="center" vertical="center"/>
    </xf>
    <xf numFmtId="0" fontId="41" fillId="0" borderId="0" xfId="9" applyFont="1" applyFill="1" applyAlignment="1">
      <alignment horizontal="right" vertical="center"/>
    </xf>
    <xf numFmtId="0" fontId="43" fillId="0" borderId="32" xfId="9" applyFont="1" applyFill="1" applyBorder="1" applyAlignment="1">
      <alignment horizontal="center" vertical="center"/>
    </xf>
    <xf numFmtId="0" fontId="43" fillId="0" borderId="31" xfId="9" applyFont="1" applyFill="1" applyBorder="1" applyAlignment="1">
      <alignment horizontal="center" vertical="center"/>
    </xf>
    <xf numFmtId="182" fontId="43" fillId="0" borderId="0" xfId="9" applyNumberFormat="1" applyFont="1" applyFill="1" applyAlignment="1">
      <alignment horizontal="center" vertical="center"/>
    </xf>
    <xf numFmtId="0" fontId="43" fillId="0" borderId="0" xfId="0" applyFont="1">
      <alignment vertical="center"/>
    </xf>
    <xf numFmtId="0" fontId="41" fillId="0" borderId="0" xfId="0" applyFont="1" applyAlignment="1">
      <alignment vertical="top" shrinkToFit="1"/>
    </xf>
    <xf numFmtId="0" fontId="38" fillId="0" borderId="0" xfId="9" applyFont="1" applyFill="1" applyAlignment="1">
      <alignment horizontal="left" vertical="top" wrapText="1"/>
    </xf>
    <xf numFmtId="0" fontId="38" fillId="0" borderId="2" xfId="9" applyFont="1" applyFill="1" applyBorder="1" applyAlignment="1">
      <alignment horizontal="left" vertical="top" wrapText="1"/>
    </xf>
    <xf numFmtId="0" fontId="9" fillId="0" borderId="5" xfId="9" applyFill="1" applyBorder="1">
      <alignment vertical="center"/>
    </xf>
    <xf numFmtId="0" fontId="19" fillId="0" borderId="2" xfId="0" applyFont="1" applyBorder="1" applyAlignment="1">
      <alignment vertical="top" wrapText="1"/>
    </xf>
    <xf numFmtId="0" fontId="3" fillId="0" borderId="0" xfId="9" applyFont="1" applyFill="1">
      <alignment vertical="center"/>
    </xf>
    <xf numFmtId="0" fontId="32"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2" xfId="9" applyFont="1" applyFill="1" applyBorder="1" applyAlignment="1">
      <alignment vertical="top" wrapText="1"/>
    </xf>
    <xf numFmtId="0" fontId="9" fillId="0" borderId="4" xfId="9" applyFill="1" applyBorder="1">
      <alignment vertical="center"/>
    </xf>
    <xf numFmtId="0" fontId="9" fillId="0" borderId="27" xfId="9" applyFill="1" applyBorder="1">
      <alignment vertical="center"/>
    </xf>
    <xf numFmtId="0" fontId="19" fillId="0" borderId="2" xfId="0" applyFont="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7" fillId="0" borderId="2" xfId="9" applyFont="1" applyFill="1" applyBorder="1" applyAlignment="1">
      <alignment horizontal="left" vertical="center"/>
    </xf>
    <xf numFmtId="198" fontId="15" fillId="0" borderId="0" xfId="0" applyNumberFormat="1" applyFont="1" applyAlignment="1">
      <alignment horizontal="right" vertical="center"/>
    </xf>
    <xf numFmtId="0" fontId="25" fillId="0" borderId="25" xfId="9" applyFont="1" applyFill="1" applyBorder="1" applyAlignment="1">
      <alignment horizontal="center" vertical="center"/>
    </xf>
    <xf numFmtId="0" fontId="25" fillId="0" borderId="0" xfId="9" applyFont="1" applyFill="1">
      <alignment vertical="center"/>
    </xf>
    <xf numFmtId="0" fontId="25" fillId="0" borderId="25" xfId="9" applyFont="1" applyFill="1" applyBorder="1" applyAlignment="1">
      <alignment horizontal="right" vertical="center"/>
    </xf>
    <xf numFmtId="0" fontId="9" fillId="0" borderId="29" xfId="9" applyFill="1" applyBorder="1" applyAlignment="1">
      <alignment horizontal="left" vertical="center"/>
    </xf>
    <xf numFmtId="0" fontId="25" fillId="0" borderId="0" xfId="9" applyFont="1" applyFill="1" applyAlignment="1">
      <alignment horizontal="center" vertical="center"/>
    </xf>
    <xf numFmtId="0" fontId="9" fillId="0" borderId="0" xfId="10" applyAlignment="1">
      <alignment horizontal="right" vertical="top"/>
    </xf>
    <xf numFmtId="0" fontId="22" fillId="0" borderId="0" xfId="9" applyFont="1" applyFill="1" applyAlignment="1">
      <alignment horizontal="right" vertical="center"/>
    </xf>
    <xf numFmtId="0" fontId="19" fillId="0" borderId="0" xfId="0" applyFont="1" applyAlignment="1">
      <alignment vertical="top"/>
    </xf>
    <xf numFmtId="0" fontId="19" fillId="0" borderId="2" xfId="0" applyFont="1" applyBorder="1" applyAlignment="1">
      <alignment vertical="top"/>
    </xf>
    <xf numFmtId="0" fontId="15" fillId="0" borderId="25" xfId="9" applyFont="1" applyFill="1" applyBorder="1" applyAlignment="1">
      <alignment vertical="top"/>
    </xf>
    <xf numFmtId="0" fontId="2" fillId="0" borderId="0" xfId="0" applyFont="1" applyAlignment="1">
      <alignment vertical="top"/>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3" fillId="0" borderId="2" xfId="9" applyFont="1" applyFill="1" applyBorder="1" applyAlignment="1">
      <alignment horizontal="left" vertical="center"/>
    </xf>
    <xf numFmtId="0" fontId="23" fillId="0" borderId="0" xfId="9" applyFont="1" applyFill="1" applyAlignment="1">
      <alignment horizontal="left" vertical="center" wrapText="1"/>
    </xf>
    <xf numFmtId="0" fontId="9" fillId="0" borderId="5" xfId="9" applyFill="1" applyBorder="1" applyAlignment="1">
      <alignment horizontal="left" vertical="center"/>
    </xf>
    <xf numFmtId="0" fontId="9" fillId="0" borderId="0" xfId="0" applyFont="1">
      <alignment vertical="center"/>
    </xf>
    <xf numFmtId="0" fontId="12" fillId="0" borderId="0" xfId="0" applyFont="1">
      <alignment vertical="center"/>
    </xf>
    <xf numFmtId="0" fontId="2" fillId="0" borderId="2" xfId="0" applyFont="1" applyBorder="1" applyAlignment="1">
      <alignment vertical="top" wrapText="1"/>
    </xf>
    <xf numFmtId="0" fontId="9" fillId="0" borderId="0" xfId="9" applyFill="1" applyProtection="1">
      <alignment vertical="center"/>
      <protection locked="0"/>
    </xf>
    <xf numFmtId="0" fontId="11" fillId="0" borderId="0" xfId="9" applyFont="1" applyFill="1" applyProtection="1">
      <alignment vertical="center"/>
      <protection locked="0"/>
    </xf>
    <xf numFmtId="0" fontId="11" fillId="0" borderId="2" xfId="9" applyFont="1" applyFill="1" applyBorder="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9" fillId="0" borderId="2" xfId="9" applyFill="1" applyBorder="1" applyProtection="1">
      <alignment vertical="center"/>
      <protection locked="0"/>
    </xf>
    <xf numFmtId="0" fontId="9" fillId="0" borderId="25" xfId="9" applyFill="1" applyBorder="1" applyProtection="1">
      <alignment vertical="center"/>
      <protection locked="0"/>
    </xf>
    <xf numFmtId="0" fontId="9" fillId="0" borderId="13" xfId="9" applyFill="1" applyBorder="1" applyProtection="1">
      <alignment vertical="center"/>
      <protection locked="0"/>
    </xf>
    <xf numFmtId="0" fontId="9" fillId="0" borderId="1" xfId="9" applyFill="1" applyBorder="1" applyProtection="1">
      <alignment vertical="center"/>
      <protection locked="0"/>
    </xf>
    <xf numFmtId="0" fontId="15" fillId="0" borderId="0" xfId="9" applyFont="1" applyFill="1" applyAlignment="1" applyProtection="1">
      <alignment horizontal="right" vertical="top"/>
      <protection locked="0"/>
    </xf>
    <xf numFmtId="0" fontId="19" fillId="0" borderId="0" xfId="9" applyFont="1" applyFill="1" applyAlignment="1" applyProtection="1">
      <alignment horizontal="center" vertical="center"/>
      <protection locked="0"/>
    </xf>
    <xf numFmtId="0" fontId="9" fillId="0" borderId="3" xfId="9" applyFill="1" applyBorder="1" applyProtection="1">
      <alignment vertical="center"/>
      <protection locked="0"/>
    </xf>
    <xf numFmtId="0" fontId="9" fillId="0" borderId="25" xfId="9" applyFill="1" applyBorder="1" applyAlignment="1">
      <alignment horizontal="center" vertical="center"/>
    </xf>
    <xf numFmtId="0" fontId="15" fillId="0" borderId="3" xfId="9" applyFont="1" applyFill="1" applyBorder="1" applyAlignment="1">
      <alignment horizontal="left" vertical="center"/>
    </xf>
    <xf numFmtId="0" fontId="9" fillId="0" borderId="0" xfId="9" applyFill="1" applyAlignment="1" applyProtection="1">
      <alignment vertical="center" wrapText="1"/>
      <protection locked="0"/>
    </xf>
    <xf numFmtId="0" fontId="11" fillId="0" borderId="0" xfId="9" applyFont="1" applyFill="1" applyAlignment="1" applyProtection="1">
      <alignment horizontal="left" vertical="center"/>
      <protection locked="0"/>
    </xf>
    <xf numFmtId="0" fontId="12" fillId="0" borderId="0" xfId="9" applyFont="1" applyFill="1" applyProtection="1">
      <alignment vertical="center"/>
      <protection locked="0"/>
    </xf>
    <xf numFmtId="0" fontId="14" fillId="0" borderId="0" xfId="9" applyFont="1" applyFill="1" applyProtection="1">
      <alignment vertical="center"/>
      <protection locked="0"/>
    </xf>
    <xf numFmtId="0" fontId="15" fillId="0" borderId="13" xfId="9" applyFont="1" applyFill="1" applyBorder="1" applyProtection="1">
      <alignment vertical="center"/>
      <protection locked="0"/>
    </xf>
    <xf numFmtId="0" fontId="2" fillId="0" borderId="2" xfId="0" applyFont="1" applyBorder="1" applyProtection="1">
      <alignment vertical="center"/>
      <protection locked="0"/>
    </xf>
    <xf numFmtId="176" fontId="9" fillId="0" borderId="13" xfId="3" applyFont="1" applyFill="1" applyBorder="1" applyAlignment="1" applyProtection="1">
      <alignment vertical="center"/>
      <protection locked="0"/>
    </xf>
    <xf numFmtId="0" fontId="2" fillId="0" borderId="0" xfId="0" applyFont="1" applyAlignment="1" applyProtection="1">
      <alignment horizontal="center" vertical="center"/>
      <protection locked="0"/>
    </xf>
    <xf numFmtId="0" fontId="2" fillId="0" borderId="13" xfId="0" applyFont="1" applyBorder="1" applyAlignment="1" applyProtection="1">
      <alignment vertical="center" shrinkToFit="1"/>
      <protection locked="0"/>
    </xf>
    <xf numFmtId="0" fontId="11" fillId="0" borderId="5" xfId="9" applyFont="1" applyFill="1" applyBorder="1" applyAlignment="1" applyProtection="1">
      <alignment horizontal="left" vertical="center"/>
      <protection locked="0"/>
    </xf>
    <xf numFmtId="0" fontId="15" fillId="0" borderId="0" xfId="9" applyFont="1" applyFill="1" applyAlignment="1" applyProtection="1">
      <alignment vertical="top"/>
      <protection locked="0"/>
    </xf>
    <xf numFmtId="0" fontId="23" fillId="0" borderId="19" xfId="9" applyFont="1" applyFill="1" applyBorder="1" applyAlignment="1">
      <alignment horizontal="left" vertical="center" wrapText="1"/>
    </xf>
    <xf numFmtId="0" fontId="9" fillId="0" borderId="13" xfId="9" applyFill="1" applyBorder="1" applyAlignment="1" applyProtection="1">
      <alignment horizontal="left" vertical="center"/>
      <protection locked="0"/>
    </xf>
    <xf numFmtId="0" fontId="19" fillId="0" borderId="0" xfId="0" applyFont="1" applyAlignment="1">
      <alignment vertical="top" wrapText="1"/>
    </xf>
    <xf numFmtId="0" fontId="15" fillId="0" borderId="25" xfId="9" applyFont="1" applyFill="1" applyBorder="1" applyAlignment="1">
      <alignment horizontal="right" vertical="top" wrapText="1"/>
    </xf>
    <xf numFmtId="0" fontId="15" fillId="0" borderId="2" xfId="9" applyFont="1" applyFill="1" applyBorder="1" applyAlignment="1">
      <alignment horizontal="left" vertical="center"/>
    </xf>
    <xf numFmtId="0" fontId="9" fillId="0" borderId="0" xfId="9" applyFill="1" applyAlignment="1">
      <alignment horizontal="right" vertical="center"/>
    </xf>
    <xf numFmtId="0" fontId="9" fillId="0" borderId="0" xfId="9" applyFill="1" applyAlignment="1">
      <alignment vertical="center" shrinkToFit="1"/>
    </xf>
    <xf numFmtId="0" fontId="5" fillId="0" borderId="1" xfId="9" applyFont="1" applyFill="1" applyBorder="1" applyAlignment="1" applyProtection="1">
      <alignment horizontal="left" vertical="center"/>
      <protection locked="0"/>
    </xf>
    <xf numFmtId="0" fontId="5" fillId="0" borderId="1" xfId="9" applyFont="1" applyFill="1" applyBorder="1" applyAlignment="1">
      <alignment horizontal="left" vertical="center"/>
    </xf>
    <xf numFmtId="0" fontId="15" fillId="0" borderId="2" xfId="9" applyFont="1" applyFill="1" applyBorder="1" applyAlignment="1">
      <alignment vertical="top" shrinkToFit="1"/>
    </xf>
    <xf numFmtId="0" fontId="9" fillId="0" borderId="46" xfId="9" applyFill="1" applyBorder="1">
      <alignment vertical="center"/>
    </xf>
    <xf numFmtId="0" fontId="25" fillId="0" borderId="0" xfId="9" applyFont="1" applyFill="1" applyAlignment="1">
      <alignment horizontal="left" vertical="center"/>
    </xf>
    <xf numFmtId="0" fontId="9" fillId="0" borderId="19" xfId="9" applyFill="1" applyBorder="1">
      <alignmen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49" fontId="3" fillId="0" borderId="0" xfId="9" applyNumberFormat="1" applyFont="1" applyFill="1" applyAlignment="1">
      <alignment horizontal="center"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0" xfId="9" applyFont="1" applyFill="1" applyAlignment="1" applyProtection="1">
      <alignment horizontal="right" vertical="center"/>
      <protection locked="0"/>
    </xf>
    <xf numFmtId="0" fontId="5" fillId="0" borderId="0" xfId="9" applyFont="1" applyFill="1" applyAlignment="1">
      <alignment horizontal="left" vertical="center"/>
    </xf>
    <xf numFmtId="0" fontId="32" fillId="0" borderId="12" xfId="9" applyFont="1" applyFill="1" applyBorder="1">
      <alignment vertical="center"/>
    </xf>
    <xf numFmtId="0" fontId="15" fillId="0" borderId="0" xfId="9" applyFont="1" applyFill="1" applyAlignment="1">
      <alignment vertical="top" wrapText="1"/>
    </xf>
    <xf numFmtId="0" fontId="12" fillId="0" borderId="0" xfId="9" applyFont="1" applyFill="1" applyAlignment="1">
      <alignment horizontal="center" vertical="center"/>
    </xf>
    <xf numFmtId="0" fontId="9" fillId="0" borderId="0" xfId="9" applyFill="1" applyAlignment="1">
      <alignment horizontal="left" vertical="top" wrapText="1"/>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19" fillId="0" borderId="0" xfId="9" applyFont="1" applyFill="1" applyAlignment="1">
      <alignment horizontal="center" vertical="center"/>
    </xf>
    <xf numFmtId="0" fontId="15" fillId="0" borderId="0" xfId="9" applyFont="1" applyFill="1" applyAlignment="1">
      <alignment horizontal="left" vertical="center"/>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9" fillId="0" borderId="0" xfId="10" applyAlignment="1">
      <alignment horizontal="right" vertical="center"/>
    </xf>
    <xf numFmtId="0" fontId="15" fillId="0" borderId="2" xfId="9" applyFont="1" applyFill="1" applyBorder="1" applyAlignment="1" applyProtection="1">
      <alignment horizontal="left" vertical="top" wrapText="1"/>
      <protection locked="0"/>
    </xf>
    <xf numFmtId="0" fontId="15" fillId="0" borderId="0" xfId="9" applyFont="1" applyFill="1" applyAlignment="1">
      <alignment horizontal="center" vertical="center"/>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9" fillId="0" borderId="0" xfId="9" applyFill="1" applyAlignment="1" applyProtection="1">
      <alignment vertical="top" wrapText="1"/>
      <protection locked="0"/>
    </xf>
    <xf numFmtId="0" fontId="9" fillId="0" borderId="12" xfId="9" applyFill="1" applyBorder="1" applyAlignment="1">
      <alignment horizontal="left" vertical="center"/>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5" fillId="0" borderId="2" xfId="9" applyFont="1" applyFill="1" applyBorder="1" applyAlignment="1" applyProtection="1">
      <alignment vertical="top" wrapText="1"/>
      <protection locked="0"/>
    </xf>
    <xf numFmtId="0" fontId="8" fillId="0" borderId="34" xfId="0" applyFont="1" applyBorder="1" applyAlignment="1" applyProtection="1">
      <alignment horizontal="center" vertical="center" shrinkToFit="1"/>
      <protection locked="0"/>
    </xf>
    <xf numFmtId="0" fontId="9" fillId="0" borderId="0" xfId="9" applyFill="1" applyAlignment="1" applyProtection="1">
      <alignment horizontal="center" vertical="center"/>
      <protection locked="0"/>
    </xf>
    <xf numFmtId="0" fontId="9" fillId="0" borderId="0" xfId="9" applyFill="1" applyAlignment="1" applyProtection="1">
      <alignment horizontal="left" vertical="center"/>
      <protection locked="0"/>
    </xf>
    <xf numFmtId="0" fontId="9" fillId="0" borderId="0" xfId="9" applyFill="1" applyAlignment="1" applyProtection="1">
      <alignment horizontal="left" vertical="center" wrapText="1"/>
      <protection locked="0"/>
    </xf>
    <xf numFmtId="0" fontId="12" fillId="0" borderId="0" xfId="9" applyFont="1" applyFill="1" applyAlignment="1" applyProtection="1">
      <alignment horizontal="center" vertical="center"/>
      <protection locked="0"/>
    </xf>
    <xf numFmtId="14" fontId="63" fillId="2" borderId="0" xfId="9" applyNumberFormat="1" applyFont="1" applyFill="1" applyAlignment="1" applyProtection="1">
      <alignment horizontal="left" vertical="center"/>
      <protection hidden="1"/>
    </xf>
    <xf numFmtId="0" fontId="2" fillId="0" borderId="0" xfId="0" applyFont="1" applyProtection="1">
      <alignment vertical="center"/>
      <protection locked="0"/>
    </xf>
    <xf numFmtId="0" fontId="9" fillId="0" borderId="1" xfId="9" quotePrefix="1" applyFill="1" applyBorder="1" applyProtection="1">
      <alignment vertical="center"/>
      <protection locked="0"/>
    </xf>
    <xf numFmtId="0" fontId="9" fillId="0" borderId="1" xfId="9" quotePrefix="1" applyFill="1" applyBorder="1">
      <alignment vertical="center"/>
    </xf>
    <xf numFmtId="198" fontId="15" fillId="0" borderId="0" xfId="0" applyNumberFormat="1" applyFont="1" applyAlignment="1">
      <alignment horizontal="left" vertical="center"/>
    </xf>
    <xf numFmtId="199" fontId="15" fillId="0" borderId="0" xfId="0" applyNumberFormat="1" applyFont="1" applyAlignment="1">
      <alignment vertical="center" wrapText="1"/>
    </xf>
    <xf numFmtId="198" fontId="15" fillId="0" borderId="0" xfId="0" applyNumberFormat="1" applyFont="1" applyAlignment="1">
      <alignment horizontal="center" vertical="center"/>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12" xfId="9" applyFont="1" applyFill="1" applyBorder="1" applyProtection="1">
      <alignment vertical="center"/>
      <protection locked="0"/>
    </xf>
    <xf numFmtId="0" fontId="15" fillId="0" borderId="20" xfId="9" applyFont="1" applyFill="1" applyBorder="1" applyProtection="1">
      <alignment vertical="center"/>
      <protection locked="0"/>
    </xf>
    <xf numFmtId="0" fontId="56" fillId="0" borderId="0" xfId="9" applyFont="1" applyFill="1" applyAlignment="1">
      <alignment vertical="top" wrapText="1"/>
    </xf>
    <xf numFmtId="0" fontId="56" fillId="0" borderId="25" xfId="9" applyFont="1" applyFill="1" applyBorder="1" applyAlignment="1">
      <alignment vertical="top" wrapText="1"/>
    </xf>
    <xf numFmtId="0" fontId="56" fillId="0" borderId="2" xfId="9" applyFont="1" applyFill="1" applyBorder="1" applyAlignment="1">
      <alignment vertical="top" wrapText="1"/>
    </xf>
    <xf numFmtId="0" fontId="15" fillId="0" borderId="0" xfId="9" applyFont="1" applyFill="1" applyAlignment="1">
      <alignment vertical="center" shrinkToFit="1"/>
    </xf>
    <xf numFmtId="0" fontId="9" fillId="0" borderId="25" xfId="9" applyFill="1" applyBorder="1" applyAlignment="1">
      <alignment vertical="top" wrapText="1"/>
    </xf>
    <xf numFmtId="0" fontId="2" fillId="0" borderId="0" xfId="0" applyFont="1" applyAlignment="1">
      <alignment vertical="center" shrinkToFit="1"/>
    </xf>
    <xf numFmtId="0" fontId="8" fillId="0" borderId="0" xfId="0" applyFont="1" applyAlignment="1">
      <alignment vertical="top" wrapText="1"/>
    </xf>
    <xf numFmtId="0" fontId="15" fillId="0" borderId="2" xfId="9" applyFont="1" applyFill="1" applyBorder="1" applyAlignment="1">
      <alignment horizontal="left" wrapText="1"/>
    </xf>
    <xf numFmtId="0" fontId="15" fillId="0" borderId="2" xfId="9" applyFont="1" applyFill="1" applyBorder="1" applyAlignment="1">
      <alignment wrapText="1"/>
    </xf>
    <xf numFmtId="0" fontId="15" fillId="0" borderId="18" xfId="9" applyFont="1" applyFill="1" applyBorder="1" applyAlignment="1">
      <alignment horizontal="center" vertical="center"/>
    </xf>
    <xf numFmtId="0" fontId="15" fillId="0" borderId="55" xfId="9" applyFont="1" applyFill="1" applyBorder="1" applyAlignment="1">
      <alignment horizontal="center" vertical="center"/>
    </xf>
    <xf numFmtId="0" fontId="9" fillId="0" borderId="167" xfId="0" applyFont="1" applyBorder="1" applyAlignment="1" applyProtection="1">
      <alignment horizontal="center" vertical="center" shrinkToFit="1"/>
      <protection locked="0"/>
    </xf>
    <xf numFmtId="0" fontId="15" fillId="0" borderId="25" xfId="6" applyFont="1" applyFill="1" applyBorder="1" applyAlignment="1">
      <alignment horizontal="right" vertical="top"/>
    </xf>
    <xf numFmtId="198" fontId="15" fillId="0" borderId="45" xfId="0" applyNumberFormat="1" applyFont="1" applyBorder="1" applyAlignment="1">
      <alignment horizontal="center" vertical="center"/>
    </xf>
    <xf numFmtId="0" fontId="15" fillId="0" borderId="57" xfId="9" applyFont="1" applyFill="1" applyBorder="1" applyAlignment="1">
      <alignment horizontal="center" vertical="center"/>
    </xf>
    <xf numFmtId="0" fontId="9" fillId="0" borderId="0" xfId="9" quotePrefix="1" applyFill="1">
      <alignment vertical="center"/>
    </xf>
    <xf numFmtId="0" fontId="26" fillId="0" borderId="1" xfId="9" applyFont="1" applyFill="1" applyBorder="1">
      <alignment vertical="center"/>
    </xf>
    <xf numFmtId="0" fontId="26" fillId="0" borderId="0" xfId="9" applyFont="1" applyFill="1">
      <alignment vertical="center"/>
    </xf>
    <xf numFmtId="0" fontId="9" fillId="0" borderId="1" xfId="10" quotePrefix="1" applyBorder="1">
      <alignment vertical="center"/>
    </xf>
    <xf numFmtId="0" fontId="9" fillId="0" borderId="0" xfId="10" applyAlignment="1">
      <alignment vertical="top" wrapText="1"/>
    </xf>
    <xf numFmtId="0" fontId="20" fillId="0" borderId="25" xfId="9" applyFont="1" applyFill="1" applyBorder="1">
      <alignment vertical="center"/>
    </xf>
    <xf numFmtId="0" fontId="20" fillId="0" borderId="2" xfId="9" applyFont="1" applyFill="1" applyBorder="1">
      <alignment vertical="center"/>
    </xf>
    <xf numFmtId="0" fontId="22" fillId="0" borderId="0" xfId="6" applyFont="1" applyFill="1">
      <alignment vertical="center"/>
    </xf>
    <xf numFmtId="0" fontId="62" fillId="0" borderId="0" xfId="15" applyFill="1" applyAlignment="1" applyProtection="1">
      <alignment vertical="center"/>
    </xf>
    <xf numFmtId="0" fontId="9" fillId="0" borderId="46" xfId="9" applyFill="1" applyBorder="1" applyAlignment="1">
      <alignment horizontal="left" vertical="center"/>
    </xf>
    <xf numFmtId="0" fontId="9" fillId="0" borderId="0" xfId="9" applyFill="1" applyAlignment="1">
      <alignment horizontal="right" vertical="center" shrinkToFit="1"/>
    </xf>
    <xf numFmtId="0" fontId="9" fillId="0" borderId="0" xfId="9" applyFill="1" applyAlignment="1" applyProtection="1">
      <alignment horizontal="right" vertical="top"/>
      <protection locked="0"/>
    </xf>
    <xf numFmtId="0" fontId="68" fillId="0" borderId="0" xfId="15" applyFont="1" applyFill="1" applyAlignment="1" applyProtection="1">
      <alignment vertical="center"/>
      <protection locked="0"/>
    </xf>
    <xf numFmtId="0" fontId="9" fillId="0" borderId="4" xfId="9" applyFill="1" applyBorder="1" applyAlignment="1" applyProtection="1">
      <alignment horizontal="left" vertical="center"/>
      <protection locked="0"/>
    </xf>
    <xf numFmtId="0" fontId="9" fillId="0" borderId="3" xfId="9" applyFill="1" applyBorder="1" applyAlignment="1" applyProtection="1">
      <alignment horizontal="left" vertical="center"/>
      <protection locked="0"/>
    </xf>
    <xf numFmtId="0" fontId="68" fillId="0" borderId="0" xfId="15" applyFont="1" applyFill="1" applyAlignment="1" applyProtection="1">
      <alignment vertical="center"/>
    </xf>
    <xf numFmtId="0" fontId="9" fillId="0" borderId="0" xfId="9" applyFill="1" applyAlignment="1">
      <alignment horizontal="left" vertical="top" wrapText="1" shrinkToFit="1"/>
    </xf>
    <xf numFmtId="0" fontId="9" fillId="0" borderId="16" xfId="9" quotePrefix="1" applyFill="1" applyBorder="1" applyProtection="1">
      <alignment vertical="center"/>
      <protection locked="0"/>
    </xf>
    <xf numFmtId="0" fontId="9" fillId="0" borderId="12" xfId="9" applyFill="1" applyBorder="1" applyProtection="1">
      <alignment vertical="center"/>
      <protection locked="0"/>
    </xf>
    <xf numFmtId="0" fontId="9" fillId="0" borderId="0" xfId="9" quotePrefix="1" applyFill="1" applyProtection="1">
      <alignment vertical="center"/>
      <protection locked="0"/>
    </xf>
    <xf numFmtId="0" fontId="56" fillId="0" borderId="25" xfId="9" applyFont="1" applyFill="1" applyBorder="1" applyAlignment="1">
      <alignment horizontal="right" vertical="top" wrapText="1"/>
    </xf>
    <xf numFmtId="203" fontId="9" fillId="0" borderId="0" xfId="9" applyNumberFormat="1" applyFill="1" applyAlignment="1" applyProtection="1">
      <alignment horizontal="right" vertical="center"/>
      <protection locked="0"/>
    </xf>
    <xf numFmtId="3" fontId="9" fillId="0" borderId="0" xfId="9" applyNumberFormat="1" applyFill="1" applyAlignment="1" applyProtection="1">
      <alignment horizontal="left" vertical="center"/>
      <protection locked="0"/>
    </xf>
    <xf numFmtId="203" fontId="9" fillId="0" borderId="0" xfId="9" applyNumberFormat="1" applyFill="1" applyAlignment="1" applyProtection="1">
      <alignment horizontal="center" vertical="center"/>
      <protection locked="0"/>
    </xf>
    <xf numFmtId="0" fontId="9" fillId="0" borderId="25" xfId="9" applyFill="1" applyBorder="1" applyAlignment="1" applyProtection="1">
      <alignment vertical="center" wrapText="1"/>
      <protection locked="0"/>
    </xf>
    <xf numFmtId="0" fontId="9" fillId="0" borderId="29" xfId="9" applyFill="1" applyBorder="1" applyAlignment="1" applyProtection="1">
      <alignment horizontal="left" vertical="center"/>
      <protection locked="0"/>
    </xf>
    <xf numFmtId="0" fontId="9" fillId="0" borderId="25" xfId="9" applyFill="1" applyBorder="1" applyAlignment="1">
      <alignment vertical="top"/>
    </xf>
    <xf numFmtId="0" fontId="9" fillId="0" borderId="27" xfId="9" applyFill="1" applyBorder="1" applyAlignment="1">
      <alignment horizontal="center" vertical="center"/>
    </xf>
    <xf numFmtId="0" fontId="25" fillId="0" borderId="0" xfId="9" applyFont="1" applyFill="1" applyAlignment="1">
      <alignment horizontal="left" vertical="top"/>
    </xf>
    <xf numFmtId="192" fontId="9" fillId="0" borderId="0" xfId="9" applyNumberFormat="1" applyFill="1" applyAlignment="1">
      <alignment vertical="center" shrinkToFit="1"/>
    </xf>
    <xf numFmtId="0" fontId="12" fillId="0" borderId="0" xfId="9" applyFont="1" applyFill="1" applyAlignment="1">
      <alignment vertical="top"/>
    </xf>
    <xf numFmtId="0" fontId="9" fillId="0" borderId="0" xfId="0" applyFont="1" applyAlignment="1">
      <alignment horizontal="left" vertical="center" wrapText="1"/>
    </xf>
    <xf numFmtId="176" fontId="9" fillId="0" borderId="25" xfId="3" applyFont="1" applyFill="1" applyBorder="1" applyAlignment="1">
      <alignment vertical="center"/>
    </xf>
    <xf numFmtId="0" fontId="20" fillId="0" borderId="0" xfId="9" applyFont="1" applyFill="1">
      <alignment vertical="center"/>
    </xf>
    <xf numFmtId="0" fontId="9" fillId="0" borderId="51" xfId="9" applyFill="1" applyBorder="1" applyAlignment="1">
      <alignment horizontal="center" vertical="center"/>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3"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60"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0" fillId="0" borderId="0" xfId="0" applyAlignment="1">
      <alignment horizontal="center" vertical="center"/>
    </xf>
    <xf numFmtId="0" fontId="23"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3"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3" fillId="0" borderId="0" xfId="0" applyFont="1" applyAlignment="1">
      <alignment horizontal="center" vertical="center" textRotation="255"/>
    </xf>
    <xf numFmtId="0" fontId="23"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9" fillId="0" borderId="7" xfId="9" applyFill="1" applyBorder="1">
      <alignment vertical="center"/>
    </xf>
    <xf numFmtId="0" fontId="3" fillId="0" borderId="0" xfId="9" applyFont="1" applyFill="1" applyAlignment="1">
      <alignment horizontal="right" vertical="center"/>
    </xf>
    <xf numFmtId="0" fontId="9" fillId="0" borderId="0" xfId="9" applyAlignment="1">
      <alignment horizontal="center" vertical="center"/>
    </xf>
    <xf numFmtId="0" fontId="9" fillId="0" borderId="0" xfId="9" applyAlignment="1">
      <alignment horizontal="left" vertical="center"/>
    </xf>
    <xf numFmtId="0" fontId="28" fillId="0" borderId="0" xfId="0" applyFont="1">
      <alignment vertical="center"/>
    </xf>
    <xf numFmtId="0" fontId="9" fillId="0" borderId="0" xfId="9">
      <alignment vertical="center"/>
    </xf>
    <xf numFmtId="0" fontId="9" fillId="2" borderId="0" xfId="9" applyFill="1" applyAlignment="1">
      <alignment horizontal="left" vertical="center"/>
    </xf>
    <xf numFmtId="0" fontId="9" fillId="2" borderId="0" xfId="9" applyFill="1" applyAlignment="1">
      <alignment vertical="top" wrapText="1"/>
    </xf>
    <xf numFmtId="0" fontId="9" fillId="0" borderId="0" xfId="9" applyAlignment="1">
      <alignment vertical="top" wrapText="1"/>
    </xf>
    <xf numFmtId="0" fontId="15" fillId="0" borderId="0" xfId="9" applyFont="1" applyAlignment="1">
      <alignment vertical="top" wrapText="1"/>
    </xf>
    <xf numFmtId="0" fontId="9" fillId="0" borderId="31" xfId="9" applyFill="1" applyBorder="1" applyAlignment="1">
      <alignment horizontal="left" vertical="center"/>
    </xf>
    <xf numFmtId="0" fontId="9" fillId="0" borderId="25" xfId="9" applyBorder="1" applyAlignment="1">
      <alignment horizontal="center" vertical="center"/>
    </xf>
    <xf numFmtId="0" fontId="9" fillId="0" borderId="11" xfId="9" applyFill="1" applyBorder="1">
      <alignment vertical="center"/>
    </xf>
    <xf numFmtId="0" fontId="15" fillId="0" borderId="0" xfId="9" applyFont="1">
      <alignment vertical="center"/>
    </xf>
    <xf numFmtId="0" fontId="15" fillId="0" borderId="0" xfId="9" applyFont="1" applyAlignment="1">
      <alignment horizontal="center" vertical="center"/>
    </xf>
    <xf numFmtId="0" fontId="9" fillId="2" borderId="0" xfId="9" applyFill="1" applyAlignment="1">
      <alignment horizontal="right" vertical="center"/>
    </xf>
    <xf numFmtId="0" fontId="9" fillId="0" borderId="51" xfId="9" applyFill="1" applyBorder="1" applyAlignment="1">
      <alignment horizontal="left" vertical="center"/>
    </xf>
    <xf numFmtId="0" fontId="9" fillId="0" borderId="45" xfId="9" applyFill="1" applyBorder="1" applyAlignment="1">
      <alignment horizontal="left" vertical="center"/>
    </xf>
    <xf numFmtId="0" fontId="9" fillId="0" borderId="44" xfId="9" applyFill="1" applyBorder="1">
      <alignment vertical="center"/>
    </xf>
    <xf numFmtId="0" fontId="9" fillId="0" borderId="12" xfId="9" applyFill="1" applyBorder="1" applyAlignment="1">
      <alignment horizontal="center" vertical="center" shrinkToFit="1"/>
    </xf>
    <xf numFmtId="0" fontId="9" fillId="0" borderId="44" xfId="9" applyFill="1" applyBorder="1" applyAlignment="1">
      <alignment horizontal="center" vertical="center"/>
    </xf>
    <xf numFmtId="0" fontId="9" fillId="0" borderId="3" xfId="9" applyFill="1" applyBorder="1" applyAlignment="1">
      <alignment horizontal="center" vertical="center" shrinkToFit="1"/>
    </xf>
    <xf numFmtId="0" fontId="9" fillId="2" borderId="166" xfId="9" applyFill="1" applyBorder="1" applyAlignment="1" applyProtection="1">
      <alignment horizontal="center" vertical="center" shrinkToFit="1"/>
      <protection locked="0"/>
    </xf>
    <xf numFmtId="0" fontId="9" fillId="0" borderId="166" xfId="9" applyBorder="1" applyAlignment="1" applyProtection="1">
      <alignment horizontal="center" vertical="center" shrinkToFit="1"/>
      <protection locked="0"/>
    </xf>
    <xf numFmtId="0" fontId="9" fillId="2" borderId="167" xfId="9" applyFill="1" applyBorder="1" applyAlignment="1" applyProtection="1">
      <alignment horizontal="center" vertical="center" shrinkToFit="1"/>
      <protection locked="0"/>
    </xf>
    <xf numFmtId="0" fontId="9" fillId="0" borderId="167" xfId="9" applyBorder="1" applyAlignment="1" applyProtection="1">
      <alignment horizontal="center" vertical="center" shrinkToFit="1"/>
      <protection locked="0"/>
    </xf>
    <xf numFmtId="3" fontId="9" fillId="2" borderId="167" xfId="9" applyNumberFormat="1" applyFill="1" applyBorder="1" applyAlignment="1" applyProtection="1">
      <alignment horizontal="center" vertical="center" shrinkToFit="1"/>
      <protection locked="0"/>
    </xf>
    <xf numFmtId="0" fontId="9" fillId="2" borderId="167" xfId="9" applyFill="1" applyBorder="1" applyAlignment="1" applyProtection="1">
      <alignment horizontal="center" vertical="top" shrinkToFit="1"/>
      <protection locked="0"/>
    </xf>
    <xf numFmtId="0" fontId="9" fillId="2" borderId="204" xfId="9" applyFill="1" applyBorder="1" applyAlignment="1" applyProtection="1">
      <alignment horizontal="center" vertical="top" shrinkToFit="1"/>
      <protection locked="0"/>
    </xf>
    <xf numFmtId="0" fontId="9" fillId="2" borderId="204" xfId="9" applyFill="1" applyBorder="1" applyAlignment="1" applyProtection="1">
      <alignment horizontal="center" vertical="center" shrinkToFit="1"/>
      <protection locked="0"/>
    </xf>
    <xf numFmtId="3" fontId="9" fillId="2" borderId="204" xfId="9" applyNumberFormat="1"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9" fillId="2" borderId="0" xfId="9" applyFill="1">
      <alignment vertical="center"/>
    </xf>
    <xf numFmtId="0" fontId="18" fillId="8" borderId="24" xfId="0" applyFont="1" applyFill="1" applyBorder="1" applyAlignment="1">
      <alignment horizontal="center" vertical="center"/>
    </xf>
    <xf numFmtId="0" fontId="64" fillId="8" borderId="24" xfId="0" applyFont="1" applyFill="1" applyBorder="1" applyAlignment="1">
      <alignment horizontal="center" vertical="center" shrinkToFit="1"/>
    </xf>
    <xf numFmtId="0" fontId="9" fillId="2" borderId="206" xfId="9" applyFill="1" applyBorder="1" applyAlignment="1">
      <alignment horizontal="center" vertical="center"/>
    </xf>
    <xf numFmtId="211" fontId="9" fillId="2" borderId="206" xfId="9" applyNumberFormat="1" applyFill="1" applyBorder="1" applyAlignment="1">
      <alignment horizontal="center" vertical="center"/>
    </xf>
    <xf numFmtId="0" fontId="35"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35" fillId="0" borderId="0" xfId="9" applyFont="1">
      <alignment vertical="center"/>
    </xf>
    <xf numFmtId="0" fontId="18" fillId="9" borderId="23" xfId="0" applyFont="1" applyFill="1" applyBorder="1">
      <alignment vertical="center"/>
    </xf>
    <xf numFmtId="0" fontId="18" fillId="9" borderId="81" xfId="0" applyFont="1" applyFill="1" applyBorder="1" applyAlignment="1">
      <alignment horizontal="center" vertical="center"/>
    </xf>
    <xf numFmtId="20" fontId="18" fillId="9" borderId="11" xfId="0" applyNumberFormat="1" applyFont="1" applyFill="1" applyBorder="1" applyAlignment="1">
      <alignment horizontal="centerContinuous" vertical="center"/>
    </xf>
    <xf numFmtId="0" fontId="18" fillId="9" borderId="11" xfId="0" applyFont="1" applyFill="1" applyBorder="1" applyAlignment="1">
      <alignment horizontal="centerContinuous" vertical="center"/>
    </xf>
    <xf numFmtId="0" fontId="18" fillId="9" borderId="10" xfId="0" applyFont="1" applyFill="1" applyBorder="1" applyAlignment="1">
      <alignment horizontal="centerContinuous" vertical="center"/>
    </xf>
    <xf numFmtId="213" fontId="9" fillId="0" borderId="0" xfId="9" applyNumberFormat="1">
      <alignment vertical="center"/>
    </xf>
    <xf numFmtId="0" fontId="18" fillId="9" borderId="24" xfId="0" applyFont="1" applyFill="1" applyBorder="1">
      <alignment vertical="center"/>
    </xf>
    <xf numFmtId="0" fontId="18" fillId="0" borderId="165" xfId="0" applyFont="1" applyBorder="1" applyAlignment="1">
      <alignment horizontal="center" vertical="center"/>
    </xf>
    <xf numFmtId="0" fontId="19" fillId="9" borderId="30" xfId="0" applyFont="1" applyFill="1" applyBorder="1" applyAlignment="1">
      <alignment horizontal="center" vertical="center"/>
    </xf>
    <xf numFmtId="0" fontId="19" fillId="9" borderId="24" xfId="0" applyFont="1" applyFill="1" applyBorder="1" applyAlignment="1">
      <alignment horizontal="center" vertical="center"/>
    </xf>
    <xf numFmtId="0" fontId="18" fillId="0" borderId="218" xfId="0" applyFont="1" applyBorder="1" applyAlignment="1">
      <alignment horizontal="center" vertical="center"/>
    </xf>
    <xf numFmtId="0" fontId="18" fillId="0" borderId="219" xfId="0" applyFont="1" applyBorder="1" applyAlignment="1">
      <alignment horizontal="center" vertical="center"/>
    </xf>
    <xf numFmtId="0" fontId="11" fillId="2" borderId="0" xfId="9" applyFont="1" applyFill="1" applyAlignment="1">
      <alignment horizontal="left" vertical="center"/>
    </xf>
    <xf numFmtId="0" fontId="19" fillId="0" borderId="0" xfId="0" applyFont="1">
      <alignment vertical="center"/>
    </xf>
    <xf numFmtId="0" fontId="9" fillId="2" borderId="0" xfId="9" applyFill="1" applyAlignment="1">
      <alignment vertical="center" wrapText="1"/>
    </xf>
    <xf numFmtId="0" fontId="21" fillId="10" borderId="54" xfId="9" applyFont="1" applyFill="1" applyBorder="1" applyAlignment="1">
      <alignment horizontal="right" vertical="center"/>
    </xf>
    <xf numFmtId="0" fontId="21" fillId="10" borderId="51" xfId="9" applyFont="1" applyFill="1" applyBorder="1">
      <alignment vertical="center"/>
    </xf>
    <xf numFmtId="0" fontId="21" fillId="10" borderId="47" xfId="9" applyFont="1" applyFill="1" applyBorder="1">
      <alignment vertical="center"/>
    </xf>
    <xf numFmtId="214" fontId="21" fillId="10" borderId="51" xfId="9" applyNumberFormat="1" applyFont="1" applyFill="1" applyBorder="1">
      <alignment vertical="center"/>
    </xf>
    <xf numFmtId="201" fontId="21"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8" fillId="0" borderId="24" xfId="0" applyFont="1" applyBorder="1" applyAlignment="1">
      <alignment horizontal="center" vertical="center"/>
    </xf>
    <xf numFmtId="20" fontId="18" fillId="0" borderId="24" xfId="0" applyNumberFormat="1" applyFont="1" applyBorder="1" applyAlignment="1">
      <alignment horizontal="center" vertical="center"/>
    </xf>
    <xf numFmtId="201" fontId="18" fillId="8" borderId="32" xfId="0" applyNumberFormat="1" applyFont="1" applyFill="1" applyBorder="1" applyAlignment="1">
      <alignment horizontal="center" vertical="center"/>
    </xf>
    <xf numFmtId="0" fontId="19" fillId="0" borderId="215" xfId="0" applyFont="1" applyBorder="1" applyAlignment="1">
      <alignment horizontal="center" vertical="center"/>
    </xf>
    <xf numFmtId="0" fontId="19" fillId="0" borderId="15" xfId="0" applyFont="1" applyBorder="1" applyAlignment="1">
      <alignment horizontal="center" vertical="center"/>
    </xf>
    <xf numFmtId="0" fontId="19" fillId="0" borderId="110" xfId="0" applyFont="1" applyBorder="1" applyAlignment="1">
      <alignment horizontal="center" vertical="center"/>
    </xf>
    <xf numFmtId="0" fontId="21" fillId="2" borderId="55" xfId="9" applyFont="1" applyFill="1" applyBorder="1" applyAlignment="1">
      <alignment horizontal="right" vertical="center"/>
    </xf>
    <xf numFmtId="0" fontId="21" fillId="2" borderId="45" xfId="9" applyFont="1" applyFill="1" applyBorder="1">
      <alignment vertical="center"/>
    </xf>
    <xf numFmtId="0" fontId="21" fillId="2" borderId="92" xfId="9" applyFont="1" applyFill="1" applyBorder="1">
      <alignment vertical="center"/>
    </xf>
    <xf numFmtId="214" fontId="21" fillId="2" borderId="45" xfId="9" applyNumberFormat="1" applyFont="1" applyFill="1" applyBorder="1">
      <alignment vertical="center"/>
    </xf>
    <xf numFmtId="0" fontId="21" fillId="0" borderId="7" xfId="9" applyFont="1" applyFill="1" applyBorder="1" applyAlignment="1">
      <alignment vertical="center" shrinkToFit="1"/>
    </xf>
    <xf numFmtId="0" fontId="21" fillId="0" borderId="0" xfId="9" applyFont="1" applyFill="1">
      <alignment vertical="center"/>
    </xf>
    <xf numFmtId="0" fontId="19" fillId="0" borderId="220" xfId="0" applyFont="1" applyBorder="1" applyAlignment="1">
      <alignment horizontal="center" vertical="center"/>
    </xf>
    <xf numFmtId="0" fontId="19" fillId="0" borderId="24" xfId="0" applyFont="1" applyBorder="1" applyAlignment="1">
      <alignment horizontal="center" vertical="center"/>
    </xf>
    <xf numFmtId="0" fontId="19" fillId="0" borderId="221" xfId="0" applyFont="1" applyBorder="1" applyAlignment="1">
      <alignment horizontal="center" vertical="center"/>
    </xf>
    <xf numFmtId="0" fontId="21" fillId="2" borderId="93" xfId="9" applyFont="1" applyFill="1" applyBorder="1" applyAlignment="1">
      <alignment vertical="center" shrinkToFit="1"/>
    </xf>
    <xf numFmtId="0" fontId="21" fillId="0" borderId="0" xfId="9" applyFont="1" applyFill="1" applyAlignment="1">
      <alignment horizontal="left" vertical="center" shrinkToFit="1"/>
    </xf>
    <xf numFmtId="0" fontId="21" fillId="0" borderId="0" xfId="9" applyFont="1" applyFill="1" applyAlignment="1">
      <alignment vertical="center" shrinkToFit="1"/>
    </xf>
    <xf numFmtId="0" fontId="19" fillId="0" borderId="216" xfId="0" applyFont="1" applyBorder="1" applyAlignment="1">
      <alignment horizontal="center" vertical="center"/>
    </xf>
    <xf numFmtId="0" fontId="19" fillId="0" borderId="222" xfId="0" applyFont="1" applyBorder="1" applyAlignment="1">
      <alignment horizontal="center" vertical="center"/>
    </xf>
    <xf numFmtId="0" fontId="19" fillId="0" borderId="217" xfId="0" applyFont="1" applyBorder="1" applyAlignment="1">
      <alignment horizontal="center" vertical="center"/>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1" fillId="2" borderId="57" xfId="9" applyFont="1" applyFill="1" applyBorder="1" applyAlignment="1">
      <alignment horizontal="right" vertical="center" shrinkToFit="1"/>
    </xf>
    <xf numFmtId="0" fontId="21" fillId="2" borderId="44" xfId="9" applyFont="1" applyFill="1" applyBorder="1" applyAlignment="1">
      <alignment vertical="center" textRotation="255" shrinkToFit="1"/>
    </xf>
    <xf numFmtId="0" fontId="21" fillId="2" borderId="44" xfId="9" applyFont="1" applyFill="1" applyBorder="1" applyAlignment="1">
      <alignment horizontal="left" vertical="center" shrinkToFit="1"/>
    </xf>
    <xf numFmtId="0" fontId="21" fillId="2" borderId="44" xfId="9" applyFont="1" applyFill="1" applyBorder="1">
      <alignment vertical="center"/>
    </xf>
    <xf numFmtId="0" fontId="21" fillId="0" borderId="0" xfId="9" applyFont="1">
      <alignment vertical="center"/>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9" fillId="0" borderId="13" xfId="9" applyFill="1" applyBorder="1" applyAlignment="1">
      <alignment horizontal="right" vertical="center"/>
    </xf>
    <xf numFmtId="181" fontId="66" fillId="5" borderId="51" xfId="9" applyNumberFormat="1" applyFont="1" applyFill="1" applyBorder="1" applyAlignment="1">
      <alignment horizontal="center" vertical="center" shrinkToFi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9" fillId="0" borderId="0" xfId="6" applyFill="1" applyAlignment="1">
      <alignment horizontal="left"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15" fillId="0" borderId="25" xfId="0" applyFont="1" applyBorder="1" applyAlignment="1">
      <alignment horizontal="right" vertical="center"/>
    </xf>
    <xf numFmtId="0" fontId="9" fillId="0" borderId="0" xfId="9" applyAlignment="1">
      <alignment vertical="center" wrapText="1"/>
    </xf>
    <xf numFmtId="3" fontId="9" fillId="0" borderId="0" xfId="9" applyNumberFormat="1" applyFill="1">
      <alignment vertical="center"/>
    </xf>
    <xf numFmtId="0" fontId="57" fillId="0" borderId="0" xfId="9" applyFont="1" applyAlignment="1">
      <alignment horizontal="left" vertical="top"/>
    </xf>
    <xf numFmtId="0" fontId="15" fillId="0" borderId="0" xfId="9" applyFont="1" applyAlignment="1">
      <alignment vertical="top"/>
    </xf>
    <xf numFmtId="0" fontId="9" fillId="0" borderId="51" xfId="9" applyFill="1" applyBorder="1">
      <alignment vertical="center"/>
    </xf>
    <xf numFmtId="0" fontId="9" fillId="0" borderId="3" xfId="9" applyFill="1" applyBorder="1" applyAlignment="1">
      <alignment vertical="center" wrapText="1"/>
    </xf>
    <xf numFmtId="0" fontId="9" fillId="0" borderId="46" xfId="9" applyFill="1" applyBorder="1" applyAlignment="1">
      <alignment shrinkToFit="1"/>
    </xf>
    <xf numFmtId="0" fontId="9" fillId="0" borderId="45" xfId="9" applyFill="1" applyBorder="1" applyAlignment="1">
      <alignment shrinkToFit="1"/>
    </xf>
    <xf numFmtId="0" fontId="9" fillId="0" borderId="90" xfId="9" applyFill="1" applyBorder="1" applyAlignment="1">
      <alignment horizontal="left" vertical="center" shrinkToFit="1"/>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3"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70" fillId="0" borderId="0" xfId="17" applyFont="1" applyAlignment="1">
      <alignment vertical="center"/>
    </xf>
    <xf numFmtId="0" fontId="72" fillId="0" borderId="0" xfId="17" applyFont="1" applyAlignment="1">
      <alignment vertical="center"/>
    </xf>
    <xf numFmtId="0" fontId="73" fillId="0" borderId="0" xfId="17" applyFont="1" applyAlignment="1">
      <alignment horizontal="left" vertical="center"/>
    </xf>
    <xf numFmtId="31" fontId="71" fillId="0" borderId="0" xfId="17" applyNumberFormat="1" applyFont="1" applyAlignment="1">
      <alignment horizontal="right" vertical="center"/>
    </xf>
    <xf numFmtId="0" fontId="74" fillId="0" borderId="0" xfId="17" applyFont="1" applyAlignment="1">
      <alignment horizontal="center" vertical="center"/>
    </xf>
    <xf numFmtId="0" fontId="73" fillId="0" borderId="0" xfId="17" applyFont="1" applyAlignment="1" applyProtection="1">
      <alignment vertical="center"/>
      <protection locked="0"/>
    </xf>
    <xf numFmtId="0" fontId="70" fillId="0" borderId="0" xfId="17" applyFont="1" applyAlignment="1" applyProtection="1">
      <alignment vertical="center"/>
      <protection locked="0"/>
    </xf>
    <xf numFmtId="0" fontId="71" fillId="0" borderId="0" xfId="17" applyFont="1" applyAlignment="1" applyProtection="1">
      <alignment vertical="center"/>
      <protection locked="0"/>
    </xf>
    <xf numFmtId="0" fontId="70" fillId="0" borderId="0" xfId="17" applyFont="1" applyAlignment="1" applyProtection="1">
      <alignment horizontal="left" vertical="center"/>
      <protection locked="0"/>
    </xf>
    <xf numFmtId="0" fontId="75" fillId="0" borderId="0" xfId="17" applyFont="1" applyAlignment="1" applyProtection="1">
      <alignment horizontal="left" vertical="center"/>
      <protection locked="0"/>
    </xf>
    <xf numFmtId="0" fontId="76" fillId="0" borderId="0" xfId="17" applyFont="1" applyAlignment="1">
      <alignment horizontal="center" vertical="center"/>
    </xf>
    <xf numFmtId="0" fontId="70" fillId="0" borderId="0" xfId="17" applyFont="1" applyAlignment="1">
      <alignment horizontal="left" vertical="center"/>
    </xf>
    <xf numFmtId="0" fontId="77" fillId="0" borderId="0" xfId="17" applyFont="1" applyAlignment="1">
      <alignment vertical="center"/>
    </xf>
    <xf numFmtId="0" fontId="77" fillId="0" borderId="0" xfId="17" applyFont="1" applyAlignment="1" applyProtection="1">
      <alignment vertical="center"/>
      <protection locked="0"/>
    </xf>
    <xf numFmtId="0" fontId="78" fillId="0" borderId="0" xfId="17" applyFont="1" applyAlignment="1">
      <alignment vertical="center"/>
    </xf>
    <xf numFmtId="0" fontId="79" fillId="0" borderId="0" xfId="17" applyFont="1" applyAlignment="1">
      <alignment horizontal="center" vertical="center"/>
    </xf>
    <xf numFmtId="0" fontId="73" fillId="0" borderId="0" xfId="17" applyFont="1" applyAlignment="1">
      <alignment vertical="center"/>
    </xf>
    <xf numFmtId="0" fontId="80" fillId="0" borderId="0" xfId="17" applyFont="1" applyAlignment="1" applyProtection="1">
      <alignment horizontal="center" vertical="center"/>
      <protection locked="0"/>
    </xf>
    <xf numFmtId="0" fontId="75" fillId="0" borderId="0" xfId="17" applyFont="1" applyAlignment="1" applyProtection="1">
      <alignment vertical="center"/>
      <protection locked="0"/>
    </xf>
    <xf numFmtId="0" fontId="81" fillId="0" borderId="0" xfId="17" applyFont="1" applyAlignment="1">
      <alignment horizontal="center" vertical="center"/>
    </xf>
    <xf numFmtId="0" fontId="75" fillId="0" borderId="0" xfId="17" applyFont="1" applyAlignment="1" applyProtection="1">
      <alignment horizontal="left" vertical="center" wrapText="1"/>
      <protection locked="0"/>
    </xf>
    <xf numFmtId="0" fontId="78" fillId="0" borderId="0" xfId="17" applyFont="1" applyAlignment="1">
      <alignment vertical="center" wrapText="1"/>
    </xf>
    <xf numFmtId="0" fontId="71" fillId="0" borderId="0" xfId="17" applyFont="1" applyAlignment="1">
      <alignment horizontal="left" vertical="center" wrapText="1"/>
    </xf>
    <xf numFmtId="0" fontId="78" fillId="0" borderId="0" xfId="17" applyFont="1" applyAlignment="1">
      <alignment horizontal="left" vertical="center" wrapText="1"/>
    </xf>
    <xf numFmtId="0" fontId="71" fillId="0" borderId="0" xfId="17" applyFont="1" applyAlignment="1">
      <alignment vertical="center"/>
    </xf>
    <xf numFmtId="0" fontId="75" fillId="0" borderId="0" xfId="17" applyFont="1" applyAlignment="1">
      <alignment horizontal="right" vertical="center"/>
    </xf>
    <xf numFmtId="0" fontId="71" fillId="0" borderId="0" xfId="17" applyFont="1" applyAlignment="1">
      <alignment horizontal="right" vertical="center"/>
    </xf>
    <xf numFmtId="0" fontId="82" fillId="0" borderId="0" xfId="17" applyFont="1" applyAlignment="1">
      <alignment vertical="center"/>
    </xf>
    <xf numFmtId="0" fontId="75" fillId="0" borderId="0" xfId="17" applyFont="1" applyAlignment="1">
      <alignment vertical="center"/>
    </xf>
    <xf numFmtId="0" fontId="73" fillId="0" borderId="0" xfId="17" applyFont="1" applyAlignment="1" applyProtection="1">
      <alignment horizontal="left" vertical="center"/>
      <protection locked="0"/>
    </xf>
    <xf numFmtId="0" fontId="73" fillId="0" borderId="0" xfId="17" applyFont="1" applyAlignment="1" applyProtection="1">
      <alignment horizontal="right" vertical="center"/>
      <protection locked="0"/>
    </xf>
    <xf numFmtId="0" fontId="71" fillId="0" borderId="0" xfId="17" applyFont="1" applyAlignment="1" applyProtection="1">
      <alignment horizontal="center" vertical="center"/>
      <protection locked="0"/>
    </xf>
    <xf numFmtId="0" fontId="83" fillId="0" borderId="0" xfId="17" applyFont="1" applyAlignment="1">
      <alignment vertical="center"/>
    </xf>
    <xf numFmtId="0" fontId="84" fillId="0" borderId="0" xfId="17" applyFont="1" applyAlignment="1">
      <alignment vertical="center"/>
    </xf>
    <xf numFmtId="0" fontId="70" fillId="0" borderId="0" xfId="17" applyFont="1" applyAlignment="1" applyProtection="1">
      <alignment horizontal="right" vertical="center"/>
      <protection locked="0"/>
    </xf>
    <xf numFmtId="0" fontId="65" fillId="2" borderId="22" xfId="9" applyFont="1" applyFill="1" applyBorder="1" applyAlignment="1">
      <alignment vertical="top"/>
    </xf>
    <xf numFmtId="0" fontId="65" fillId="2" borderId="1" xfId="9" applyFont="1" applyFill="1" applyBorder="1" applyAlignment="1">
      <alignment vertical="top"/>
    </xf>
    <xf numFmtId="0" fontId="65" fillId="2" borderId="4" xfId="9" applyFont="1" applyFill="1" applyBorder="1" applyAlignment="1">
      <alignment vertical="top"/>
    </xf>
    <xf numFmtId="0" fontId="65" fillId="2" borderId="0" xfId="9" applyFont="1" applyFill="1" applyAlignment="1">
      <alignment vertical="top" wrapText="1"/>
    </xf>
    <xf numFmtId="0" fontId="65" fillId="2" borderId="0" xfId="9" applyFont="1" applyFill="1" applyAlignment="1">
      <alignment vertical="top"/>
    </xf>
    <xf numFmtId="0" fontId="88" fillId="0" borderId="25" xfId="0" applyFont="1" applyBorder="1" applyAlignment="1" applyProtection="1">
      <alignment horizontal="right" vertical="center"/>
      <protection locked="0"/>
    </xf>
    <xf numFmtId="0" fontId="88" fillId="0" borderId="25" xfId="9" applyFont="1" applyBorder="1" applyAlignment="1">
      <alignment horizontal="right" vertical="center"/>
    </xf>
    <xf numFmtId="0" fontId="41" fillId="0" borderId="0" xfId="9" applyFont="1" applyFill="1" applyAlignment="1">
      <alignment horizontal="center" vertical="center"/>
    </xf>
    <xf numFmtId="0" fontId="43" fillId="0" borderId="0" xfId="9" applyFont="1" applyFill="1" applyAlignment="1">
      <alignment horizontal="right" vertical="center"/>
    </xf>
    <xf numFmtId="0" fontId="43" fillId="0" borderId="18" xfId="9" applyFont="1" applyFill="1" applyBorder="1" applyAlignment="1">
      <alignment horizontal="center" vertical="center"/>
    </xf>
    <xf numFmtId="0" fontId="43" fillId="0" borderId="12" xfId="9" applyFont="1" applyFill="1" applyBorder="1" applyAlignment="1">
      <alignment horizontal="center" vertical="center"/>
    </xf>
    <xf numFmtId="0" fontId="43" fillId="0" borderId="9" xfId="9" applyFont="1" applyFill="1" applyBorder="1" applyAlignment="1">
      <alignment horizontal="center" vertical="center"/>
    </xf>
    <xf numFmtId="0" fontId="43" fillId="0" borderId="11" xfId="9" applyFont="1" applyFill="1" applyBorder="1" applyAlignment="1">
      <alignment horizontal="center" vertical="center"/>
    </xf>
    <xf numFmtId="0" fontId="43" fillId="0" borderId="45" xfId="9" applyFont="1" applyFill="1" applyBorder="1" applyAlignment="1">
      <alignment horizontal="center" vertical="center"/>
    </xf>
    <xf numFmtId="0" fontId="43" fillId="0" borderId="1" xfId="9" applyFont="1" applyBorder="1">
      <alignment vertical="center"/>
    </xf>
    <xf numFmtId="0" fontId="43" fillId="0" borderId="0" xfId="9" applyFont="1">
      <alignment vertical="center"/>
    </xf>
    <xf numFmtId="0" fontId="44" fillId="0" borderId="0" xfId="9" applyFont="1">
      <alignment vertical="center"/>
    </xf>
    <xf numFmtId="0" fontId="44" fillId="0" borderId="13" xfId="9" applyFont="1" applyBorder="1">
      <alignment vertical="center"/>
    </xf>
    <xf numFmtId="0" fontId="90" fillId="2" borderId="0" xfId="9" applyFont="1" applyFill="1">
      <alignment vertical="center"/>
    </xf>
    <xf numFmtId="0" fontId="43" fillId="0" borderId="13" xfId="9" applyFont="1" applyBorder="1">
      <alignment vertical="center"/>
    </xf>
    <xf numFmtId="0" fontId="91" fillId="0" borderId="0" xfId="9" applyFont="1" applyAlignment="1">
      <alignment vertical="top"/>
    </xf>
    <xf numFmtId="0" fontId="43" fillId="0" borderId="7" xfId="9" applyFont="1" applyFill="1" applyBorder="1">
      <alignment vertical="center"/>
    </xf>
    <xf numFmtId="0" fontId="43" fillId="0" borderId="0" xfId="9" quotePrefix="1" applyFont="1" applyFill="1" applyAlignment="1">
      <alignment vertical="center" shrinkToFit="1"/>
    </xf>
    <xf numFmtId="0" fontId="43" fillId="0" borderId="7" xfId="9" applyFont="1" applyFill="1" applyBorder="1" applyAlignment="1">
      <alignment horizontal="center" vertical="center"/>
    </xf>
    <xf numFmtId="0" fontId="43" fillId="0" borderId="7" xfId="9" applyFont="1" applyBorder="1">
      <alignment vertical="center"/>
    </xf>
    <xf numFmtId="0" fontId="43" fillId="0" borderId="0" xfId="9" applyFont="1" applyFill="1" applyAlignment="1">
      <alignment horizontal="center" vertical="center" shrinkToFit="1"/>
    </xf>
    <xf numFmtId="182" fontId="43" fillId="0" borderId="0" xfId="9" applyNumberFormat="1" applyFont="1" applyFill="1">
      <alignment vertical="center"/>
    </xf>
    <xf numFmtId="193" fontId="43" fillId="0" borderId="0" xfId="9" applyNumberFormat="1" applyFont="1" applyFill="1">
      <alignment vertical="center"/>
    </xf>
    <xf numFmtId="182" fontId="43" fillId="0" borderId="13" xfId="9" applyNumberFormat="1" applyFont="1" applyFill="1" applyBorder="1">
      <alignment vertical="center"/>
    </xf>
    <xf numFmtId="0" fontId="41" fillId="0" borderId="25" xfId="9" applyFont="1" applyFill="1" applyBorder="1" applyAlignment="1">
      <alignment horizontal="right" vertical="top"/>
    </xf>
    <xf numFmtId="0" fontId="43" fillId="0" borderId="0" xfId="9" applyFont="1" applyAlignment="1">
      <alignment horizontal="center" vertical="center"/>
    </xf>
    <xf numFmtId="0" fontId="41" fillId="0" borderId="25" xfId="9" applyFont="1" applyFill="1" applyBorder="1">
      <alignment vertical="center"/>
    </xf>
    <xf numFmtId="0" fontId="41" fillId="0" borderId="0" xfId="9" applyFont="1" applyFill="1" applyAlignment="1">
      <alignment vertical="center" shrinkToFit="1"/>
    </xf>
    <xf numFmtId="0" fontId="43" fillId="0" borderId="226" xfId="9" applyFont="1" applyBorder="1" applyAlignment="1">
      <alignment vertical="top" wrapText="1"/>
    </xf>
    <xf numFmtId="0" fontId="43" fillId="0" borderId="226" xfId="9" applyFont="1" applyBorder="1">
      <alignment vertical="center"/>
    </xf>
    <xf numFmtId="0" fontId="41" fillId="0" borderId="226" xfId="9" applyFont="1" applyBorder="1" applyAlignment="1">
      <alignment horizontal="right" vertical="top"/>
    </xf>
    <xf numFmtId="0" fontId="43" fillId="0" borderId="226" xfId="9" applyFont="1" applyBorder="1" applyAlignment="1">
      <alignment vertical="center" shrinkToFit="1"/>
    </xf>
    <xf numFmtId="0" fontId="43" fillId="0" borderId="227" xfId="9" applyFont="1" applyBorder="1">
      <alignment vertical="center"/>
    </xf>
    <xf numFmtId="0" fontId="43" fillId="0" borderId="229" xfId="9" applyFont="1" applyBorder="1">
      <alignment vertical="center"/>
    </xf>
    <xf numFmtId="0" fontId="43" fillId="0" borderId="228" xfId="9" applyFont="1" applyBorder="1">
      <alignment vertical="center"/>
    </xf>
    <xf numFmtId="0" fontId="43" fillId="0" borderId="0" xfId="9" applyFont="1" applyAlignment="1">
      <alignment horizontal="right" vertical="center"/>
    </xf>
    <xf numFmtId="0" fontId="43" fillId="0" borderId="0" xfId="9" applyFont="1" applyAlignment="1">
      <alignment vertical="top"/>
    </xf>
    <xf numFmtId="0" fontId="43" fillId="0" borderId="229" xfId="9" applyFont="1" applyFill="1" applyBorder="1">
      <alignment vertical="center"/>
    </xf>
    <xf numFmtId="0" fontId="43" fillId="0" borderId="228" xfId="9" applyFont="1" applyBorder="1" applyAlignment="1">
      <alignment vertical="top" shrinkToFit="1"/>
    </xf>
    <xf numFmtId="184" fontId="43" fillId="0" borderId="229" xfId="9" applyNumberFormat="1" applyFont="1" applyFill="1" applyBorder="1" applyAlignment="1">
      <alignment horizontal="center" vertical="center"/>
    </xf>
    <xf numFmtId="0" fontId="41" fillId="0" borderId="229" xfId="9" applyFont="1" applyFill="1" applyBorder="1" applyAlignment="1">
      <alignment vertical="top" wrapText="1"/>
    </xf>
    <xf numFmtId="0" fontId="43" fillId="0" borderId="228" xfId="9" applyFont="1" applyFill="1" applyBorder="1">
      <alignment vertical="center"/>
    </xf>
    <xf numFmtId="0" fontId="43" fillId="0" borderId="229" xfId="9" applyFont="1" applyBorder="1" applyAlignment="1">
      <alignment vertical="top" wrapText="1"/>
    </xf>
    <xf numFmtId="0" fontId="43" fillId="0" borderId="232" xfId="9" applyFont="1" applyBorder="1">
      <alignment vertical="center"/>
    </xf>
    <xf numFmtId="0" fontId="43" fillId="0" borderId="233" xfId="9" applyFont="1" applyBorder="1">
      <alignment vertical="center"/>
    </xf>
    <xf numFmtId="0" fontId="43" fillId="0" borderId="233" xfId="9" applyFont="1" applyBorder="1" applyAlignment="1">
      <alignment horizontal="center" vertical="center"/>
    </xf>
    <xf numFmtId="0" fontId="43" fillId="0" borderId="233" xfId="9" applyFont="1" applyBorder="1" applyAlignment="1">
      <alignment vertical="center" shrinkToFit="1"/>
    </xf>
    <xf numFmtId="0" fontId="43" fillId="0" borderId="233" xfId="9" applyFont="1" applyBorder="1" applyAlignment="1">
      <alignment vertical="top" wrapText="1"/>
    </xf>
    <xf numFmtId="0" fontId="43" fillId="0" borderId="230" xfId="9" applyFont="1" applyBorder="1" applyAlignment="1">
      <alignment vertical="top" wrapText="1"/>
    </xf>
    <xf numFmtId="0" fontId="43" fillId="2" borderId="0" xfId="9" applyFont="1" applyFill="1" applyAlignment="1">
      <alignment vertical="top" wrapText="1"/>
    </xf>
    <xf numFmtId="0" fontId="43" fillId="0" borderId="13" xfId="9" applyFont="1" applyBorder="1" applyAlignment="1">
      <alignment vertical="center" shrinkToFit="1"/>
    </xf>
    <xf numFmtId="0" fontId="43" fillId="0" borderId="0" xfId="9" applyFont="1" applyAlignment="1">
      <alignment vertical="top" wrapText="1"/>
    </xf>
    <xf numFmtId="0" fontId="43" fillId="0" borderId="0" xfId="9" applyFont="1" applyFill="1" applyAlignment="1">
      <alignment horizontal="right" vertical="top"/>
    </xf>
    <xf numFmtId="0" fontId="43" fillId="0" borderId="0" xfId="9" applyFont="1" applyFill="1" applyAlignment="1">
      <alignment horizontal="left" vertical="top"/>
    </xf>
    <xf numFmtId="0" fontId="43" fillId="0" borderId="25" xfId="9" applyFont="1" applyBorder="1">
      <alignment vertical="center"/>
    </xf>
    <xf numFmtId="0" fontId="41" fillId="0" borderId="0" xfId="9" applyFont="1" applyFill="1" applyAlignment="1"/>
    <xf numFmtId="0" fontId="43" fillId="0" borderId="0" xfId="9" applyFont="1" applyFill="1" applyAlignment="1">
      <alignment vertical="center" shrinkToFit="1"/>
    </xf>
    <xf numFmtId="0" fontId="43" fillId="0" borderId="25" xfId="9" applyFont="1" applyFill="1" applyBorder="1" applyAlignment="1">
      <alignment horizontal="center" vertical="center"/>
    </xf>
    <xf numFmtId="0" fontId="43" fillId="0" borderId="25" xfId="9" applyFont="1" applyFill="1" applyBorder="1" applyAlignment="1">
      <alignment horizontal="right" vertical="top"/>
    </xf>
    <xf numFmtId="0" fontId="41" fillId="0" borderId="25" xfId="9" applyFont="1" applyFill="1" applyBorder="1" applyAlignment="1">
      <alignment horizontal="right" vertical="center"/>
    </xf>
    <xf numFmtId="0" fontId="41" fillId="0" borderId="0" xfId="9" applyFont="1" applyFill="1" applyAlignment="1">
      <alignment horizontal="right" vertical="top" shrinkToFit="1"/>
    </xf>
    <xf numFmtId="0" fontId="41" fillId="0" borderId="0" xfId="9" applyFont="1" applyFill="1" applyAlignment="1">
      <alignment horizontal="right" vertical="top" wrapText="1"/>
    </xf>
    <xf numFmtId="0" fontId="41" fillId="0" borderId="0" xfId="9" applyFont="1" applyFill="1" applyAlignment="1">
      <alignment vertical="top"/>
    </xf>
    <xf numFmtId="0" fontId="44" fillId="0" borderId="0" xfId="9" applyFont="1" applyFill="1">
      <alignment vertical="center"/>
    </xf>
    <xf numFmtId="0" fontId="43" fillId="0" borderId="0" xfId="9" applyFont="1" applyAlignment="1">
      <alignment vertical="center" shrinkToFit="1"/>
    </xf>
    <xf numFmtId="0" fontId="41" fillId="0" borderId="0" xfId="0" applyFont="1" applyAlignment="1">
      <alignment horizontal="right" vertical="top" wrapText="1"/>
    </xf>
    <xf numFmtId="0" fontId="39" fillId="0" borderId="25" xfId="9" applyFont="1" applyFill="1" applyBorder="1" applyAlignment="1">
      <alignment horizontal="right" vertical="top"/>
    </xf>
    <xf numFmtId="0" fontId="43" fillId="0" borderId="25" xfId="9" applyFont="1" applyFill="1" applyBorder="1" applyAlignment="1">
      <alignment vertical="top" wrapText="1"/>
    </xf>
    <xf numFmtId="0" fontId="43" fillId="0" borderId="0" xfId="9" applyFont="1" applyFill="1" applyAlignment="1">
      <alignment vertical="top" wrapText="1"/>
    </xf>
    <xf numFmtId="0" fontId="43" fillId="0" borderId="71" xfId="9" applyFont="1" applyFill="1" applyBorder="1">
      <alignment vertical="center"/>
    </xf>
    <xf numFmtId="0" fontId="43" fillId="0" borderId="21" xfId="9" applyFont="1" applyFill="1" applyBorder="1">
      <alignment vertical="center"/>
    </xf>
    <xf numFmtId="0" fontId="43" fillId="0" borderId="72" xfId="9" applyFont="1" applyFill="1" applyBorder="1">
      <alignment vertical="center"/>
    </xf>
    <xf numFmtId="0" fontId="43" fillId="0" borderId="9" xfId="9" applyFont="1" applyFill="1" applyBorder="1">
      <alignment vertical="center"/>
    </xf>
    <xf numFmtId="0" fontId="43" fillId="0" borderId="11" xfId="9" applyFont="1" applyFill="1" applyBorder="1">
      <alignment vertical="center"/>
    </xf>
    <xf numFmtId="0" fontId="43" fillId="0" borderId="10" xfId="9" applyFont="1" applyFill="1" applyBorder="1">
      <alignment vertical="center"/>
    </xf>
    <xf numFmtId="0" fontId="41" fillId="0" borderId="25" xfId="9" applyFont="1" applyFill="1" applyBorder="1" applyAlignment="1">
      <alignment vertical="top" wrapText="1"/>
    </xf>
    <xf numFmtId="0" fontId="46" fillId="0" borderId="0" xfId="9" applyFont="1" applyFill="1" applyAlignment="1">
      <alignment vertical="top" wrapText="1"/>
    </xf>
    <xf numFmtId="0" fontId="41" fillId="0" borderId="25" xfId="9" applyFont="1" applyFill="1" applyBorder="1" applyAlignment="1">
      <alignment horizontal="center" vertical="top"/>
    </xf>
    <xf numFmtId="0" fontId="43" fillId="0" borderId="25" xfId="9" applyFont="1" applyBorder="1" applyAlignment="1">
      <alignment horizontal="right" vertical="center"/>
    </xf>
    <xf numFmtId="0" fontId="41" fillId="0" borderId="0" xfId="9" applyFont="1" applyAlignment="1">
      <alignment horizontal="center" vertical="center"/>
    </xf>
    <xf numFmtId="49" fontId="44" fillId="0" borderId="0" xfId="9" quotePrefix="1" applyNumberFormat="1" applyFont="1" applyFill="1">
      <alignment vertical="center"/>
    </xf>
    <xf numFmtId="0" fontId="43" fillId="0" borderId="28" xfId="9" applyFont="1" applyFill="1" applyBorder="1" applyAlignment="1">
      <alignment horizontal="left" vertical="center" wrapText="1"/>
    </xf>
    <xf numFmtId="0" fontId="41" fillId="0" borderId="19" xfId="9" applyFont="1" applyFill="1" applyBorder="1" applyAlignment="1">
      <alignment horizontal="left" vertical="top"/>
    </xf>
    <xf numFmtId="0" fontId="94" fillId="0" borderId="12" xfId="9" applyFont="1" applyFill="1" applyBorder="1" applyAlignment="1">
      <alignment horizontal="left" vertical="top"/>
    </xf>
    <xf numFmtId="0" fontId="94" fillId="0" borderId="20" xfId="9" applyFont="1" applyFill="1" applyBorder="1" applyAlignment="1">
      <alignment horizontal="left" vertical="top"/>
    </xf>
    <xf numFmtId="0" fontId="43" fillId="0" borderId="13" xfId="9" applyFont="1" applyFill="1" applyBorder="1" applyAlignment="1">
      <alignment horizontal="left" vertical="center" wrapText="1"/>
    </xf>
    <xf numFmtId="0" fontId="94" fillId="0" borderId="0" xfId="9" applyFont="1" applyFill="1" applyAlignment="1">
      <alignment horizontal="left" vertical="top"/>
    </xf>
    <xf numFmtId="0" fontId="94" fillId="0" borderId="2" xfId="9" applyFont="1" applyFill="1" applyBorder="1" applyAlignment="1">
      <alignment horizontal="left" vertical="top"/>
    </xf>
    <xf numFmtId="0" fontId="43" fillId="0" borderId="55" xfId="9" applyFont="1" applyFill="1" applyBorder="1" applyAlignment="1">
      <alignment horizontal="center" vertical="center"/>
    </xf>
    <xf numFmtId="0" fontId="43" fillId="0" borderId="181" xfId="9" applyFont="1" applyFill="1" applyBorder="1" applyAlignment="1">
      <alignment vertical="center" shrinkToFit="1"/>
    </xf>
    <xf numFmtId="0" fontId="43" fillId="0" borderId="164" xfId="9" applyFont="1" applyFill="1" applyBorder="1" applyAlignment="1">
      <alignment horizontal="center" vertical="center"/>
    </xf>
    <xf numFmtId="0" fontId="43" fillId="0" borderId="11" xfId="9" applyFont="1" applyFill="1" applyBorder="1" applyAlignment="1">
      <alignment horizontal="center" vertical="center" shrinkToFit="1"/>
    </xf>
    <xf numFmtId="0" fontId="43" fillId="0" borderId="26" xfId="9" applyFont="1" applyFill="1" applyBorder="1" applyAlignment="1">
      <alignment horizontal="center" vertical="center"/>
    </xf>
    <xf numFmtId="0" fontId="94" fillId="0" borderId="0" xfId="9" applyFont="1" applyFill="1">
      <alignment vertical="center"/>
    </xf>
    <xf numFmtId="0" fontId="43" fillId="0" borderId="19" xfId="9" applyFont="1" applyFill="1" applyBorder="1">
      <alignment vertical="center"/>
    </xf>
    <xf numFmtId="0" fontId="43" fillId="0" borderId="0" xfId="9" applyFont="1" applyFill="1" applyAlignment="1">
      <alignment horizontal="right" vertical="center" shrinkToFit="1"/>
    </xf>
    <xf numFmtId="0" fontId="47" fillId="0" borderId="0" xfId="9" applyFont="1" applyFill="1" applyAlignment="1">
      <alignment horizontal="left" vertical="center"/>
    </xf>
    <xf numFmtId="0" fontId="43" fillId="0" borderId="2" xfId="9" applyFont="1" applyFill="1" applyBorder="1" applyAlignment="1">
      <alignment horizontal="left" vertical="center"/>
    </xf>
    <xf numFmtId="0" fontId="43" fillId="0" borderId="26" xfId="9" applyFont="1" applyFill="1" applyBorder="1">
      <alignment vertical="center"/>
    </xf>
    <xf numFmtId="0" fontId="43" fillId="0" borderId="1" xfId="9" applyFont="1" applyFill="1" applyBorder="1" applyAlignment="1">
      <alignment horizontal="right" vertical="center"/>
    </xf>
    <xf numFmtId="0" fontId="43" fillId="7" borderId="54" xfId="9" applyFont="1" applyFill="1" applyBorder="1">
      <alignment vertical="center"/>
    </xf>
    <xf numFmtId="0" fontId="43" fillId="7" borderId="55" xfId="9" applyFont="1" applyFill="1" applyBorder="1">
      <alignment vertical="center"/>
    </xf>
    <xf numFmtId="0" fontId="43" fillId="0" borderId="78" xfId="9" applyFont="1" applyFill="1" applyBorder="1">
      <alignment vertical="center"/>
    </xf>
    <xf numFmtId="0" fontId="43" fillId="0" borderId="57" xfId="9" applyFont="1" applyFill="1" applyBorder="1">
      <alignment vertical="center"/>
    </xf>
    <xf numFmtId="0" fontId="43" fillId="0" borderId="54" xfId="9" applyFont="1" applyFill="1" applyBorder="1">
      <alignment vertical="center"/>
    </xf>
    <xf numFmtId="0" fontId="43" fillId="0" borderId="80" xfId="9" applyFont="1" applyFill="1" applyBorder="1">
      <alignment vertical="center"/>
    </xf>
    <xf numFmtId="0" fontId="41" fillId="0" borderId="12" xfId="9" applyFont="1" applyFill="1" applyBorder="1">
      <alignment vertical="center"/>
    </xf>
    <xf numFmtId="0" fontId="41" fillId="0" borderId="28" xfId="9" applyFont="1" applyFill="1" applyBorder="1">
      <alignment vertical="center"/>
    </xf>
    <xf numFmtId="0" fontId="41" fillId="0" borderId="13" xfId="9" applyFont="1" applyFill="1" applyBorder="1">
      <alignment vertical="center"/>
    </xf>
    <xf numFmtId="0" fontId="41" fillId="0" borderId="13" xfId="9" applyFont="1" applyFill="1" applyBorder="1" applyAlignment="1">
      <alignment vertical="top" wrapText="1"/>
    </xf>
    <xf numFmtId="0" fontId="41" fillId="0" borderId="0" xfId="9" applyFont="1" applyFill="1" applyAlignment="1">
      <alignment vertical="top" wrapText="1"/>
    </xf>
    <xf numFmtId="0" fontId="41" fillId="0" borderId="13" xfId="9" applyFont="1" applyFill="1" applyBorder="1" applyAlignment="1">
      <alignment horizontal="left" vertical="top"/>
    </xf>
    <xf numFmtId="0" fontId="41" fillId="0" borderId="2" xfId="9" applyFont="1" applyFill="1" applyBorder="1" applyAlignment="1">
      <alignment horizontal="left" vertical="top" wrapText="1"/>
    </xf>
    <xf numFmtId="0" fontId="43" fillId="0" borderId="13" xfId="9" applyFont="1" applyFill="1" applyBorder="1" applyAlignment="1">
      <alignment horizontal="left" vertical="top" wrapText="1"/>
    </xf>
    <xf numFmtId="0" fontId="43" fillId="0" borderId="4" xfId="9" applyFont="1" applyFill="1" applyBorder="1">
      <alignment vertical="center"/>
    </xf>
    <xf numFmtId="0" fontId="43" fillId="0" borderId="27" xfId="9" applyFont="1" applyFill="1" applyBorder="1">
      <alignment vertical="center"/>
    </xf>
    <xf numFmtId="182" fontId="43" fillId="0" borderId="0" xfId="9" applyNumberFormat="1" applyFont="1" applyFill="1" applyAlignment="1">
      <alignment horizontal="center" vertical="center" wrapText="1" shrinkToFit="1"/>
    </xf>
    <xf numFmtId="0" fontId="41" fillId="0" borderId="0" xfId="9" applyFont="1" applyFill="1" applyAlignment="1">
      <alignment horizontal="right" vertical="center" shrinkToFit="1"/>
    </xf>
    <xf numFmtId="0" fontId="41" fillId="0" borderId="2" xfId="0" applyFont="1" applyBorder="1" applyAlignment="1">
      <alignment horizontal="left" vertical="top" wrapText="1" shrinkToFit="1"/>
    </xf>
    <xf numFmtId="0" fontId="41" fillId="0" borderId="2" xfId="0" applyFont="1" applyBorder="1" applyAlignment="1">
      <alignment horizontal="left" vertical="top" wrapText="1"/>
    </xf>
    <xf numFmtId="0" fontId="41" fillId="0" borderId="5" xfId="0" applyFont="1" applyBorder="1" applyAlignment="1">
      <alignment horizontal="left" vertical="top" wrapText="1"/>
    </xf>
    <xf numFmtId="0" fontId="41" fillId="0" borderId="0" xfId="9" applyFont="1" applyFill="1" applyAlignment="1">
      <alignment horizontal="left" vertical="top" wrapText="1"/>
    </xf>
    <xf numFmtId="0" fontId="43" fillId="0" borderId="0" xfId="9" applyFont="1" applyAlignment="1">
      <alignment horizontal="left" vertical="center"/>
    </xf>
    <xf numFmtId="0" fontId="43" fillId="0" borderId="0" xfId="9" applyFont="1" applyFill="1" applyAlignment="1">
      <alignment horizontal="left" vertical="top" wrapText="1"/>
    </xf>
    <xf numFmtId="0" fontId="43" fillId="0" borderId="0" xfId="9" applyFont="1" applyFill="1" applyAlignment="1">
      <alignment horizontal="left" vertical="center" wrapText="1"/>
    </xf>
    <xf numFmtId="0" fontId="41" fillId="0" borderId="0" xfId="9" applyFont="1" applyFill="1" applyAlignment="1">
      <alignment horizontal="right" vertical="top"/>
    </xf>
    <xf numFmtId="0" fontId="90" fillId="0" borderId="0" xfId="0" applyFont="1" applyAlignment="1">
      <alignment horizontal="center" vertical="center"/>
    </xf>
    <xf numFmtId="0" fontId="46" fillId="0" borderId="0" xfId="0" applyFont="1">
      <alignment vertical="center"/>
    </xf>
    <xf numFmtId="0" fontId="98" fillId="0" borderId="0" xfId="0" applyFont="1" applyAlignment="1">
      <alignment horizontal="center" vertical="center"/>
    </xf>
    <xf numFmtId="0" fontId="99" fillId="0" borderId="0" xfId="0" applyFont="1">
      <alignment vertical="center"/>
    </xf>
    <xf numFmtId="0" fontId="98" fillId="0" borderId="0" xfId="0" applyFont="1">
      <alignment vertical="center"/>
    </xf>
    <xf numFmtId="0" fontId="90" fillId="0" borderId="0" xfId="0" applyFont="1">
      <alignment vertical="center"/>
    </xf>
    <xf numFmtId="0" fontId="90" fillId="0" borderId="0" xfId="0" applyFont="1" applyAlignment="1">
      <alignment horizontal="right" vertical="center"/>
    </xf>
    <xf numFmtId="0" fontId="90" fillId="0" borderId="0" xfId="0" applyFont="1" applyAlignment="1">
      <alignment horizontal="left" vertical="center"/>
    </xf>
    <xf numFmtId="0" fontId="98" fillId="12" borderId="0" xfId="0" applyFont="1" applyFill="1" applyAlignment="1">
      <alignment horizontal="center" vertical="center"/>
    </xf>
    <xf numFmtId="0" fontId="101" fillId="0" borderId="0" xfId="15" applyFont="1" applyProtection="1">
      <alignment vertical="center"/>
    </xf>
    <xf numFmtId="0" fontId="101" fillId="0" borderId="0" xfId="15" applyFont="1">
      <alignment vertical="center"/>
    </xf>
    <xf numFmtId="0" fontId="101" fillId="0" borderId="0" xfId="15" applyFont="1" applyFill="1" applyAlignment="1" applyProtection="1">
      <alignment vertical="center"/>
    </xf>
    <xf numFmtId="0" fontId="45" fillId="0" borderId="1" xfId="9" applyFont="1" applyFill="1" applyBorder="1" applyAlignment="1">
      <alignment horizontal="right" vertical="center"/>
    </xf>
    <xf numFmtId="0" fontId="41" fillId="0" borderId="28" xfId="9" applyFont="1" applyFill="1" applyBorder="1" applyAlignment="1">
      <alignment horizontal="left" vertical="top" wrapText="1"/>
    </xf>
    <xf numFmtId="0" fontId="41" fillId="0" borderId="12" xfId="9" applyFont="1" applyFill="1" applyBorder="1" applyAlignment="1">
      <alignment horizontal="left" vertical="top" wrapText="1"/>
    </xf>
    <xf numFmtId="0" fontId="43" fillId="0" borderId="1" xfId="9" quotePrefix="1" applyFont="1" applyFill="1" applyBorder="1" applyAlignment="1">
      <alignment horizontal="right" vertical="center"/>
    </xf>
    <xf numFmtId="0" fontId="41" fillId="0" borderId="2" xfId="9" applyFont="1" applyFill="1" applyBorder="1" applyAlignment="1">
      <alignment vertical="top" wrapText="1"/>
    </xf>
    <xf numFmtId="0" fontId="43" fillId="0" borderId="7" xfId="9" applyFont="1" applyFill="1" applyBorder="1" applyAlignment="1">
      <alignment vertical="center" shrinkToFit="1"/>
    </xf>
    <xf numFmtId="186" fontId="43" fillId="0" borderId="0" xfId="9" applyNumberFormat="1" applyFont="1" applyFill="1">
      <alignment vertical="center"/>
    </xf>
    <xf numFmtId="186" fontId="43" fillId="0" borderId="13" xfId="9" applyNumberFormat="1" applyFont="1" applyFill="1" applyBorder="1">
      <alignment vertical="center"/>
    </xf>
    <xf numFmtId="0" fontId="41" fillId="0" borderId="0" xfId="9" applyFont="1" applyFill="1" applyAlignment="1">
      <alignment horizontal="left" vertical="center" shrinkToFit="1"/>
    </xf>
    <xf numFmtId="0" fontId="43" fillId="0" borderId="2" xfId="9" applyFont="1" applyFill="1" applyBorder="1" applyAlignment="1">
      <alignment horizontal="left" vertical="top" wrapText="1"/>
    </xf>
    <xf numFmtId="0" fontId="41" fillId="0" borderId="13" xfId="0" applyFont="1" applyBorder="1" applyAlignment="1">
      <alignment vertical="top" wrapText="1"/>
    </xf>
    <xf numFmtId="0" fontId="102" fillId="0" borderId="0" xfId="9" applyFont="1" applyAlignment="1">
      <alignment horizontal="left" vertical="center"/>
    </xf>
    <xf numFmtId="0" fontId="102" fillId="0" borderId="1" xfId="9" applyFont="1" applyBorder="1" applyAlignment="1">
      <alignment horizontal="left" vertical="center"/>
    </xf>
    <xf numFmtId="0" fontId="43" fillId="0" borderId="32" xfId="9" applyFont="1" applyBorder="1" applyAlignment="1">
      <alignment horizontal="center" vertical="center"/>
    </xf>
    <xf numFmtId="0" fontId="43" fillId="0" borderId="31" xfId="9" applyFont="1" applyBorder="1" applyAlignment="1">
      <alignment horizontal="center" vertical="center"/>
    </xf>
    <xf numFmtId="0" fontId="102" fillId="0" borderId="2" xfId="9" applyFont="1" applyFill="1" applyBorder="1">
      <alignment vertical="center"/>
    </xf>
    <xf numFmtId="0" fontId="102" fillId="0" borderId="1" xfId="9" applyFont="1" applyFill="1" applyBorder="1">
      <alignment vertical="center"/>
    </xf>
    <xf numFmtId="0" fontId="102" fillId="0" borderId="0" xfId="9" applyFont="1" applyFill="1">
      <alignment vertical="center"/>
    </xf>
    <xf numFmtId="0" fontId="103" fillId="0" borderId="0" xfId="9" applyFont="1" applyAlignment="1">
      <alignment horizontal="left" vertical="center"/>
    </xf>
    <xf numFmtId="0" fontId="102" fillId="0" borderId="0" xfId="9" applyFont="1">
      <alignment vertical="center"/>
    </xf>
    <xf numFmtId="179" fontId="43" fillId="0" borderId="18" xfId="9" applyNumberFormat="1" applyFont="1" applyBorder="1" applyAlignment="1">
      <alignment horizontal="center" vertical="center"/>
    </xf>
    <xf numFmtId="179" fontId="43" fillId="0" borderId="285" xfId="9" applyNumberFormat="1" applyFont="1" applyBorder="1" applyAlignment="1">
      <alignment horizontal="center" vertical="center"/>
    </xf>
    <xf numFmtId="187" fontId="43" fillId="0" borderId="7" xfId="9" applyNumberFormat="1" applyFont="1" applyBorder="1" applyAlignment="1">
      <alignment horizontal="center" vertical="center"/>
    </xf>
    <xf numFmtId="187" fontId="43" fillId="0" borderId="55" xfId="9" applyNumberFormat="1" applyFont="1" applyBorder="1" applyAlignment="1">
      <alignment horizontal="center" vertical="center"/>
    </xf>
    <xf numFmtId="0" fontId="102" fillId="0" borderId="0" xfId="9" quotePrefix="1" applyFont="1">
      <alignment vertical="center"/>
    </xf>
    <xf numFmtId="0" fontId="41" fillId="0" borderId="46" xfId="9" applyFont="1" applyBorder="1" applyAlignment="1">
      <alignment horizontal="left" vertical="center"/>
    </xf>
    <xf numFmtId="0" fontId="43" fillId="0" borderId="44" xfId="9" applyFont="1" applyBorder="1" applyAlignment="1">
      <alignment horizontal="center" vertical="center"/>
    </xf>
    <xf numFmtId="0" fontId="43" fillId="0" borderId="93" xfId="9" applyFont="1" applyBorder="1" applyAlignment="1">
      <alignment horizontal="left" vertical="center"/>
    </xf>
    <xf numFmtId="0" fontId="41" fillId="0" borderId="18" xfId="9" applyFont="1" applyBorder="1">
      <alignment vertical="center"/>
    </xf>
    <xf numFmtId="0" fontId="43" fillId="0" borderId="46" xfId="9" applyFont="1" applyBorder="1" applyAlignment="1">
      <alignment horizontal="left" vertical="center"/>
    </xf>
    <xf numFmtId="0" fontId="43" fillId="0" borderId="91" xfId="9" applyFont="1" applyBorder="1" applyAlignment="1">
      <alignment horizontal="left" vertical="center"/>
    </xf>
    <xf numFmtId="0" fontId="41" fillId="0" borderId="78" xfId="9" applyFont="1" applyBorder="1" applyAlignment="1">
      <alignment vertical="center" shrinkToFit="1"/>
    </xf>
    <xf numFmtId="0" fontId="43" fillId="0" borderId="8" xfId="9" applyFont="1" applyBorder="1" applyAlignment="1">
      <alignment horizontal="left" vertical="center"/>
    </xf>
    <xf numFmtId="179" fontId="43" fillId="0" borderId="57" xfId="9" applyNumberFormat="1" applyFont="1" applyBorder="1" applyAlignment="1">
      <alignment horizontal="right" vertical="center"/>
    </xf>
    <xf numFmtId="0" fontId="43" fillId="0" borderId="44" xfId="9" applyFont="1" applyBorder="1">
      <alignment vertical="center"/>
    </xf>
    <xf numFmtId="0" fontId="43" fillId="0" borderId="44" xfId="9" applyFont="1" applyBorder="1" applyAlignment="1">
      <alignment horizontal="left" vertical="center"/>
    </xf>
    <xf numFmtId="0" fontId="41" fillId="0" borderId="32" xfId="9" applyFont="1" applyBorder="1" applyAlignment="1">
      <alignment vertical="center" wrapText="1"/>
    </xf>
    <xf numFmtId="0" fontId="43" fillId="0" borderId="30" xfId="9" applyFont="1" applyBorder="1" applyAlignment="1">
      <alignment horizontal="left" vertical="center"/>
    </xf>
    <xf numFmtId="0" fontId="102" fillId="0" borderId="0" xfId="0" applyFont="1">
      <alignment vertical="center"/>
    </xf>
    <xf numFmtId="0" fontId="102" fillId="0" borderId="1" xfId="0" applyFont="1" applyBorder="1">
      <alignment vertical="center"/>
    </xf>
    <xf numFmtId="0" fontId="104" fillId="0" borderId="2" xfId="0" applyFont="1" applyBorder="1" applyAlignment="1">
      <alignment vertical="center" wrapText="1"/>
    </xf>
    <xf numFmtId="0" fontId="104" fillId="0" borderId="1" xfId="0" applyFont="1" applyBorder="1" applyAlignment="1">
      <alignment vertical="center" wrapText="1"/>
    </xf>
    <xf numFmtId="0" fontId="104" fillId="0" borderId="0" xfId="0" applyFont="1" applyAlignment="1">
      <alignment vertical="center" wrapText="1"/>
    </xf>
    <xf numFmtId="0" fontId="105" fillId="0" borderId="0" xfId="9" applyFont="1" applyAlignment="1">
      <alignment horizontal="left" vertical="top"/>
    </xf>
    <xf numFmtId="0" fontId="43" fillId="0" borderId="11" xfId="9" applyFont="1" applyBorder="1" applyAlignment="1">
      <alignment horizontal="left" vertical="center"/>
    </xf>
    <xf numFmtId="0" fontId="104" fillId="0" borderId="2" xfId="0" applyFont="1" applyBorder="1" applyAlignment="1">
      <alignment horizontal="left" vertical="center" wrapText="1"/>
    </xf>
    <xf numFmtId="0" fontId="104" fillId="0" borderId="1" xfId="0" applyFont="1" applyBorder="1" applyAlignment="1">
      <alignment horizontal="left" vertical="center" wrapText="1"/>
    </xf>
    <xf numFmtId="0" fontId="104" fillId="0" borderId="0" xfId="0" applyFont="1" applyAlignment="1">
      <alignment horizontal="left" vertical="center" wrapText="1"/>
    </xf>
    <xf numFmtId="0" fontId="43" fillId="0" borderId="0" xfId="0" applyFont="1" applyAlignment="1">
      <alignment horizontal="left" vertical="center"/>
    </xf>
    <xf numFmtId="0" fontId="41" fillId="0" borderId="0" xfId="0" applyFont="1" applyAlignment="1">
      <alignment horizontal="right" vertical="top" shrinkToFit="1"/>
    </xf>
    <xf numFmtId="0" fontId="51" fillId="0" borderId="13" xfId="0" applyFont="1" applyBorder="1">
      <alignment vertical="center"/>
    </xf>
    <xf numFmtId="0" fontId="41" fillId="0" borderId="2" xfId="0" applyFont="1" applyBorder="1" applyAlignment="1">
      <alignment vertical="top" wrapText="1" shrinkToFit="1"/>
    </xf>
    <xf numFmtId="0" fontId="43" fillId="0" borderId="0" xfId="0" applyFont="1" applyAlignment="1">
      <alignment horizontal="left" vertical="center" wrapText="1"/>
    </xf>
    <xf numFmtId="0" fontId="54" fillId="0" borderId="0" xfId="0" applyFont="1" applyAlignment="1">
      <alignment horizontal="right" vertical="top" shrinkToFit="1"/>
    </xf>
    <xf numFmtId="0" fontId="41" fillId="0" borderId="13" xfId="0" applyFont="1" applyBorder="1" applyAlignment="1">
      <alignment vertical="top" wrapText="1" shrinkToFit="1"/>
    </xf>
    <xf numFmtId="0" fontId="41" fillId="0" borderId="25" xfId="0" applyFont="1" applyBorder="1" applyAlignment="1">
      <alignment horizontal="right" vertical="top"/>
    </xf>
    <xf numFmtId="0" fontId="41" fillId="0" borderId="13" xfId="0" applyFont="1" applyBorder="1" applyAlignment="1">
      <alignment horizontal="center" vertical="center" wrapText="1"/>
    </xf>
    <xf numFmtId="0" fontId="41" fillId="0" borderId="25" xfId="0" applyFont="1" applyBorder="1" applyAlignment="1">
      <alignment horizontal="center" vertical="center" wrapText="1"/>
    </xf>
    <xf numFmtId="0" fontId="43" fillId="0" borderId="0" xfId="9" applyFont="1" applyFill="1" applyAlignment="1">
      <alignment vertical="top"/>
    </xf>
    <xf numFmtId="0" fontId="50" fillId="0" borderId="25" xfId="9" applyFont="1" applyFill="1" applyBorder="1">
      <alignment vertical="center"/>
    </xf>
    <xf numFmtId="0" fontId="41" fillId="0" borderId="0" xfId="0" applyFont="1" applyAlignment="1">
      <alignment vertical="top" wrapText="1" shrinkToFit="1"/>
    </xf>
    <xf numFmtId="0" fontId="41" fillId="0" borderId="2" xfId="0" applyFont="1" applyBorder="1" applyAlignment="1">
      <alignment horizontal="left" vertical="top"/>
    </xf>
    <xf numFmtId="0" fontId="43" fillId="0" borderId="0" xfId="9" applyFont="1" applyFill="1" applyAlignment="1" applyProtection="1">
      <alignment horizontal="left" vertical="top" wrapText="1"/>
      <protection locked="0"/>
    </xf>
    <xf numFmtId="0" fontId="43" fillId="0" borderId="1" xfId="9" quotePrefix="1" applyFont="1" applyFill="1" applyBorder="1">
      <alignment vertical="center"/>
    </xf>
    <xf numFmtId="0" fontId="43" fillId="0" borderId="0" xfId="9" applyFont="1" applyFill="1" applyAlignment="1" applyProtection="1">
      <alignment vertical="top" wrapText="1"/>
      <protection locked="0"/>
    </xf>
    <xf numFmtId="0" fontId="43" fillId="0" borderId="0" xfId="9" applyFont="1" applyFill="1" applyAlignment="1" applyProtection="1">
      <alignment vertical="center" wrapText="1"/>
      <protection locked="0"/>
    </xf>
    <xf numFmtId="0" fontId="43" fillId="0" borderId="0" xfId="9" applyFont="1" applyFill="1" applyProtection="1">
      <alignment vertical="center"/>
      <protection locked="0"/>
    </xf>
    <xf numFmtId="0" fontId="41" fillId="0" borderId="0" xfId="8" applyFont="1" applyAlignment="1">
      <alignment vertical="top" wrapText="1"/>
    </xf>
    <xf numFmtId="0" fontId="43" fillId="0" borderId="3" xfId="9" applyFont="1" applyFill="1" applyBorder="1" applyAlignment="1">
      <alignment vertical="top" wrapText="1"/>
    </xf>
    <xf numFmtId="49" fontId="44" fillId="0" borderId="0" xfId="9" quotePrefix="1" applyNumberFormat="1" applyFont="1" applyFill="1" applyAlignment="1">
      <alignment horizontal="center" vertical="center"/>
    </xf>
    <xf numFmtId="49" fontId="44" fillId="0" borderId="0" xfId="9" applyNumberFormat="1" applyFont="1" applyFill="1" applyAlignment="1">
      <alignment horizontal="center" vertical="center"/>
    </xf>
    <xf numFmtId="0" fontId="43" fillId="0" borderId="51" xfId="9" applyFont="1" applyFill="1" applyBorder="1" applyAlignment="1">
      <alignment horizontal="center" vertical="center"/>
    </xf>
    <xf numFmtId="0" fontId="43" fillId="0" borderId="44" xfId="9" applyFont="1" applyFill="1" applyBorder="1" applyAlignment="1">
      <alignment horizontal="center" vertical="center" shrinkToFit="1"/>
    </xf>
    <xf numFmtId="0" fontId="43" fillId="0" borderId="8" xfId="9" applyFont="1" applyFill="1" applyBorder="1" applyAlignment="1">
      <alignment horizontal="center" vertical="center"/>
    </xf>
    <xf numFmtId="0" fontId="43" fillId="0" borderId="46" xfId="9" applyFont="1" applyFill="1" applyBorder="1" applyAlignment="1">
      <alignment horizontal="center" vertical="center"/>
    </xf>
    <xf numFmtId="0" fontId="43" fillId="0" borderId="90" xfId="9" applyFont="1" applyFill="1" applyBorder="1" applyAlignment="1">
      <alignment horizontal="center" vertical="center"/>
    </xf>
    <xf numFmtId="0" fontId="41" fillId="0" borderId="0" xfId="9" applyFont="1" applyFill="1" applyAlignment="1">
      <alignment horizontal="left" vertical="center" wrapText="1"/>
    </xf>
    <xf numFmtId="0" fontId="41" fillId="0" borderId="0" xfId="0" applyFont="1" applyAlignment="1">
      <alignment horizontal="left" vertical="top" wrapText="1"/>
    </xf>
    <xf numFmtId="0" fontId="41" fillId="0" borderId="0" xfId="9" applyFont="1" applyAlignment="1">
      <alignment horizontal="right" vertical="center"/>
    </xf>
    <xf numFmtId="0" fontId="43" fillId="0" borderId="0" xfId="9" applyFont="1" applyFill="1" applyAlignment="1">
      <alignment horizontal="left" vertical="center" shrinkToFit="1"/>
    </xf>
    <xf numFmtId="0" fontId="45" fillId="0" borderId="0" xfId="9" applyFont="1" applyFill="1" applyAlignment="1">
      <alignment horizontal="left" vertical="center"/>
    </xf>
    <xf numFmtId="0" fontId="44" fillId="0" borderId="36" xfId="9" applyFont="1" applyFill="1" applyBorder="1" applyAlignment="1">
      <alignment horizontal="center" vertical="center"/>
    </xf>
    <xf numFmtId="0" fontId="43" fillId="0" borderId="90" xfId="9" applyFont="1" applyFill="1" applyBorder="1" applyAlignment="1">
      <alignment horizontal="left" vertical="center"/>
    </xf>
    <xf numFmtId="0" fontId="41" fillId="0" borderId="25" xfId="9" applyFont="1" applyFill="1" applyBorder="1" applyAlignment="1"/>
    <xf numFmtId="0" fontId="41" fillId="0" borderId="18" xfId="9" applyFont="1" applyFill="1" applyBorder="1" applyAlignment="1">
      <alignment horizontal="center" vertical="center"/>
    </xf>
    <xf numFmtId="0" fontId="41" fillId="0" borderId="0" xfId="9" applyFont="1" applyAlignment="1">
      <alignment horizontal="left" vertical="top" wrapText="1"/>
    </xf>
    <xf numFmtId="0" fontId="43" fillId="0" borderId="79" xfId="9" applyFont="1" applyFill="1" applyBorder="1" applyAlignment="1">
      <alignment horizontal="center" vertical="center"/>
    </xf>
    <xf numFmtId="0" fontId="43" fillId="0" borderId="0" xfId="9" applyFont="1" applyFill="1" applyAlignment="1">
      <alignment horizontal="right"/>
    </xf>
    <xf numFmtId="0" fontId="41" fillId="0" borderId="0" xfId="9" applyFont="1">
      <alignment vertical="center"/>
    </xf>
    <xf numFmtId="0" fontId="43" fillId="0" borderId="94" xfId="9" applyFont="1" applyFill="1" applyBorder="1" applyAlignment="1">
      <alignment horizontal="center" vertical="center" shrinkToFit="1"/>
    </xf>
    <xf numFmtId="0" fontId="43" fillId="0" borderId="12" xfId="9" applyFont="1" applyFill="1" applyBorder="1" applyAlignment="1">
      <alignment horizontal="left" vertical="center"/>
    </xf>
    <xf numFmtId="0" fontId="41" fillId="0" borderId="5" xfId="9" applyFont="1" applyFill="1" applyBorder="1" applyAlignment="1">
      <alignment vertical="top" wrapText="1" shrinkToFit="1"/>
    </xf>
    <xf numFmtId="0" fontId="44" fillId="0" borderId="0" xfId="9" applyFont="1" applyFill="1" applyAlignment="1">
      <alignment horizontal="center" vertical="center"/>
    </xf>
    <xf numFmtId="0" fontId="49" fillId="0" borderId="0" xfId="9" applyFont="1" applyFill="1">
      <alignment vertical="center"/>
    </xf>
    <xf numFmtId="0" fontId="43" fillId="0" borderId="2" xfId="9" applyFont="1" applyFill="1" applyBorder="1" applyAlignment="1">
      <alignment horizontal="left" vertical="top"/>
    </xf>
    <xf numFmtId="0" fontId="41" fillId="0" borderId="1" xfId="9" applyFont="1" applyFill="1" applyBorder="1" applyAlignment="1">
      <alignment horizontal="left" vertical="top"/>
    </xf>
    <xf numFmtId="0" fontId="107" fillId="0" borderId="0" xfId="9" applyFont="1" applyFill="1" applyAlignment="1">
      <alignment horizontal="left" vertical="center" wrapText="1"/>
    </xf>
    <xf numFmtId="0" fontId="107" fillId="0" borderId="0" xfId="9" applyFont="1" applyFill="1" applyAlignment="1">
      <alignment horizontal="left" vertical="center"/>
    </xf>
    <xf numFmtId="0" fontId="43" fillId="0" borderId="11" xfId="9" applyFont="1" applyFill="1" applyBorder="1" applyAlignment="1">
      <alignment horizontal="right" vertical="center"/>
    </xf>
    <xf numFmtId="0" fontId="43" fillId="0" borderId="0" xfId="9" applyFont="1" applyFill="1" applyAlignment="1" applyProtection="1">
      <alignment vertical="center" shrinkToFit="1"/>
      <protection locked="0"/>
    </xf>
    <xf numFmtId="0" fontId="43" fillId="0" borderId="11" xfId="10" applyFont="1" applyBorder="1" applyAlignment="1">
      <alignment vertical="center" shrinkToFit="1"/>
    </xf>
    <xf numFmtId="0" fontId="43" fillId="0" borderId="1" xfId="9" applyFont="1" applyFill="1" applyBorder="1" applyAlignment="1">
      <alignment horizontal="left" vertical="top"/>
    </xf>
    <xf numFmtId="182" fontId="43" fillId="0" borderId="0" xfId="9" applyNumberFormat="1" applyFont="1" applyFill="1" applyAlignment="1">
      <alignment shrinkToFit="1"/>
    </xf>
    <xf numFmtId="0" fontId="48" fillId="0" borderId="0" xfId="0" applyFont="1">
      <alignment vertical="center"/>
    </xf>
    <xf numFmtId="183" fontId="43" fillId="0" borderId="0" xfId="9" applyNumberFormat="1" applyFont="1" applyFill="1" applyAlignment="1">
      <alignment vertical="center" shrinkToFit="1"/>
    </xf>
    <xf numFmtId="184" fontId="43" fillId="0" borderId="0" xfId="9" applyNumberFormat="1" applyFont="1" applyFill="1" applyAlignment="1">
      <alignment shrinkToFit="1"/>
    </xf>
    <xf numFmtId="182" fontId="39" fillId="6" borderId="18" xfId="9" applyNumberFormat="1" applyFont="1" applyFill="1" applyBorder="1" applyAlignment="1">
      <alignment horizontal="left" vertical="center" shrinkToFit="1"/>
    </xf>
    <xf numFmtId="182" fontId="49" fillId="6" borderId="50" xfId="0" applyNumberFormat="1" applyFont="1" applyFill="1" applyBorder="1" applyAlignment="1">
      <alignment horizontal="right" vertical="center" shrinkToFit="1"/>
    </xf>
    <xf numFmtId="182" fontId="41" fillId="0" borderId="0" xfId="9" applyNumberFormat="1" applyFont="1" applyFill="1" applyAlignment="1">
      <alignment horizontal="right"/>
    </xf>
    <xf numFmtId="182" fontId="41" fillId="0" borderId="0" xfId="9" applyNumberFormat="1" applyFont="1" applyFill="1" applyAlignment="1">
      <alignment horizontal="left"/>
    </xf>
    <xf numFmtId="183" fontId="48" fillId="0" borderId="0" xfId="0" applyNumberFormat="1" applyFont="1" applyAlignment="1">
      <alignment vertical="center" shrinkToFit="1"/>
    </xf>
    <xf numFmtId="182" fontId="39" fillId="0" borderId="0" xfId="9" applyNumberFormat="1" applyFont="1" applyFill="1" applyAlignment="1">
      <alignment horizontal="left" vertical="center" shrinkToFit="1"/>
    </xf>
    <xf numFmtId="182" fontId="49" fillId="0" borderId="0" xfId="0" applyNumberFormat="1" applyFont="1" applyAlignment="1">
      <alignment horizontal="right" vertical="center" shrinkToFit="1"/>
    </xf>
    <xf numFmtId="182" fontId="43" fillId="0" borderId="0" xfId="9" applyNumberFormat="1" applyFont="1" applyFill="1" applyAlignment="1">
      <alignment vertical="center" shrinkToFit="1"/>
    </xf>
    <xf numFmtId="0" fontId="43" fillId="0" borderId="46" xfId="10" applyFont="1" applyBorder="1" applyAlignment="1" applyProtection="1">
      <alignment vertical="center" shrinkToFit="1"/>
      <protection locked="0"/>
    </xf>
    <xf numFmtId="0" fontId="43" fillId="0" borderId="0" xfId="10" applyFont="1" applyAlignment="1">
      <alignment vertical="center" shrinkToFit="1"/>
    </xf>
    <xf numFmtId="0" fontId="43" fillId="0" borderId="46" xfId="9" applyFont="1" applyFill="1" applyBorder="1" applyAlignment="1" applyProtection="1">
      <alignment vertical="center" shrinkToFit="1"/>
      <protection locked="0"/>
    </xf>
    <xf numFmtId="182" fontId="43" fillId="0" borderId="2" xfId="9" applyNumberFormat="1" applyFont="1" applyFill="1" applyBorder="1" applyAlignment="1"/>
    <xf numFmtId="182" fontId="49" fillId="0" borderId="0" xfId="9" applyNumberFormat="1" applyFont="1" applyFill="1">
      <alignment vertical="center"/>
    </xf>
    <xf numFmtId="182" fontId="43" fillId="0" borderId="0" xfId="9" applyNumberFormat="1" applyFont="1" applyFill="1" applyAlignment="1"/>
    <xf numFmtId="182" fontId="43" fillId="0" borderId="0" xfId="9" applyNumberFormat="1" applyFont="1" applyFill="1" applyAlignment="1">
      <alignment horizontal="right"/>
    </xf>
    <xf numFmtId="0" fontId="43" fillId="0" borderId="0" xfId="10" applyFont="1" applyAlignment="1" applyProtection="1">
      <alignment vertical="center" shrinkToFit="1"/>
      <protection locked="0"/>
    </xf>
    <xf numFmtId="0" fontId="43" fillId="0" borderId="2" xfId="9" applyFont="1" applyFill="1" applyBorder="1" applyAlignment="1">
      <alignment horizontal="left" vertical="center" wrapText="1"/>
    </xf>
    <xf numFmtId="182" fontId="41" fillId="0" borderId="0" xfId="9" applyNumberFormat="1" applyFont="1" applyFill="1" applyAlignment="1">
      <alignment horizontal="left" shrinkToFit="1"/>
    </xf>
    <xf numFmtId="182" fontId="41" fillId="0" borderId="0" xfId="9" applyNumberFormat="1" applyFont="1" applyFill="1" applyAlignment="1">
      <alignment shrinkToFit="1"/>
    </xf>
    <xf numFmtId="184" fontId="43" fillId="0" borderId="0" xfId="9" applyNumberFormat="1" applyFont="1" applyFill="1" applyAlignment="1">
      <alignment horizontal="left" vertical="center"/>
    </xf>
    <xf numFmtId="182" fontId="41" fillId="0" borderId="0" xfId="9" applyNumberFormat="1" applyFont="1" applyFill="1">
      <alignment vertical="center"/>
    </xf>
    <xf numFmtId="0" fontId="50" fillId="0" borderId="0" xfId="9" applyFont="1" applyFill="1" applyAlignment="1">
      <alignment horizontal="center" vertical="center"/>
    </xf>
    <xf numFmtId="182" fontId="49" fillId="0" borderId="1" xfId="9" applyNumberFormat="1" applyFont="1" applyFill="1" applyBorder="1">
      <alignment vertical="center"/>
    </xf>
    <xf numFmtId="0" fontId="49" fillId="0" borderId="1" xfId="9" applyFont="1" applyFill="1" applyBorder="1">
      <alignment vertical="center"/>
    </xf>
    <xf numFmtId="0" fontId="109" fillId="0" borderId="0" xfId="9" applyFont="1" applyFill="1" applyAlignment="1">
      <alignment horizontal="left" vertical="center"/>
    </xf>
    <xf numFmtId="0" fontId="43" fillId="0" borderId="2" xfId="9" applyFont="1" applyFill="1" applyBorder="1" applyAlignment="1">
      <alignment horizontal="center" vertical="center"/>
    </xf>
    <xf numFmtId="0" fontId="54" fillId="0" borderId="0" xfId="0" applyFont="1" applyAlignment="1">
      <alignment horizontal="center" vertical="center"/>
    </xf>
    <xf numFmtId="0" fontId="41" fillId="0" borderId="2" xfId="9" applyFont="1" applyFill="1" applyBorder="1" applyAlignment="1">
      <alignment horizontal="left" vertical="center"/>
    </xf>
    <xf numFmtId="0" fontId="43" fillId="0" borderId="29" xfId="9" applyFont="1" applyFill="1" applyBorder="1">
      <alignment vertical="center"/>
    </xf>
    <xf numFmtId="0" fontId="43" fillId="0" borderId="27" xfId="9" applyFont="1" applyFill="1" applyBorder="1" applyAlignment="1">
      <alignment horizontal="right" vertical="center"/>
    </xf>
    <xf numFmtId="0" fontId="43" fillId="0" borderId="5" xfId="9" applyFont="1" applyFill="1" applyBorder="1">
      <alignment vertical="center"/>
    </xf>
    <xf numFmtId="0" fontId="49" fillId="0" borderId="21" xfId="9" applyFont="1" applyFill="1" applyBorder="1" applyAlignment="1">
      <alignment horizontal="right" vertical="center"/>
    </xf>
    <xf numFmtId="0" fontId="41" fillId="0" borderId="21" xfId="9" applyFont="1" applyFill="1" applyBorder="1" applyAlignment="1">
      <alignment vertical="top" wrapText="1"/>
    </xf>
    <xf numFmtId="0" fontId="43" fillId="0" borderId="0" xfId="9" applyFont="1" applyFill="1" applyAlignment="1">
      <alignment horizontal="left" vertical="center" wrapText="1" shrinkToFit="1"/>
    </xf>
    <xf numFmtId="0" fontId="44" fillId="0" borderId="20" xfId="9" applyFont="1" applyFill="1" applyBorder="1" applyAlignment="1">
      <alignment horizontal="center" vertical="center"/>
    </xf>
    <xf numFmtId="0" fontId="110" fillId="0" borderId="0" xfId="9" applyFont="1" applyFill="1" applyAlignment="1">
      <alignment horizontal="center" vertical="center"/>
    </xf>
    <xf numFmtId="0" fontId="105" fillId="0" borderId="0" xfId="9" applyFont="1" applyFill="1" applyAlignment="1">
      <alignment horizontal="center" vertical="center"/>
    </xf>
    <xf numFmtId="0" fontId="110" fillId="0" borderId="0" xfId="9" applyFont="1" applyFill="1" applyAlignment="1">
      <alignment vertical="center" wrapText="1"/>
    </xf>
    <xf numFmtId="196" fontId="43" fillId="0" borderId="0" xfId="9" applyNumberFormat="1" applyFont="1" applyFill="1" applyAlignment="1">
      <alignment vertical="center" shrinkToFit="1"/>
    </xf>
    <xf numFmtId="196" fontId="102" fillId="0" borderId="0" xfId="9" applyNumberFormat="1" applyFont="1" applyFill="1" applyAlignment="1">
      <alignment vertical="center" shrinkToFit="1"/>
    </xf>
    <xf numFmtId="0" fontId="102" fillId="0" borderId="0" xfId="9" applyFont="1" applyFill="1" applyAlignment="1">
      <alignment horizontal="center" vertical="center"/>
    </xf>
    <xf numFmtId="196" fontId="102" fillId="0" borderId="0" xfId="9" applyNumberFormat="1" applyFont="1" applyFill="1" applyAlignment="1">
      <alignment horizontal="left" vertical="center" shrinkToFit="1"/>
    </xf>
    <xf numFmtId="0" fontId="102" fillId="0" borderId="0" xfId="9" applyFont="1" applyFill="1" applyAlignment="1">
      <alignment horizontal="left" vertical="center" shrinkToFit="1"/>
    </xf>
    <xf numFmtId="0" fontId="43" fillId="0" borderId="250" xfId="9" applyFont="1" applyFill="1" applyBorder="1" applyAlignment="1">
      <alignment horizontal="center" vertical="center" shrinkToFit="1"/>
    </xf>
    <xf numFmtId="196" fontId="43" fillId="0" borderId="0" xfId="9" applyNumberFormat="1" applyFont="1" applyFill="1" applyAlignment="1">
      <alignment horizontal="left" vertical="center" shrinkToFit="1"/>
    </xf>
    <xf numFmtId="0" fontId="43" fillId="0" borderId="31" xfId="9" applyFont="1" applyFill="1" applyBorder="1" applyAlignment="1">
      <alignment horizontal="center" vertical="center" shrinkToFit="1"/>
    </xf>
    <xf numFmtId="0" fontId="44" fillId="0" borderId="1" xfId="9" applyFont="1" applyFill="1" applyBorder="1" applyAlignment="1">
      <alignment horizontal="center" vertical="center"/>
    </xf>
    <xf numFmtId="0" fontId="43" fillId="0" borderId="12" xfId="9" applyFont="1" applyFill="1" applyBorder="1" applyAlignment="1">
      <alignment horizontal="center" vertical="center" shrinkToFit="1"/>
    </xf>
    <xf numFmtId="196" fontId="43" fillId="0" borderId="0" xfId="9" applyNumberFormat="1" applyFont="1" applyFill="1">
      <alignment vertical="center"/>
    </xf>
    <xf numFmtId="0" fontId="41" fillId="0" borderId="0" xfId="9" applyFont="1" applyFill="1" applyAlignment="1">
      <alignment vertical="center" textRotation="255" wrapText="1"/>
    </xf>
    <xf numFmtId="0" fontId="41" fillId="11" borderId="33" xfId="9" applyFont="1" applyFill="1" applyBorder="1">
      <alignment vertical="center"/>
    </xf>
    <xf numFmtId="0" fontId="41" fillId="11" borderId="34" xfId="9" applyFont="1" applyFill="1" applyBorder="1">
      <alignment vertical="center"/>
    </xf>
    <xf numFmtId="0" fontId="41" fillId="11" borderId="36" xfId="9" applyFont="1" applyFill="1" applyBorder="1">
      <alignment vertical="center"/>
    </xf>
    <xf numFmtId="0" fontId="43" fillId="0" borderId="47" xfId="9" applyFont="1" applyFill="1" applyBorder="1" applyAlignment="1">
      <alignment horizontal="right" vertical="center"/>
    </xf>
    <xf numFmtId="215" fontId="43" fillId="6" borderId="245" xfId="9" applyNumberFormat="1" applyFont="1" applyFill="1" applyBorder="1">
      <alignment vertical="center"/>
    </xf>
    <xf numFmtId="2" fontId="43" fillId="0" borderId="0" xfId="9" applyNumberFormat="1" applyFont="1" applyFill="1">
      <alignment vertical="center"/>
    </xf>
    <xf numFmtId="1" fontId="43" fillId="0" borderId="0" xfId="9" applyNumberFormat="1" applyFont="1" applyFill="1">
      <alignment vertical="center"/>
    </xf>
    <xf numFmtId="0" fontId="43" fillId="0" borderId="46" xfId="9" applyFont="1" applyFill="1" applyBorder="1">
      <alignment vertical="center"/>
    </xf>
    <xf numFmtId="215" fontId="43" fillId="6" borderId="247" xfId="9" applyNumberFormat="1" applyFont="1" applyFill="1" applyBorder="1">
      <alignment vertical="center"/>
    </xf>
    <xf numFmtId="0" fontId="43" fillId="0" borderId="45" xfId="9" applyFont="1" applyFill="1" applyBorder="1">
      <alignment vertical="center"/>
    </xf>
    <xf numFmtId="0" fontId="43" fillId="0" borderId="48" xfId="9" applyFont="1" applyFill="1" applyBorder="1">
      <alignment vertical="center"/>
    </xf>
    <xf numFmtId="0" fontId="43" fillId="0" borderId="48" xfId="9" applyFont="1" applyFill="1" applyBorder="1" applyAlignment="1">
      <alignment horizontal="center" vertical="center"/>
    </xf>
    <xf numFmtId="215" fontId="43" fillId="6" borderId="289" xfId="9" applyNumberFormat="1" applyFont="1" applyFill="1" applyBorder="1">
      <alignment vertical="center"/>
    </xf>
    <xf numFmtId="0" fontId="43" fillId="0" borderId="49" xfId="9" applyFont="1" applyFill="1" applyBorder="1" applyAlignment="1">
      <alignment horizontal="right" vertical="center"/>
    </xf>
    <xf numFmtId="0" fontId="41" fillId="0" borderId="0" xfId="9" applyFont="1" applyFill="1" applyAlignment="1" applyProtection="1">
      <alignment horizontal="center" vertical="center"/>
      <protection locked="0"/>
    </xf>
    <xf numFmtId="0" fontId="39" fillId="0" borderId="0" xfId="0" applyFont="1" applyAlignment="1">
      <alignment vertical="center" textRotation="255"/>
    </xf>
    <xf numFmtId="20" fontId="43" fillId="0" borderId="0" xfId="9" applyNumberFormat="1" applyFont="1" applyFill="1" applyAlignment="1">
      <alignment vertical="center" shrinkToFit="1"/>
    </xf>
    <xf numFmtId="20" fontId="41" fillId="0" borderId="0" xfId="9" applyNumberFormat="1" applyFont="1" applyFill="1" applyAlignment="1">
      <alignment vertical="center" shrinkToFit="1"/>
    </xf>
    <xf numFmtId="200" fontId="43" fillId="0" borderId="0" xfId="9" applyNumberFormat="1" applyFont="1" applyFill="1" applyProtection="1">
      <alignment vertical="center"/>
      <protection locked="0"/>
    </xf>
    <xf numFmtId="204" fontId="43" fillId="6" borderId="0" xfId="9" applyNumberFormat="1" applyFont="1" applyFill="1" applyProtection="1">
      <alignment vertical="center"/>
      <protection locked="0"/>
    </xf>
    <xf numFmtId="185" fontId="43" fillId="0" borderId="0" xfId="9" applyNumberFormat="1" applyFont="1" applyFill="1" applyProtection="1">
      <alignment vertical="center"/>
      <protection locked="0"/>
    </xf>
    <xf numFmtId="185" fontId="43" fillId="0" borderId="0" xfId="9" applyNumberFormat="1" applyFont="1" applyFill="1">
      <alignment vertical="center"/>
    </xf>
    <xf numFmtId="185" fontId="43" fillId="0" borderId="25" xfId="9" applyNumberFormat="1" applyFont="1" applyFill="1" applyBorder="1">
      <alignment vertical="center"/>
    </xf>
    <xf numFmtId="0" fontId="54" fillId="0" borderId="13" xfId="0" applyFont="1" applyBorder="1" applyAlignment="1">
      <alignment vertical="top"/>
    </xf>
    <xf numFmtId="0" fontId="54" fillId="0" borderId="2" xfId="0" applyFont="1" applyBorder="1" applyAlignment="1">
      <alignment vertical="top" wrapText="1"/>
    </xf>
    <xf numFmtId="0" fontId="41" fillId="0" borderId="0" xfId="9" applyFont="1" applyFill="1" applyAlignment="1">
      <alignment vertical="center" wrapText="1"/>
    </xf>
    <xf numFmtId="0" fontId="41" fillId="0" borderId="0" xfId="0" applyFont="1">
      <alignment vertical="center"/>
    </xf>
    <xf numFmtId="0" fontId="41" fillId="0" borderId="0" xfId="9" applyFont="1" applyFill="1" applyAlignment="1">
      <alignment vertical="center" textRotation="255"/>
    </xf>
    <xf numFmtId="200" fontId="43" fillId="0" borderId="0" xfId="9" applyNumberFormat="1" applyFont="1" applyFill="1">
      <alignment vertical="center"/>
    </xf>
    <xf numFmtId="204" fontId="43" fillId="6" borderId="0" xfId="9" applyNumberFormat="1" applyFont="1" applyFill="1">
      <alignment vertical="center"/>
    </xf>
    <xf numFmtId="20" fontId="41" fillId="0" borderId="0" xfId="9" applyNumberFormat="1" applyFont="1" applyFill="1">
      <alignment vertical="center"/>
    </xf>
    <xf numFmtId="20" fontId="43" fillId="0" borderId="0" xfId="9" applyNumberFormat="1" applyFont="1" applyFill="1">
      <alignment vertical="center"/>
    </xf>
    <xf numFmtId="0" fontId="48" fillId="0" borderId="0" xfId="0" applyFont="1" applyAlignment="1">
      <alignment vertical="top"/>
    </xf>
    <xf numFmtId="0" fontId="41" fillId="0" borderId="27" xfId="9" applyFont="1" applyFill="1" applyBorder="1" applyAlignment="1">
      <alignment horizontal="right" vertical="top" shrinkToFit="1"/>
    </xf>
    <xf numFmtId="0" fontId="41" fillId="11" borderId="0" xfId="9" applyFont="1" applyFill="1" applyAlignment="1">
      <alignment horizontal="center" vertical="center"/>
    </xf>
    <xf numFmtId="0" fontId="94" fillId="11" borderId="0" xfId="9" applyFont="1" applyFill="1" applyAlignment="1">
      <alignment horizontal="center" vertical="center"/>
    </xf>
    <xf numFmtId="177" fontId="43" fillId="11" borderId="0" xfId="9" applyNumberFormat="1" applyFont="1" applyFill="1">
      <alignment vertical="center"/>
    </xf>
    <xf numFmtId="180" fontId="43" fillId="6" borderId="0" xfId="9" applyNumberFormat="1" applyFont="1" applyFill="1" applyAlignment="1">
      <alignment horizontal="center" vertical="center"/>
    </xf>
    <xf numFmtId="215" fontId="43" fillId="6" borderId="0" xfId="9" applyNumberFormat="1" applyFont="1" applyFill="1">
      <alignment vertical="center"/>
    </xf>
    <xf numFmtId="0" fontId="43" fillId="11" borderId="0" xfId="9" applyFont="1" applyFill="1" applyAlignment="1">
      <alignment horizontal="center" vertical="center"/>
    </xf>
    <xf numFmtId="0" fontId="43" fillId="0" borderId="28" xfId="9" applyFont="1" applyFill="1" applyBorder="1" applyAlignment="1">
      <alignment horizontal="left" vertical="top" wrapText="1"/>
    </xf>
    <xf numFmtId="0" fontId="112" fillId="0" borderId="25" xfId="9" applyFont="1" applyFill="1" applyBorder="1" applyAlignment="1">
      <alignment horizontal="right" vertical="top"/>
    </xf>
    <xf numFmtId="0" fontId="41" fillId="0" borderId="2" xfId="9" applyFont="1" applyFill="1" applyBorder="1">
      <alignment vertical="center"/>
    </xf>
    <xf numFmtId="0" fontId="110" fillId="0" borderId="0" xfId="9" applyFont="1" applyFill="1" applyAlignment="1">
      <alignment horizontal="left" vertical="center" wrapText="1"/>
    </xf>
    <xf numFmtId="0" fontId="43" fillId="0" borderId="13" xfId="9" applyFont="1" applyFill="1" applyBorder="1" applyAlignment="1">
      <alignment horizontal="left" vertical="top"/>
    </xf>
    <xf numFmtId="0" fontId="43" fillId="0" borderId="11" xfId="9" applyFont="1" applyFill="1" applyBorder="1" applyAlignment="1">
      <alignment horizontal="left"/>
    </xf>
    <xf numFmtId="0" fontId="43" fillId="0" borderId="0" xfId="9" applyFont="1" applyFill="1" applyAlignment="1">
      <alignment horizontal="left"/>
    </xf>
    <xf numFmtId="0" fontId="113" fillId="0" borderId="1" xfId="9" applyFont="1" applyFill="1" applyBorder="1" applyAlignment="1">
      <alignment horizontal="left" vertical="center"/>
    </xf>
    <xf numFmtId="0" fontId="43" fillId="0" borderId="0" xfId="9" applyFont="1" applyFill="1" applyAlignment="1"/>
    <xf numFmtId="0" fontId="43" fillId="0" borderId="13" xfId="9" applyFont="1" applyFill="1" applyBorder="1" applyAlignment="1">
      <alignment vertical="center" wrapText="1"/>
    </xf>
    <xf numFmtId="0" fontId="43" fillId="0" borderId="0" xfId="9" applyFont="1" applyFill="1" applyAlignment="1">
      <alignment horizontal="center"/>
    </xf>
    <xf numFmtId="0" fontId="41" fillId="0" borderId="25" xfId="9" applyFont="1" applyFill="1" applyBorder="1" applyAlignment="1">
      <alignment vertical="top"/>
    </xf>
    <xf numFmtId="0" fontId="110" fillId="0" borderId="0" xfId="9" applyFont="1" applyFill="1" applyAlignment="1">
      <alignment horizontal="right" vertical="center"/>
    </xf>
    <xf numFmtId="0" fontId="43" fillId="0" borderId="0" xfId="9" applyFont="1" applyFill="1" applyAlignment="1">
      <alignment horizontal="right" vertical="top" shrinkToFit="1"/>
    </xf>
    <xf numFmtId="0" fontId="94" fillId="0" borderId="0" xfId="9" applyFont="1" applyFill="1" applyAlignment="1">
      <alignment wrapText="1"/>
    </xf>
    <xf numFmtId="0" fontId="94" fillId="0" borderId="6" xfId="9" applyFont="1" applyFill="1" applyBorder="1">
      <alignment vertical="center"/>
    </xf>
    <xf numFmtId="0" fontId="43" fillId="0" borderId="91" xfId="9" applyFont="1" applyFill="1" applyBorder="1">
      <alignment vertical="center"/>
    </xf>
    <xf numFmtId="0" fontId="94" fillId="0" borderId="8" xfId="9" applyFont="1" applyFill="1" applyBorder="1">
      <alignment vertical="center"/>
    </xf>
    <xf numFmtId="0" fontId="43" fillId="0" borderId="1" xfId="9" quotePrefix="1" applyFont="1" applyFill="1" applyBorder="1" applyAlignment="1">
      <alignment vertical="top"/>
    </xf>
    <xf numFmtId="0" fontId="94" fillId="0" borderId="78" xfId="9" applyFont="1" applyFill="1" applyBorder="1" applyAlignment="1">
      <alignment wrapText="1"/>
    </xf>
    <xf numFmtId="0" fontId="43" fillId="0" borderId="13" xfId="9" applyFont="1" applyFill="1" applyBorder="1" applyAlignment="1">
      <alignment horizontal="left"/>
    </xf>
    <xf numFmtId="0" fontId="94" fillId="0" borderId="11" xfId="9" applyFont="1" applyFill="1" applyBorder="1" applyAlignment="1">
      <alignment wrapText="1"/>
    </xf>
    <xf numFmtId="0" fontId="41" fillId="0" borderId="2" xfId="9" applyFont="1" applyFill="1" applyBorder="1" applyAlignment="1">
      <alignment vertical="center" wrapText="1"/>
    </xf>
    <xf numFmtId="0" fontId="110" fillId="0" borderId="0" xfId="9" applyFont="1" applyFill="1">
      <alignment vertical="center"/>
    </xf>
    <xf numFmtId="0" fontId="45" fillId="0" borderId="13" xfId="9" applyFont="1" applyFill="1" applyBorder="1">
      <alignment vertical="center"/>
    </xf>
    <xf numFmtId="0" fontId="112" fillId="0" borderId="2" xfId="9" applyFont="1" applyFill="1" applyBorder="1" applyAlignment="1">
      <alignment vertical="top" wrapText="1"/>
    </xf>
    <xf numFmtId="0" fontId="43" fillId="0" borderId="0" xfId="0" applyFont="1" applyAlignment="1">
      <alignment horizontal="right" vertical="center"/>
    </xf>
    <xf numFmtId="0" fontId="41" fillId="0" borderId="25" xfId="9" applyFont="1" applyFill="1" applyBorder="1" applyAlignment="1">
      <alignment horizontal="right" vertical="center" shrinkToFit="1"/>
    </xf>
    <xf numFmtId="0" fontId="43" fillId="0" borderId="1" xfId="9" applyFont="1" applyFill="1" applyBorder="1" applyAlignment="1">
      <alignment horizontal="right" vertical="center" shrinkToFit="1"/>
    </xf>
    <xf numFmtId="0" fontId="43" fillId="0" borderId="0" xfId="9" applyFont="1" applyFill="1" applyAlignment="1">
      <alignment wrapText="1"/>
    </xf>
    <xf numFmtId="0" fontId="49" fillId="0" borderId="0" xfId="9" applyFont="1" applyFill="1" applyAlignment="1">
      <alignment vertical="top" wrapText="1"/>
    </xf>
    <xf numFmtId="0" fontId="43" fillId="0" borderId="18" xfId="9" applyFont="1" applyFill="1" applyBorder="1">
      <alignment vertical="center"/>
    </xf>
    <xf numFmtId="0" fontId="43" fillId="0" borderId="12" xfId="9" applyFont="1" applyFill="1" applyBorder="1">
      <alignment vertical="center"/>
    </xf>
    <xf numFmtId="0" fontId="43" fillId="0" borderId="6" xfId="9" applyFont="1" applyFill="1" applyBorder="1">
      <alignment vertical="center"/>
    </xf>
    <xf numFmtId="0" fontId="115" fillId="0" borderId="7" xfId="9" applyFont="1" applyFill="1" applyBorder="1" applyAlignment="1">
      <alignment horizontal="right" vertical="center"/>
    </xf>
    <xf numFmtId="0" fontId="41" fillId="0" borderId="8" xfId="9" applyFont="1" applyFill="1" applyBorder="1">
      <alignment vertical="center"/>
    </xf>
    <xf numFmtId="0" fontId="115" fillId="0" borderId="0" xfId="9" applyFont="1" applyFill="1" applyAlignment="1">
      <alignment horizontal="left" vertical="center"/>
    </xf>
    <xf numFmtId="0" fontId="43" fillId="0" borderId="7" xfId="9" applyFont="1" applyFill="1" applyBorder="1" applyAlignment="1">
      <alignment horizontal="right" vertical="center"/>
    </xf>
    <xf numFmtId="0" fontId="41" fillId="0" borderId="8" xfId="9" applyFont="1" applyFill="1" applyBorder="1" applyAlignment="1">
      <alignment vertical="top" wrapText="1"/>
    </xf>
    <xf numFmtId="0" fontId="49" fillId="0" borderId="3" xfId="9" applyFont="1" applyFill="1" applyBorder="1" applyAlignment="1">
      <alignment horizontal="center" vertical="center"/>
    </xf>
    <xf numFmtId="0" fontId="47" fillId="0" borderId="3" xfId="9" applyFont="1" applyFill="1" applyBorder="1">
      <alignment vertical="center"/>
    </xf>
    <xf numFmtId="0" fontId="39" fillId="0" borderId="3" xfId="9" applyFont="1" applyFill="1" applyBorder="1" applyAlignment="1">
      <alignment horizontal="center" vertical="center"/>
    </xf>
    <xf numFmtId="0" fontId="41" fillId="0" borderId="5" xfId="9" applyFont="1" applyFill="1" applyBorder="1" applyAlignment="1">
      <alignment vertical="top" wrapText="1"/>
    </xf>
    <xf numFmtId="0" fontId="43" fillId="0" borderId="21" xfId="9" applyFont="1" applyFill="1" applyBorder="1" applyAlignment="1">
      <alignment horizontal="left" vertical="center"/>
    </xf>
    <xf numFmtId="0" fontId="92" fillId="0" borderId="21" xfId="9" applyFont="1" applyFill="1" applyBorder="1" applyAlignment="1">
      <alignment horizontal="left" vertical="center"/>
    </xf>
    <xf numFmtId="0" fontId="92" fillId="0" borderId="21" xfId="9" applyFont="1" applyFill="1" applyBorder="1">
      <alignment vertical="center"/>
    </xf>
    <xf numFmtId="0" fontId="43" fillId="0" borderId="21" xfId="9" applyFont="1" applyFill="1" applyBorder="1" applyAlignment="1">
      <alignment vertical="center" wrapText="1"/>
    </xf>
    <xf numFmtId="0" fontId="43" fillId="0" borderId="9" xfId="9" applyFont="1" applyFill="1" applyBorder="1" applyAlignment="1">
      <alignment horizontal="right" vertical="center"/>
    </xf>
    <xf numFmtId="0" fontId="41" fillId="0" borderId="10" xfId="9" applyFont="1" applyFill="1" applyBorder="1" applyAlignment="1">
      <alignment vertical="top" wrapText="1"/>
    </xf>
    <xf numFmtId="0" fontId="115" fillId="0" borderId="0" xfId="9" applyFont="1" applyFill="1" applyAlignment="1">
      <alignment horizontal="right" vertical="center"/>
    </xf>
    <xf numFmtId="0" fontId="43" fillId="0" borderId="0" xfId="9" applyFont="1" applyFill="1" applyAlignment="1">
      <alignment vertical="top" shrinkToFit="1"/>
    </xf>
    <xf numFmtId="0" fontId="48" fillId="0" borderId="2" xfId="0" applyFont="1" applyBorder="1" applyAlignment="1">
      <alignment horizontal="left" vertical="top"/>
    </xf>
    <xf numFmtId="0" fontId="43" fillId="0" borderId="1" xfId="0" quotePrefix="1" applyFont="1" applyBorder="1">
      <alignment vertical="center"/>
    </xf>
    <xf numFmtId="0" fontId="116" fillId="0" borderId="12" xfId="9" applyFont="1" applyFill="1" applyBorder="1" applyAlignment="1">
      <alignment horizontal="center" vertical="center"/>
    </xf>
    <xf numFmtId="0" fontId="116" fillId="0" borderId="84" xfId="9" applyFont="1" applyFill="1" applyBorder="1" applyAlignment="1">
      <alignment horizontal="center" vertical="center"/>
    </xf>
    <xf numFmtId="0" fontId="116" fillId="0" borderId="6" xfId="9" applyFont="1" applyFill="1" applyBorder="1" applyAlignment="1">
      <alignment horizontal="center" vertical="center"/>
    </xf>
    <xf numFmtId="0" fontId="43" fillId="0" borderId="8" xfId="9" applyFont="1" applyFill="1" applyBorder="1">
      <alignment vertical="center"/>
    </xf>
    <xf numFmtId="0" fontId="116" fillId="0" borderId="45" xfId="9" applyFont="1" applyFill="1" applyBorder="1" applyAlignment="1">
      <alignment horizontal="center" vertical="center"/>
    </xf>
    <xf numFmtId="0" fontId="116" fillId="0" borderId="98" xfId="9" applyFont="1" applyFill="1" applyBorder="1" applyAlignment="1">
      <alignment horizontal="center" vertical="center"/>
    </xf>
    <xf numFmtId="0" fontId="116" fillId="0" borderId="92" xfId="9" applyFont="1" applyFill="1" applyBorder="1" applyAlignment="1">
      <alignment horizontal="center" vertical="center"/>
    </xf>
    <xf numFmtId="0" fontId="44" fillId="0" borderId="13" xfId="9" applyFont="1" applyFill="1" applyBorder="1" applyAlignment="1">
      <alignment horizontal="center" vertical="center"/>
    </xf>
    <xf numFmtId="0" fontId="41" fillId="0" borderId="25" xfId="9" applyFont="1" applyFill="1" applyBorder="1" applyAlignment="1">
      <alignment horizontal="left" vertical="top"/>
    </xf>
    <xf numFmtId="0" fontId="43" fillId="0" borderId="1" xfId="0" quotePrefix="1" applyFont="1" applyBorder="1" applyAlignment="1">
      <alignment vertical="top"/>
    </xf>
    <xf numFmtId="0" fontId="43" fillId="0" borderId="0" xfId="0" applyFont="1" applyAlignment="1">
      <alignment vertical="top"/>
    </xf>
    <xf numFmtId="0" fontId="116" fillId="0" borderId="134" xfId="9" applyFont="1" applyFill="1" applyBorder="1" applyAlignment="1">
      <alignment horizontal="center" vertical="center"/>
    </xf>
    <xf numFmtId="0" fontId="116" fillId="0" borderId="128" xfId="9" applyFont="1" applyFill="1" applyBorder="1" applyAlignment="1">
      <alignment horizontal="center" vertical="center"/>
    </xf>
    <xf numFmtId="0" fontId="116" fillId="0" borderId="11" xfId="9" applyFont="1" applyFill="1" applyBorder="1" applyAlignment="1">
      <alignment horizontal="center" vertical="center"/>
    </xf>
    <xf numFmtId="0" fontId="116" fillId="0" borderId="10" xfId="9" applyFont="1" applyFill="1" applyBorder="1" applyAlignment="1">
      <alignment horizontal="center" vertical="center"/>
    </xf>
    <xf numFmtId="0" fontId="49" fillId="0" borderId="13" xfId="9" applyFont="1" applyFill="1" applyBorder="1" applyAlignment="1">
      <alignment horizontal="center" vertical="center"/>
    </xf>
    <xf numFmtId="0" fontId="41" fillId="0" borderId="2" xfId="9" applyFont="1" applyFill="1" applyBorder="1" applyAlignment="1">
      <alignment horizontal="left" vertical="top"/>
    </xf>
    <xf numFmtId="0" fontId="41" fillId="0" borderId="1" xfId="9" applyFont="1" applyFill="1" applyBorder="1" applyAlignment="1">
      <alignment horizontal="left" vertical="center"/>
    </xf>
    <xf numFmtId="0" fontId="49" fillId="0" borderId="25" xfId="9" applyFont="1" applyFill="1" applyBorder="1" applyAlignment="1">
      <alignment horizontal="center" vertical="center"/>
    </xf>
    <xf numFmtId="0" fontId="48" fillId="0" borderId="2" xfId="0" applyFont="1" applyBorder="1" applyAlignment="1">
      <alignment horizontal="left" vertical="top" wrapText="1"/>
    </xf>
    <xf numFmtId="0" fontId="110" fillId="0" borderId="7" xfId="9" applyFont="1" applyFill="1" applyBorder="1" applyAlignment="1">
      <alignment horizontal="right" vertical="top"/>
    </xf>
    <xf numFmtId="0" fontId="43" fillId="0" borderId="1" xfId="9" applyFont="1" applyFill="1" applyBorder="1" applyAlignment="1">
      <alignment horizontal="center" vertical="center"/>
    </xf>
    <xf numFmtId="0" fontId="110" fillId="0" borderId="18" xfId="9" applyFont="1" applyFill="1" applyBorder="1" applyAlignment="1">
      <alignment horizontal="right" vertical="center"/>
    </xf>
    <xf numFmtId="0" fontId="110" fillId="0" borderId="12" xfId="9" applyFont="1" applyFill="1" applyBorder="1" applyAlignment="1">
      <alignment horizontal="left" vertical="center"/>
    </xf>
    <xf numFmtId="0" fontId="110" fillId="0" borderId="6" xfId="9" applyFont="1" applyFill="1" applyBorder="1" applyAlignment="1">
      <alignment horizontal="left" vertical="center"/>
    </xf>
    <xf numFmtId="0" fontId="41" fillId="0" borderId="7" xfId="9" applyFont="1" applyFill="1" applyBorder="1" applyAlignment="1">
      <alignment horizontal="right" vertical="top" wrapText="1"/>
    </xf>
    <xf numFmtId="0" fontId="41" fillId="0" borderId="7" xfId="9" applyFont="1" applyFill="1" applyBorder="1" applyAlignment="1">
      <alignment horizontal="right" vertical="center" wrapText="1"/>
    </xf>
    <xf numFmtId="0" fontId="50" fillId="0" borderId="7" xfId="9" applyFont="1" applyFill="1" applyBorder="1" applyAlignment="1">
      <alignment vertical="center" wrapText="1"/>
    </xf>
    <xf numFmtId="0" fontId="41" fillId="0" borderId="7" xfId="9" applyFont="1" applyFill="1" applyBorder="1" applyAlignment="1">
      <alignment horizontal="right" vertical="center"/>
    </xf>
    <xf numFmtId="0" fontId="41" fillId="0" borderId="9" xfId="9" applyFont="1" applyFill="1" applyBorder="1" applyAlignment="1">
      <alignment horizontal="right" vertical="center"/>
    </xf>
    <xf numFmtId="0" fontId="41" fillId="0" borderId="2" xfId="9" applyFont="1" applyFill="1" applyBorder="1" applyAlignment="1">
      <alignment vertical="top"/>
    </xf>
    <xf numFmtId="0" fontId="48" fillId="0" borderId="0" xfId="0" applyFont="1" applyAlignment="1">
      <alignment vertical="center" wrapText="1"/>
    </xf>
    <xf numFmtId="0" fontId="48" fillId="0" borderId="2" xfId="0" applyFont="1" applyBorder="1">
      <alignment vertical="center"/>
    </xf>
    <xf numFmtId="0" fontId="43" fillId="0" borderId="3" xfId="9" applyFont="1" applyFill="1" applyBorder="1" applyAlignment="1">
      <alignment horizontal="center" vertical="center" shrinkToFit="1"/>
    </xf>
    <xf numFmtId="0" fontId="49" fillId="0" borderId="0" xfId="9" applyFont="1" applyFill="1" applyAlignment="1">
      <alignment vertical="center" shrinkToFit="1"/>
    </xf>
    <xf numFmtId="0" fontId="43" fillId="0" borderId="0" xfId="9" applyFont="1" applyFill="1" applyAlignment="1">
      <alignment horizontal="left" vertical="top" wrapText="1" shrinkToFit="1"/>
    </xf>
    <xf numFmtId="181" fontId="43" fillId="0" borderId="0" xfId="9" applyNumberFormat="1" applyFont="1" applyFill="1" applyAlignment="1">
      <alignment vertical="center" shrinkToFit="1"/>
    </xf>
    <xf numFmtId="0" fontId="41" fillId="0" borderId="0" xfId="0" applyFont="1" applyAlignment="1">
      <alignment vertical="center" shrinkToFit="1"/>
    </xf>
    <xf numFmtId="0" fontId="43" fillId="0" borderId="0" xfId="9" applyFont="1" applyFill="1" applyAlignment="1">
      <alignment horizontal="right" vertical="center" wrapText="1"/>
    </xf>
    <xf numFmtId="0" fontId="43" fillId="0" borderId="18" xfId="9" applyFont="1" applyFill="1" applyBorder="1" applyAlignment="1">
      <alignment horizontal="right" vertical="center"/>
    </xf>
    <xf numFmtId="0" fontId="43" fillId="0" borderId="12" xfId="9" applyFont="1" applyFill="1" applyBorder="1" applyAlignment="1">
      <alignment horizontal="left" vertical="top"/>
    </xf>
    <xf numFmtId="0" fontId="43" fillId="0" borderId="6" xfId="9" applyFont="1" applyFill="1" applyBorder="1" applyAlignment="1">
      <alignment horizontal="left" vertical="top"/>
    </xf>
    <xf numFmtId="0" fontId="43" fillId="0" borderId="8" xfId="9" applyFont="1" applyFill="1" applyBorder="1" applyAlignment="1">
      <alignment horizontal="left" vertical="top"/>
    </xf>
    <xf numFmtId="0" fontId="111" fillId="0" borderId="25" xfId="9" applyFont="1" applyFill="1" applyBorder="1" applyAlignment="1">
      <alignment horizontal="right" vertical="top"/>
    </xf>
    <xf numFmtId="0" fontId="48" fillId="0" borderId="0" xfId="0" applyFont="1" applyAlignment="1">
      <alignment horizontal="left" vertical="center" wrapText="1"/>
    </xf>
    <xf numFmtId="176" fontId="41" fillId="0" borderId="25" xfId="3" applyFont="1" applyFill="1" applyBorder="1" applyAlignment="1">
      <alignment vertical="center"/>
    </xf>
    <xf numFmtId="176" fontId="41" fillId="0" borderId="0" xfId="3" applyFont="1" applyFill="1" applyBorder="1" applyAlignment="1">
      <alignment vertical="center"/>
    </xf>
    <xf numFmtId="0" fontId="118" fillId="0" borderId="2" xfId="9" applyFont="1" applyFill="1" applyBorder="1" applyAlignment="1">
      <alignment horizontal="left" vertical="center"/>
    </xf>
    <xf numFmtId="0" fontId="41" fillId="0" borderId="3" xfId="9" applyFont="1" applyFill="1" applyBorder="1">
      <alignment vertical="center"/>
    </xf>
    <xf numFmtId="0" fontId="41" fillId="0" borderId="27" xfId="9" applyFont="1" applyFill="1" applyBorder="1">
      <alignment vertical="center"/>
    </xf>
    <xf numFmtId="0" fontId="118" fillId="0" borderId="3" xfId="9" applyFont="1" applyFill="1" applyBorder="1" applyAlignment="1">
      <alignment horizontal="left" vertical="center"/>
    </xf>
    <xf numFmtId="0" fontId="46" fillId="0" borderId="0" xfId="9" applyFont="1">
      <alignment vertical="center"/>
    </xf>
    <xf numFmtId="178" fontId="41" fillId="2" borderId="25" xfId="9" applyNumberFormat="1" applyFont="1" applyFill="1" applyBorder="1" applyAlignment="1">
      <alignment horizontal="right" vertical="center" shrinkToFit="1"/>
    </xf>
    <xf numFmtId="178" fontId="41" fillId="2" borderId="0" xfId="9" applyNumberFormat="1" applyFont="1" applyFill="1" applyAlignment="1">
      <alignment horizontal="left" vertical="center" shrinkToFit="1"/>
    </xf>
    <xf numFmtId="178" fontId="41" fillId="2" borderId="7" xfId="9" applyNumberFormat="1" applyFont="1" applyFill="1" applyBorder="1" applyAlignment="1">
      <alignment horizontal="right" vertical="center" shrinkToFit="1"/>
    </xf>
    <xf numFmtId="178" fontId="41" fillId="2" borderId="8" xfId="9" applyNumberFormat="1" applyFont="1" applyFill="1" applyBorder="1" applyAlignment="1">
      <alignment horizontal="left" vertical="center" shrinkToFit="1"/>
    </xf>
    <xf numFmtId="0" fontId="41" fillId="0" borderId="19" xfId="9" applyFont="1" applyFill="1" applyBorder="1" applyAlignment="1"/>
    <xf numFmtId="0" fontId="41" fillId="0" borderId="12" xfId="9" applyFont="1" applyFill="1" applyBorder="1" applyAlignment="1"/>
    <xf numFmtId="0" fontId="41" fillId="0" borderId="28" xfId="9" applyFont="1" applyFill="1" applyBorder="1" applyAlignment="1"/>
    <xf numFmtId="0" fontId="41" fillId="2" borderId="46" xfId="9" applyFont="1" applyFill="1" applyBorder="1" applyAlignment="1">
      <alignment horizontal="center" vertical="center" shrinkToFit="1"/>
    </xf>
    <xf numFmtId="0" fontId="41" fillId="0" borderId="13" xfId="9" applyFont="1" applyFill="1" applyBorder="1" applyAlignment="1"/>
    <xf numFmtId="0" fontId="41" fillId="2" borderId="7" xfId="9" applyFont="1" applyFill="1" applyBorder="1" applyAlignment="1">
      <alignment vertical="center" shrinkToFit="1"/>
    </xf>
    <xf numFmtId="0" fontId="41" fillId="2" borderId="8" xfId="9" applyFont="1" applyFill="1" applyBorder="1" applyAlignment="1">
      <alignment horizontal="left" vertical="center"/>
    </xf>
    <xf numFmtId="0" fontId="41" fillId="2" borderId="0" xfId="9" applyFont="1" applyFill="1" applyAlignment="1">
      <alignment vertical="center" shrinkToFit="1"/>
    </xf>
    <xf numFmtId="184" fontId="41" fillId="6" borderId="0" xfId="9" applyNumberFormat="1" applyFont="1" applyFill="1" applyAlignment="1">
      <alignment vertical="center" shrinkToFit="1"/>
    </xf>
    <xf numFmtId="178" fontId="41" fillId="2" borderId="25" xfId="9" applyNumberFormat="1" applyFont="1" applyFill="1" applyBorder="1" applyAlignment="1">
      <alignment vertical="center" shrinkToFit="1"/>
    </xf>
    <xf numFmtId="178" fontId="41" fillId="2" borderId="0" xfId="9" applyNumberFormat="1" applyFont="1" applyFill="1" applyAlignment="1">
      <alignment vertical="center" shrinkToFit="1"/>
    </xf>
    <xf numFmtId="178" fontId="41" fillId="2" borderId="7" xfId="9" applyNumberFormat="1" applyFont="1" applyFill="1" applyBorder="1" applyAlignment="1">
      <alignment vertical="center" shrinkToFit="1"/>
    </xf>
    <xf numFmtId="178" fontId="41" fillId="2" borderId="8" xfId="9" applyNumberFormat="1" applyFont="1" applyFill="1" applyBorder="1" applyAlignment="1">
      <alignment vertical="center" shrinkToFit="1"/>
    </xf>
    <xf numFmtId="0" fontId="41" fillId="0" borderId="117" xfId="9" applyFont="1" applyFill="1" applyBorder="1">
      <alignment vertical="center"/>
    </xf>
    <xf numFmtId="0" fontId="41" fillId="0" borderId="46" xfId="9" applyFont="1" applyFill="1" applyBorder="1">
      <alignment vertical="center"/>
    </xf>
    <xf numFmtId="0" fontId="41" fillId="0" borderId="179" xfId="9" applyFont="1" applyFill="1" applyBorder="1">
      <alignment vertical="center"/>
    </xf>
    <xf numFmtId="0" fontId="41" fillId="2" borderId="78" xfId="9" applyFont="1" applyFill="1" applyBorder="1" applyAlignment="1">
      <alignment vertical="center" shrinkToFit="1"/>
    </xf>
    <xf numFmtId="0" fontId="41" fillId="2" borderId="91" xfId="9" applyFont="1" applyFill="1" applyBorder="1" applyAlignment="1">
      <alignment horizontal="left" vertical="center"/>
    </xf>
    <xf numFmtId="0" fontId="41" fillId="2" borderId="46" xfId="9" applyFont="1" applyFill="1" applyBorder="1" applyAlignment="1">
      <alignment vertical="center" shrinkToFit="1"/>
    </xf>
    <xf numFmtId="184" fontId="41" fillId="6" borderId="46" xfId="9" applyNumberFormat="1" applyFont="1" applyFill="1" applyBorder="1" applyAlignment="1">
      <alignment vertical="center" shrinkToFit="1"/>
    </xf>
    <xf numFmtId="178" fontId="41" fillId="2" borderId="117" xfId="9" applyNumberFormat="1" applyFont="1" applyFill="1" applyBorder="1" applyAlignment="1">
      <alignment vertical="center" shrinkToFit="1"/>
    </xf>
    <xf numFmtId="178" fontId="41" fillId="2" borderId="46" xfId="9" applyNumberFormat="1" applyFont="1" applyFill="1" applyBorder="1" applyAlignment="1">
      <alignment vertical="center" shrinkToFit="1"/>
    </xf>
    <xf numFmtId="178" fontId="41" fillId="2" borderId="78" xfId="9" applyNumberFormat="1" applyFont="1" applyFill="1" applyBorder="1" applyAlignment="1">
      <alignment vertical="center" shrinkToFit="1"/>
    </xf>
    <xf numFmtId="178" fontId="41" fillId="2" borderId="91" xfId="9" applyNumberFormat="1" applyFont="1" applyFill="1" applyBorder="1" applyAlignment="1">
      <alignment vertical="center" shrinkToFit="1"/>
    </xf>
    <xf numFmtId="0" fontId="41" fillId="2" borderId="9" xfId="9" applyFont="1" applyFill="1" applyBorder="1" applyAlignment="1">
      <alignment vertical="center" shrinkToFit="1"/>
    </xf>
    <xf numFmtId="0" fontId="41" fillId="2" borderId="10" xfId="9" applyFont="1" applyFill="1" applyBorder="1" applyAlignment="1">
      <alignment horizontal="left" vertical="center"/>
    </xf>
    <xf numFmtId="0" fontId="41" fillId="2" borderId="11" xfId="9" applyFont="1" applyFill="1" applyBorder="1" applyAlignment="1">
      <alignment vertical="center" shrinkToFit="1"/>
    </xf>
    <xf numFmtId="184" fontId="41" fillId="6" borderId="53" xfId="9" applyNumberFormat="1" applyFont="1" applyFill="1" applyBorder="1" applyAlignment="1">
      <alignment vertical="center" shrinkToFit="1"/>
    </xf>
    <xf numFmtId="0" fontId="41" fillId="2" borderId="29" xfId="9" applyFont="1" applyFill="1" applyBorder="1" applyAlignment="1">
      <alignment horizontal="left" vertical="center"/>
    </xf>
    <xf numFmtId="178" fontId="41" fillId="2" borderId="26" xfId="9" applyNumberFormat="1" applyFont="1" applyFill="1" applyBorder="1" applyAlignment="1">
      <alignment vertical="center" shrinkToFit="1"/>
    </xf>
    <xf numFmtId="178" fontId="41" fillId="2" borderId="11" xfId="9" applyNumberFormat="1" applyFont="1" applyFill="1" applyBorder="1" applyAlignment="1">
      <alignment vertical="center" shrinkToFit="1"/>
    </xf>
    <xf numFmtId="178" fontId="41" fillId="2" borderId="9" xfId="9" applyNumberFormat="1" applyFont="1" applyFill="1" applyBorder="1" applyAlignment="1">
      <alignment vertical="center" shrinkToFit="1"/>
    </xf>
    <xf numFmtId="178" fontId="41" fillId="2" borderId="10" xfId="9" applyNumberFormat="1" applyFont="1" applyFill="1" applyBorder="1" applyAlignment="1">
      <alignment vertical="center" shrinkToFit="1"/>
    </xf>
    <xf numFmtId="182" fontId="41" fillId="6" borderId="22" xfId="9" applyNumberFormat="1" applyFont="1" applyFill="1" applyBorder="1" applyAlignment="1">
      <alignment vertical="center" shrinkToFit="1"/>
    </xf>
    <xf numFmtId="0" fontId="41" fillId="2" borderId="21" xfId="9" applyFont="1" applyFill="1" applyBorder="1" applyAlignment="1">
      <alignment horizontal="left" vertical="center" shrinkToFit="1"/>
    </xf>
    <xf numFmtId="184" fontId="41" fillId="6" borderId="22" xfId="9" applyNumberFormat="1" applyFont="1" applyFill="1" applyBorder="1" applyAlignment="1">
      <alignment vertical="center" shrinkToFit="1"/>
    </xf>
    <xf numFmtId="1" fontId="41" fillId="2" borderId="21" xfId="9" applyNumberFormat="1" applyFont="1" applyFill="1" applyBorder="1" applyAlignment="1">
      <alignment horizontal="left" vertical="center" shrinkToFit="1"/>
    </xf>
    <xf numFmtId="3" fontId="41" fillId="0" borderId="0" xfId="9" applyNumberFormat="1" applyFont="1">
      <alignment vertical="center"/>
    </xf>
    <xf numFmtId="182" fontId="41" fillId="6" borderId="4" xfId="9" applyNumberFormat="1" applyFont="1" applyFill="1" applyBorder="1" applyAlignment="1">
      <alignment vertical="center" shrinkToFit="1"/>
    </xf>
    <xf numFmtId="0" fontId="41" fillId="2" borderId="3" xfId="9" applyFont="1" applyFill="1" applyBorder="1" applyAlignment="1">
      <alignment horizontal="left" vertical="center" shrinkToFit="1"/>
    </xf>
    <xf numFmtId="184" fontId="41" fillId="6" borderId="4" xfId="9" applyNumberFormat="1" applyFont="1" applyFill="1" applyBorder="1" applyAlignment="1">
      <alignment vertical="center" shrinkToFit="1"/>
    </xf>
    <xf numFmtId="0" fontId="39" fillId="0" borderId="0" xfId="0" quotePrefix="1" applyFont="1" applyAlignment="1">
      <alignment horizontal="center" vertical="top"/>
    </xf>
    <xf numFmtId="0" fontId="39" fillId="0" borderId="0" xfId="0" quotePrefix="1" applyFont="1" applyAlignment="1">
      <alignment vertical="top"/>
    </xf>
    <xf numFmtId="0" fontId="39" fillId="0" borderId="0" xfId="0" applyFont="1">
      <alignment vertical="center"/>
    </xf>
    <xf numFmtId="0" fontId="39" fillId="0" borderId="0" xfId="9" quotePrefix="1" applyFont="1">
      <alignment vertical="center"/>
    </xf>
    <xf numFmtId="0" fontId="41" fillId="0" borderId="0" xfId="9" applyFont="1" applyAlignment="1">
      <alignment horizontal="left" vertical="center"/>
    </xf>
    <xf numFmtId="49" fontId="43" fillId="0" borderId="0" xfId="9" quotePrefix="1" applyNumberFormat="1" applyFont="1">
      <alignment vertical="center"/>
    </xf>
    <xf numFmtId="49" fontId="43" fillId="0" borderId="0" xfId="9" applyNumberFormat="1" applyFont="1">
      <alignment vertical="center"/>
    </xf>
    <xf numFmtId="0" fontId="125" fillId="0" borderId="0" xfId="9" applyFont="1">
      <alignment vertical="center"/>
    </xf>
    <xf numFmtId="0" fontId="91" fillId="0" borderId="0" xfId="9" applyFont="1">
      <alignment vertical="center"/>
    </xf>
    <xf numFmtId="0" fontId="41" fillId="2" borderId="0" xfId="9" applyFont="1" applyFill="1" applyAlignment="1">
      <alignment vertical="center" textRotation="255"/>
    </xf>
    <xf numFmtId="0" fontId="41" fillId="2" borderId="0" xfId="9" applyFont="1" applyFill="1">
      <alignment vertical="center"/>
    </xf>
    <xf numFmtId="0" fontId="41" fillId="2" borderId="0" xfId="9" applyFont="1" applyFill="1" applyAlignment="1">
      <alignment vertical="center" textRotation="255" shrinkToFit="1"/>
    </xf>
    <xf numFmtId="0" fontId="41" fillId="2" borderId="0" xfId="9" applyFont="1" applyFill="1" applyAlignment="1">
      <alignment vertical="center" wrapText="1"/>
    </xf>
    <xf numFmtId="0" fontId="41" fillId="2" borderId="0" xfId="9" applyFont="1" applyFill="1" applyAlignment="1">
      <alignment vertical="top" wrapText="1"/>
    </xf>
    <xf numFmtId="0" fontId="121" fillId="0" borderId="0" xfId="9" applyFont="1" applyAlignment="1">
      <alignment vertical="center" wrapText="1" shrinkToFit="1"/>
    </xf>
    <xf numFmtId="0" fontId="112" fillId="2" borderId="0" xfId="9" applyFont="1" applyFill="1" applyAlignment="1">
      <alignment vertical="center" wrapText="1"/>
    </xf>
    <xf numFmtId="0" fontId="41" fillId="0" borderId="0" xfId="9" applyFont="1" applyAlignment="1">
      <alignment vertical="center" wrapText="1"/>
    </xf>
    <xf numFmtId="178" fontId="41" fillId="2" borderId="0" xfId="9" applyNumberFormat="1" applyFont="1" applyFill="1" applyAlignment="1">
      <alignment horizontal="right" vertical="center" shrinkToFit="1"/>
    </xf>
    <xf numFmtId="49" fontId="41" fillId="2" borderId="0" xfId="9" applyNumberFormat="1" applyFont="1" applyFill="1" applyAlignment="1">
      <alignment vertical="center" shrinkToFit="1"/>
    </xf>
    <xf numFmtId="0" fontId="41" fillId="0" borderId="0" xfId="9" applyFont="1" applyAlignment="1">
      <alignment vertical="center" shrinkToFit="1"/>
    </xf>
    <xf numFmtId="184" fontId="41" fillId="2" borderId="0" xfId="1" applyNumberFormat="1" applyFont="1" applyFill="1" applyBorder="1" applyAlignment="1" applyProtection="1">
      <alignment vertical="center" shrinkToFit="1"/>
    </xf>
    <xf numFmtId="182" fontId="41" fillId="2" borderId="0" xfId="1" applyNumberFormat="1" applyFont="1" applyFill="1" applyBorder="1" applyAlignment="1" applyProtection="1">
      <alignment vertical="center" shrinkToFit="1"/>
    </xf>
    <xf numFmtId="182" fontId="41" fillId="6" borderId="0" xfId="1" applyNumberFormat="1" applyFont="1" applyFill="1" applyBorder="1" applyAlignment="1" applyProtection="1">
      <alignment vertical="center" shrinkToFit="1"/>
    </xf>
    <xf numFmtId="0" fontId="41" fillId="2" borderId="0" xfId="9" applyFont="1" applyFill="1" applyAlignment="1">
      <alignment wrapText="1"/>
    </xf>
    <xf numFmtId="0" fontId="94" fillId="2" borderId="0" xfId="9" applyFont="1" applyFill="1" applyAlignment="1">
      <alignment vertical="center" wrapText="1"/>
    </xf>
    <xf numFmtId="192" fontId="41" fillId="0" borderId="0" xfId="9" applyNumberFormat="1" applyFont="1">
      <alignment vertical="center"/>
    </xf>
    <xf numFmtId="0" fontId="41" fillId="2" borderId="0" xfId="9" applyFont="1" applyFill="1" applyAlignment="1">
      <alignment horizontal="left" vertical="center"/>
    </xf>
    <xf numFmtId="0" fontId="48" fillId="0" borderId="0" xfId="0" applyFont="1" applyAlignment="1">
      <alignment vertical="top" wrapText="1"/>
    </xf>
    <xf numFmtId="182" fontId="41" fillId="2" borderId="0" xfId="1" applyNumberFormat="1" applyFont="1" applyFill="1" applyBorder="1" applyAlignment="1" applyProtection="1">
      <alignment vertical="top" shrinkToFit="1"/>
    </xf>
    <xf numFmtId="1" fontId="41" fillId="6" borderId="0" xfId="9" applyNumberFormat="1" applyFont="1" applyFill="1" applyAlignment="1">
      <alignment vertical="center" shrinkToFit="1"/>
    </xf>
    <xf numFmtId="0" fontId="41" fillId="2" borderId="0" xfId="9" applyFont="1" applyFill="1" applyAlignment="1">
      <alignment horizontal="left" vertical="center" shrinkToFit="1"/>
    </xf>
    <xf numFmtId="1" fontId="41" fillId="2" borderId="0" xfId="9" applyNumberFormat="1" applyFont="1" applyFill="1" applyAlignment="1">
      <alignment horizontal="left" vertical="center" shrinkToFit="1"/>
    </xf>
    <xf numFmtId="182" fontId="41" fillId="6" borderId="0" xfId="9" applyNumberFormat="1" applyFont="1" applyFill="1" applyAlignment="1">
      <alignment vertical="center" shrinkToFit="1"/>
    </xf>
    <xf numFmtId="178" fontId="41" fillId="6" borderId="0" xfId="9" applyNumberFormat="1" applyFont="1" applyFill="1" applyAlignment="1">
      <alignment vertical="center" shrinkToFit="1"/>
    </xf>
    <xf numFmtId="0" fontId="41" fillId="6" borderId="0" xfId="9" applyFont="1" applyFill="1" applyAlignment="1">
      <alignment vertical="center" shrinkToFit="1"/>
    </xf>
    <xf numFmtId="38" fontId="41" fillId="6" borderId="0" xfId="9" applyNumberFormat="1" applyFont="1" applyFill="1" applyAlignment="1">
      <alignment vertical="center" shrinkToFit="1"/>
    </xf>
    <xf numFmtId="38" fontId="41" fillId="0" borderId="0" xfId="9" applyNumberFormat="1" applyFont="1" applyFill="1" applyAlignment="1">
      <alignment vertical="center" wrapText="1"/>
    </xf>
    <xf numFmtId="0" fontId="41" fillId="0" borderId="0" xfId="9" applyFont="1" applyAlignment="1">
      <alignment vertical="top" wrapText="1"/>
    </xf>
    <xf numFmtId="0" fontId="41" fillId="0" borderId="0" xfId="9" applyFont="1" applyAlignment="1">
      <alignment vertical="top"/>
    </xf>
    <xf numFmtId="0" fontId="41" fillId="2" borderId="7" xfId="9" applyFont="1" applyFill="1" applyBorder="1" applyAlignment="1" applyProtection="1">
      <alignment vertical="center" shrinkToFit="1"/>
      <protection locked="0"/>
    </xf>
    <xf numFmtId="0" fontId="41" fillId="2" borderId="0" xfId="9" applyFont="1" applyFill="1" applyAlignment="1" applyProtection="1">
      <alignment vertical="center" shrinkToFit="1"/>
      <protection locked="0"/>
    </xf>
    <xf numFmtId="178" fontId="41" fillId="2" borderId="25" xfId="9" applyNumberFormat="1" applyFont="1" applyFill="1" applyBorder="1" applyAlignment="1" applyProtection="1">
      <alignment vertical="center" shrinkToFit="1"/>
      <protection locked="0"/>
    </xf>
    <xf numFmtId="178" fontId="41" fillId="2" borderId="0" xfId="9" applyNumberFormat="1" applyFont="1" applyFill="1" applyAlignment="1" applyProtection="1">
      <alignment vertical="center" shrinkToFit="1"/>
      <protection locked="0"/>
    </xf>
    <xf numFmtId="178" fontId="41" fillId="2" borderId="7" xfId="9" applyNumberFormat="1" applyFont="1" applyFill="1" applyBorder="1" applyAlignment="1" applyProtection="1">
      <alignment vertical="center" shrinkToFit="1"/>
      <protection locked="0"/>
    </xf>
    <xf numFmtId="178" fontId="41" fillId="2" borderId="8" xfId="9" applyNumberFormat="1" applyFont="1" applyFill="1" applyBorder="1" applyAlignment="1" applyProtection="1">
      <alignment vertical="center" shrinkToFit="1"/>
      <protection locked="0"/>
    </xf>
    <xf numFmtId="0" fontId="41" fillId="2" borderId="78" xfId="9" applyFont="1" applyFill="1" applyBorder="1" applyAlignment="1" applyProtection="1">
      <alignment vertical="center" shrinkToFit="1"/>
      <protection locked="0"/>
    </xf>
    <xf numFmtId="0" fontId="41" fillId="2" borderId="46" xfId="9" applyFont="1" applyFill="1" applyBorder="1" applyAlignment="1" applyProtection="1">
      <alignment vertical="center" shrinkToFit="1"/>
      <protection locked="0"/>
    </xf>
    <xf numFmtId="178" fontId="41" fillId="2" borderId="117" xfId="9" applyNumberFormat="1" applyFont="1" applyFill="1" applyBorder="1" applyAlignment="1" applyProtection="1">
      <alignment vertical="center" shrinkToFit="1"/>
      <protection locked="0"/>
    </xf>
    <xf numFmtId="178" fontId="41" fillId="2" borderId="46" xfId="9" applyNumberFormat="1" applyFont="1" applyFill="1" applyBorder="1" applyAlignment="1" applyProtection="1">
      <alignment vertical="center" shrinkToFit="1"/>
      <protection locked="0"/>
    </xf>
    <xf numFmtId="178" fontId="41" fillId="2" borderId="78" xfId="9" applyNumberFormat="1" applyFont="1" applyFill="1" applyBorder="1" applyAlignment="1" applyProtection="1">
      <alignment vertical="center" shrinkToFit="1"/>
      <protection locked="0"/>
    </xf>
    <xf numFmtId="178" fontId="41" fillId="2" borderId="91" xfId="9" applyNumberFormat="1" applyFont="1" applyFill="1" applyBorder="1" applyAlignment="1" applyProtection="1">
      <alignment vertical="center" shrinkToFit="1"/>
      <protection locked="0"/>
    </xf>
    <xf numFmtId="0" fontId="41" fillId="2" borderId="9" xfId="9" applyFont="1" applyFill="1" applyBorder="1" applyAlignment="1" applyProtection="1">
      <alignment vertical="center" shrinkToFit="1"/>
      <protection locked="0"/>
    </xf>
    <xf numFmtId="0" fontId="41" fillId="2" borderId="11" xfId="9" applyFont="1" applyFill="1" applyBorder="1" applyAlignment="1" applyProtection="1">
      <alignment vertical="center" shrinkToFit="1"/>
      <protection locked="0"/>
    </xf>
    <xf numFmtId="178" fontId="41" fillId="2" borderId="26" xfId="9" applyNumberFormat="1" applyFont="1" applyFill="1" applyBorder="1" applyAlignment="1" applyProtection="1">
      <alignment vertical="center" shrinkToFit="1"/>
      <protection locked="0"/>
    </xf>
    <xf numFmtId="178" fontId="41" fillId="2" borderId="11" xfId="9" applyNumberFormat="1" applyFont="1" applyFill="1" applyBorder="1" applyAlignment="1" applyProtection="1">
      <alignment vertical="center" shrinkToFit="1"/>
      <protection locked="0"/>
    </xf>
    <xf numFmtId="178" fontId="41" fillId="2" borderId="9" xfId="9" applyNumberFormat="1" applyFont="1" applyFill="1" applyBorder="1" applyAlignment="1" applyProtection="1">
      <alignment vertical="center" shrinkToFit="1"/>
      <protection locked="0"/>
    </xf>
    <xf numFmtId="178" fontId="41" fillId="2" borderId="10" xfId="9" applyNumberFormat="1" applyFont="1" applyFill="1" applyBorder="1" applyAlignment="1" applyProtection="1">
      <alignment vertical="center" shrinkToFit="1"/>
      <protection locked="0"/>
    </xf>
    <xf numFmtId="0" fontId="41" fillId="2" borderId="0" xfId="9" applyFont="1" applyFill="1" applyAlignment="1" applyProtection="1">
      <alignment vertical="center" wrapText="1"/>
      <protection locked="0"/>
    </xf>
    <xf numFmtId="0" fontId="41" fillId="2" borderId="0" xfId="9" applyFont="1" applyFill="1" applyProtection="1">
      <alignment vertical="center"/>
      <protection locked="0"/>
    </xf>
    <xf numFmtId="0" fontId="41" fillId="0" borderId="0" xfId="9" applyFont="1" applyAlignment="1" applyProtection="1">
      <alignment vertical="center" shrinkToFit="1"/>
      <protection locked="0"/>
    </xf>
    <xf numFmtId="184" fontId="41" fillId="6" borderId="0" xfId="9" applyNumberFormat="1" applyFont="1" applyFill="1" applyAlignment="1" applyProtection="1">
      <alignment vertical="center" shrinkToFit="1"/>
      <protection locked="0"/>
    </xf>
    <xf numFmtId="184" fontId="41" fillId="2" borderId="0" xfId="1" applyNumberFormat="1" applyFont="1" applyFill="1" applyBorder="1" applyAlignment="1" applyProtection="1">
      <alignment vertical="center" shrinkToFit="1"/>
      <protection locked="0"/>
    </xf>
    <xf numFmtId="182" fontId="41" fillId="2" borderId="0" xfId="1" applyNumberFormat="1" applyFont="1" applyFill="1" applyBorder="1" applyAlignment="1" applyProtection="1">
      <alignment vertical="center" shrinkToFit="1"/>
      <protection locked="0"/>
    </xf>
    <xf numFmtId="182" fontId="41" fillId="6" borderId="0" xfId="1" applyNumberFormat="1" applyFont="1" applyFill="1" applyBorder="1" applyAlignment="1" applyProtection="1">
      <alignment vertical="center" shrinkToFit="1"/>
      <protection locked="0"/>
    </xf>
    <xf numFmtId="0" fontId="41" fillId="2" borderId="0" xfId="9" applyFont="1" applyFill="1" applyAlignment="1" applyProtection="1">
      <alignment wrapText="1"/>
      <protection locked="0"/>
    </xf>
    <xf numFmtId="0" fontId="41" fillId="2" borderId="0" xfId="9" applyFont="1" applyFill="1" applyAlignment="1" applyProtection="1">
      <alignment vertical="top" wrapText="1"/>
      <protection locked="0"/>
    </xf>
    <xf numFmtId="0" fontId="94" fillId="2" borderId="0" xfId="9" applyFont="1" applyFill="1" applyAlignment="1" applyProtection="1">
      <alignment vertical="center" wrapText="1"/>
      <protection locked="0"/>
    </xf>
    <xf numFmtId="192" fontId="41" fillId="0" borderId="0" xfId="9" applyNumberFormat="1" applyFont="1" applyProtection="1">
      <alignment vertical="center"/>
      <protection locked="0"/>
    </xf>
    <xf numFmtId="0" fontId="41" fillId="2" borderId="0" xfId="9" applyFont="1" applyFill="1" applyAlignment="1" applyProtection="1">
      <alignment horizontal="left" vertical="center"/>
      <protection locked="0"/>
    </xf>
    <xf numFmtId="49" fontId="41" fillId="2" borderId="0" xfId="9" applyNumberFormat="1" applyFont="1" applyFill="1" applyAlignment="1" applyProtection="1">
      <alignment vertical="center" shrinkToFit="1"/>
      <protection locked="0"/>
    </xf>
    <xf numFmtId="182" fontId="41" fillId="2" borderId="0" xfId="1" applyNumberFormat="1" applyFont="1" applyFill="1" applyBorder="1" applyAlignment="1" applyProtection="1">
      <alignment vertical="top" shrinkToFit="1"/>
      <protection locked="0"/>
    </xf>
    <xf numFmtId="0" fontId="41" fillId="2" borderId="12" xfId="9" applyFont="1" applyFill="1" applyBorder="1" applyAlignment="1">
      <alignment horizontal="center" shrinkToFit="1"/>
    </xf>
    <xf numFmtId="0" fontId="41" fillId="2" borderId="0" xfId="9" applyFont="1" applyFill="1" applyAlignment="1">
      <alignment horizontal="center" shrinkToFit="1"/>
    </xf>
    <xf numFmtId="0" fontId="41" fillId="2" borderId="91" xfId="9" applyFont="1" applyFill="1" applyBorder="1" applyAlignment="1">
      <alignment horizontal="left" vertical="center" shrinkToFit="1"/>
    </xf>
    <xf numFmtId="0" fontId="41" fillId="2" borderId="46" xfId="9" applyFont="1" applyFill="1" applyBorder="1" applyAlignment="1">
      <alignment horizontal="left" vertical="center" shrinkToFit="1"/>
    </xf>
    <xf numFmtId="0" fontId="41" fillId="0" borderId="164" xfId="9" applyFont="1" applyFill="1" applyBorder="1" applyAlignment="1">
      <alignment vertical="top" shrinkToFit="1"/>
    </xf>
    <xf numFmtId="49" fontId="41" fillId="0" borderId="46" xfId="9" applyNumberFormat="1" applyFont="1" applyFill="1" applyBorder="1" applyAlignment="1">
      <alignment horizontal="center" vertical="top" shrinkToFit="1"/>
    </xf>
    <xf numFmtId="0" fontId="41" fillId="0" borderId="78" xfId="9" applyFont="1" applyFill="1" applyBorder="1" applyAlignment="1">
      <alignment vertical="top" shrinkToFit="1"/>
    </xf>
    <xf numFmtId="49" fontId="41" fillId="0" borderId="91" xfId="9" applyNumberFormat="1" applyFont="1" applyFill="1" applyBorder="1" applyAlignment="1">
      <alignment horizontal="center" vertical="top" shrinkToFit="1"/>
    </xf>
    <xf numFmtId="0" fontId="41" fillId="2" borderId="90" xfId="9" applyFont="1" applyFill="1" applyBorder="1" applyAlignment="1">
      <alignment horizontal="center" shrinkToFit="1"/>
    </xf>
    <xf numFmtId="184" fontId="41" fillId="6" borderId="7" xfId="9" applyNumberFormat="1" applyFont="1" applyFill="1" applyBorder="1" applyAlignment="1">
      <alignment vertical="center" shrinkToFit="1"/>
    </xf>
    <xf numFmtId="184" fontId="41" fillId="6" borderId="78" xfId="9" applyNumberFormat="1" applyFont="1" applyFill="1" applyBorder="1" applyAlignment="1">
      <alignment vertical="center" shrinkToFit="1"/>
    </xf>
    <xf numFmtId="49" fontId="41" fillId="0" borderId="46" xfId="1" applyNumberFormat="1" applyFont="1" applyFill="1" applyBorder="1" applyAlignment="1" applyProtection="1">
      <alignment horizontal="center" vertical="top" shrinkToFit="1"/>
    </xf>
    <xf numFmtId="0" fontId="41" fillId="2" borderId="8" xfId="9" applyFont="1" applyFill="1" applyBorder="1" applyAlignment="1">
      <alignment horizontal="left" vertical="center" shrinkToFit="1"/>
    </xf>
    <xf numFmtId="0" fontId="41" fillId="0" borderId="118" xfId="9" applyFont="1" applyFill="1" applyBorder="1" applyAlignment="1">
      <alignment vertical="top" shrinkToFit="1"/>
    </xf>
    <xf numFmtId="49" fontId="41" fillId="0" borderId="0" xfId="9" applyNumberFormat="1" applyFont="1" applyFill="1" applyAlignment="1">
      <alignment horizontal="center" vertical="top" shrinkToFit="1"/>
    </xf>
    <xf numFmtId="0" fontId="41" fillId="0" borderId="7" xfId="9" applyFont="1" applyFill="1" applyBorder="1" applyAlignment="1">
      <alignment vertical="top" shrinkToFit="1"/>
    </xf>
    <xf numFmtId="49" fontId="41" fillId="0" borderId="8" xfId="9" applyNumberFormat="1" applyFont="1" applyFill="1" applyBorder="1" applyAlignment="1">
      <alignment horizontal="center" vertical="top" shrinkToFit="1"/>
    </xf>
    <xf numFmtId="0" fontId="127" fillId="0" borderId="0" xfId="9" applyFont="1">
      <alignment vertical="center"/>
    </xf>
    <xf numFmtId="0" fontId="41" fillId="2" borderId="3" xfId="9" applyFont="1" applyFill="1" applyBorder="1" applyAlignment="1">
      <alignment horizontal="center" vertical="center" shrinkToFit="1"/>
    </xf>
    <xf numFmtId="0" fontId="41" fillId="6" borderId="22" xfId="9" applyFont="1" applyFill="1" applyBorder="1" applyAlignment="1">
      <alignment vertical="center" shrinkToFit="1"/>
    </xf>
    <xf numFmtId="0" fontId="41" fillId="6" borderId="21" xfId="9" applyFont="1" applyFill="1" applyBorder="1" applyAlignment="1">
      <alignment horizontal="left" vertical="center" shrinkToFit="1"/>
    </xf>
    <xf numFmtId="1" fontId="41" fillId="6" borderId="22" xfId="9" applyNumberFormat="1" applyFont="1" applyFill="1" applyBorder="1" applyAlignment="1">
      <alignment vertical="center" shrinkToFit="1"/>
    </xf>
    <xf numFmtId="3" fontId="41" fillId="0" borderId="0" xfId="9" applyNumberFormat="1" applyFont="1" applyProtection="1">
      <alignment vertical="center"/>
      <protection hidden="1"/>
    </xf>
    <xf numFmtId="1" fontId="41" fillId="6" borderId="4" xfId="9" applyNumberFormat="1" applyFont="1" applyFill="1" applyBorder="1" applyAlignment="1">
      <alignment vertical="center" shrinkToFit="1"/>
    </xf>
    <xf numFmtId="0" fontId="41" fillId="6" borderId="3" xfId="9" applyFont="1" applyFill="1" applyBorder="1" applyAlignment="1">
      <alignment horizontal="left" vertical="center" shrinkToFit="1"/>
    </xf>
    <xf numFmtId="0" fontId="43" fillId="2" borderId="0" xfId="9" applyFont="1" applyFill="1" applyAlignment="1">
      <alignment horizontal="left" vertical="center"/>
    </xf>
    <xf numFmtId="0" fontId="120" fillId="0" borderId="0" xfId="9" applyFont="1" applyAlignment="1">
      <alignment vertical="center" wrapText="1"/>
    </xf>
    <xf numFmtId="0" fontId="121" fillId="2" borderId="0" xfId="9" applyFont="1" applyFill="1" applyAlignment="1">
      <alignment vertical="top" wrapText="1"/>
    </xf>
    <xf numFmtId="184" fontId="41" fillId="0" borderId="0" xfId="9" applyNumberFormat="1" applyFont="1" applyFill="1" applyAlignment="1">
      <alignment vertical="center" shrinkToFit="1"/>
    </xf>
    <xf numFmtId="0" fontId="41" fillId="2" borderId="0" xfId="9" applyFont="1" applyFill="1" applyAlignment="1">
      <alignment shrinkToFit="1"/>
    </xf>
    <xf numFmtId="0" fontId="41" fillId="2" borderId="0" xfId="9" applyFont="1" applyFill="1" applyAlignment="1">
      <alignment vertical="top" wrapText="1" shrinkToFit="1"/>
    </xf>
    <xf numFmtId="0" fontId="126" fillId="2" borderId="0" xfId="9" applyFont="1" applyFill="1" applyAlignment="1">
      <alignment vertical="center" wrapText="1"/>
    </xf>
    <xf numFmtId="197" fontId="41" fillId="0" borderId="0" xfId="9" applyNumberFormat="1" applyFont="1" applyFill="1" applyAlignment="1">
      <alignment vertical="center" shrinkToFit="1"/>
    </xf>
    <xf numFmtId="0" fontId="41" fillId="0" borderId="0" xfId="9" applyFont="1" applyFill="1" applyAlignment="1">
      <alignment vertical="top" shrinkToFit="1"/>
    </xf>
    <xf numFmtId="0" fontId="48" fillId="0" borderId="0" xfId="0" applyFont="1" applyAlignment="1">
      <alignment vertical="top" wrapText="1" shrinkToFit="1"/>
    </xf>
    <xf numFmtId="0" fontId="41" fillId="6" borderId="0" xfId="9" applyFont="1" applyFill="1" applyAlignment="1">
      <alignment horizontal="left" vertical="center" shrinkToFit="1"/>
    </xf>
    <xf numFmtId="182" fontId="41" fillId="0" borderId="0" xfId="9" applyNumberFormat="1" applyFont="1" applyFill="1" applyAlignment="1">
      <alignment vertical="center" shrinkToFit="1"/>
    </xf>
    <xf numFmtId="0" fontId="39" fillId="0" borderId="0" xfId="9" quotePrefix="1" applyFont="1" applyAlignment="1">
      <alignment vertical="top"/>
    </xf>
    <xf numFmtId="0" fontId="39" fillId="0" borderId="0" xfId="9" applyFont="1" applyAlignment="1">
      <alignment vertical="top"/>
    </xf>
    <xf numFmtId="0" fontId="41" fillId="0" borderId="164" xfId="9" applyFont="1" applyFill="1" applyBorder="1" applyAlignment="1" applyProtection="1">
      <alignment vertical="top" shrinkToFit="1"/>
      <protection locked="0"/>
    </xf>
    <xf numFmtId="49" fontId="41" fillId="0" borderId="46" xfId="9" applyNumberFormat="1" applyFont="1" applyFill="1" applyBorder="1" applyAlignment="1" applyProtection="1">
      <alignment horizontal="center" vertical="top" shrinkToFit="1"/>
      <protection locked="0"/>
    </xf>
    <xf numFmtId="0" fontId="41" fillId="0" borderId="78" xfId="9" applyFont="1" applyFill="1" applyBorder="1" applyAlignment="1" applyProtection="1">
      <alignment vertical="top" shrinkToFit="1"/>
      <protection locked="0"/>
    </xf>
    <xf numFmtId="49" fontId="41" fillId="0" borderId="91" xfId="9" applyNumberFormat="1" applyFont="1" applyFill="1" applyBorder="1" applyAlignment="1" applyProtection="1">
      <alignment horizontal="center" vertical="top" shrinkToFit="1"/>
      <protection locked="0"/>
    </xf>
    <xf numFmtId="49" fontId="41" fillId="0" borderId="46" xfId="1" applyNumberFormat="1" applyFont="1" applyFill="1" applyBorder="1" applyAlignment="1" applyProtection="1">
      <alignment horizontal="center" vertical="top" shrinkToFit="1"/>
      <protection locked="0"/>
    </xf>
    <xf numFmtId="0" fontId="41" fillId="0" borderId="118" xfId="9" applyFont="1" applyFill="1" applyBorder="1" applyAlignment="1" applyProtection="1">
      <alignment vertical="top" shrinkToFit="1"/>
      <protection locked="0"/>
    </xf>
    <xf numFmtId="49" fontId="41" fillId="0" borderId="0" xfId="9" applyNumberFormat="1" applyFont="1" applyFill="1" applyAlignment="1" applyProtection="1">
      <alignment horizontal="center" vertical="top" shrinkToFit="1"/>
      <protection locked="0"/>
    </xf>
    <xf numFmtId="0" fontId="41" fillId="0" borderId="7" xfId="9" applyFont="1" applyFill="1" applyBorder="1" applyAlignment="1" applyProtection="1">
      <alignment vertical="top" shrinkToFit="1"/>
      <protection locked="0"/>
    </xf>
    <xf numFmtId="49" fontId="41" fillId="0" borderId="8" xfId="9" applyNumberFormat="1" applyFont="1" applyFill="1" applyBorder="1" applyAlignment="1" applyProtection="1">
      <alignment horizontal="center" vertical="top" shrinkToFit="1"/>
      <protection locked="0"/>
    </xf>
    <xf numFmtId="0" fontId="41" fillId="0" borderId="13" xfId="9" applyFont="1" applyFill="1" applyBorder="1" applyAlignment="1">
      <alignment horizontal="left" vertical="center"/>
    </xf>
    <xf numFmtId="0" fontId="43" fillId="0" borderId="2" xfId="9" applyFont="1" applyFill="1" applyBorder="1" applyAlignment="1">
      <alignment vertical="center" shrinkToFit="1"/>
    </xf>
    <xf numFmtId="0" fontId="41" fillId="0" borderId="55" xfId="9" applyFont="1" applyFill="1" applyBorder="1" applyAlignment="1">
      <alignment horizontal="center" vertical="center"/>
    </xf>
    <xf numFmtId="0" fontId="41" fillId="0" borderId="57" xfId="9" applyFont="1" applyFill="1" applyBorder="1" applyAlignment="1">
      <alignment horizontal="center" vertical="center"/>
    </xf>
    <xf numFmtId="0" fontId="41" fillId="0" borderId="2" xfId="0" applyFont="1" applyBorder="1">
      <alignment vertical="center"/>
    </xf>
    <xf numFmtId="0" fontId="50" fillId="0" borderId="2" xfId="9" applyFont="1" applyFill="1" applyBorder="1" applyAlignment="1">
      <alignment horizontal="left" vertical="center"/>
    </xf>
    <xf numFmtId="198" fontId="41" fillId="0" borderId="0" xfId="0" applyNumberFormat="1" applyFont="1" applyAlignment="1">
      <alignment vertical="center" shrinkToFit="1"/>
    </xf>
    <xf numFmtId="201" fontId="111" fillId="0" borderId="12" xfId="0" applyNumberFormat="1" applyFont="1" applyBorder="1" applyAlignment="1">
      <alignment horizontal="right" vertical="center"/>
    </xf>
    <xf numFmtId="0" fontId="41" fillId="0" borderId="28" xfId="9" applyFont="1" applyFill="1" applyBorder="1" applyAlignment="1">
      <alignment vertical="center" wrapText="1"/>
    </xf>
    <xf numFmtId="198" fontId="41" fillId="0" borderId="3" xfId="0" applyNumberFormat="1" applyFont="1" applyBorder="1" applyAlignment="1">
      <alignment horizontal="right" vertical="center"/>
    </xf>
    <xf numFmtId="201" fontId="41" fillId="0" borderId="3" xfId="0" applyNumberFormat="1" applyFont="1" applyBorder="1" applyAlignment="1">
      <alignment horizontal="left" vertical="center"/>
    </xf>
    <xf numFmtId="0" fontId="50" fillId="0" borderId="27" xfId="9" applyFont="1" applyFill="1" applyBorder="1" applyAlignment="1">
      <alignment vertical="center" wrapText="1"/>
    </xf>
    <xf numFmtId="0" fontId="50" fillId="0" borderId="3" xfId="9" applyFont="1" applyFill="1" applyBorder="1" applyAlignment="1">
      <alignment vertical="center" wrapText="1"/>
    </xf>
    <xf numFmtId="0" fontId="50" fillId="0" borderId="5" xfId="9" applyFont="1" applyFill="1" applyBorder="1" applyAlignment="1">
      <alignment horizontal="left" vertical="center"/>
    </xf>
    <xf numFmtId="0" fontId="41" fillId="0" borderId="2" xfId="0" applyFont="1" applyBorder="1" applyAlignment="1">
      <alignment vertical="center" wrapText="1"/>
    </xf>
    <xf numFmtId="0" fontId="41" fillId="0" borderId="3" xfId="0" applyFont="1" applyBorder="1" applyAlignment="1">
      <alignment vertical="center" wrapText="1"/>
    </xf>
    <xf numFmtId="0" fontId="41" fillId="0" borderId="5" xfId="0" applyFont="1" applyBorder="1" applyAlignment="1">
      <alignment vertical="center" wrapText="1"/>
    </xf>
    <xf numFmtId="210" fontId="41" fillId="0" borderId="0" xfId="9" applyNumberFormat="1" applyFont="1" applyFill="1" applyAlignment="1">
      <alignment vertical="center" shrinkToFit="1"/>
    </xf>
    <xf numFmtId="210" fontId="41" fillId="0" borderId="0" xfId="9" applyNumberFormat="1" applyFont="1" applyFill="1" applyAlignment="1">
      <alignment horizontal="center" vertical="center" shrinkToFit="1"/>
    </xf>
    <xf numFmtId="201" fontId="41" fillId="0" borderId="0" xfId="0" applyNumberFormat="1" applyFont="1">
      <alignment vertical="center"/>
    </xf>
    <xf numFmtId="198" fontId="41" fillId="0" borderId="0" xfId="0" applyNumberFormat="1" applyFont="1">
      <alignment vertical="center"/>
    </xf>
    <xf numFmtId="0" fontId="48" fillId="0" borderId="0" xfId="0" applyFont="1" applyAlignment="1">
      <alignment vertical="center" shrinkToFit="1"/>
    </xf>
    <xf numFmtId="198" fontId="41" fillId="0" borderId="0" xfId="0" applyNumberFormat="1" applyFont="1" applyAlignment="1">
      <alignment horizontal="right" vertical="center"/>
    </xf>
    <xf numFmtId="0" fontId="44" fillId="0" borderId="12" xfId="9" applyFont="1" applyFill="1" applyBorder="1" applyAlignment="1">
      <alignment horizontal="center" vertical="center"/>
    </xf>
    <xf numFmtId="0" fontId="111" fillId="0" borderId="25" xfId="9" applyFont="1" applyFill="1" applyBorder="1" applyAlignment="1">
      <alignment horizontal="center" vertical="center"/>
    </xf>
    <xf numFmtId="0" fontId="111" fillId="0" borderId="0" xfId="9" applyFont="1" applyFill="1" applyAlignment="1">
      <alignment horizontal="center" vertical="center"/>
    </xf>
    <xf numFmtId="0" fontId="55" fillId="0" borderId="0" xfId="9" applyFont="1" applyFill="1">
      <alignment vertical="center"/>
    </xf>
    <xf numFmtId="0" fontId="118" fillId="0" borderId="25" xfId="9" applyFont="1" applyFill="1" applyBorder="1">
      <alignment vertical="center"/>
    </xf>
    <xf numFmtId="0" fontId="39" fillId="0" borderId="2" xfId="0" applyFont="1" applyBorder="1">
      <alignment vertical="center"/>
    </xf>
    <xf numFmtId="0" fontId="43" fillId="0" borderId="46" xfId="9" applyFont="1" applyFill="1" applyBorder="1" applyAlignment="1">
      <alignment vertical="center" wrapText="1"/>
    </xf>
    <xf numFmtId="0" fontId="55" fillId="0" borderId="0" xfId="9" applyFont="1" applyFill="1" applyAlignment="1">
      <alignment horizontal="center" vertical="center"/>
    </xf>
    <xf numFmtId="0" fontId="43" fillId="0" borderId="0" xfId="9" quotePrefix="1" applyFont="1" applyFill="1">
      <alignment vertical="center"/>
    </xf>
    <xf numFmtId="176" fontId="41" fillId="0" borderId="25" xfId="3" applyFont="1" applyFill="1" applyBorder="1" applyAlignment="1" applyProtection="1">
      <alignment vertical="center"/>
    </xf>
    <xf numFmtId="176" fontId="41" fillId="0" borderId="0" xfId="3" applyFont="1" applyFill="1" applyBorder="1" applyAlignment="1" applyProtection="1">
      <alignment vertical="center"/>
    </xf>
    <xf numFmtId="0" fontId="43" fillId="0" borderId="0" xfId="9" applyFont="1" applyFill="1" applyAlignment="1">
      <alignment shrinkToFit="1"/>
    </xf>
    <xf numFmtId="176" fontId="43" fillId="0" borderId="0" xfId="3" applyFont="1" applyFill="1" applyBorder="1" applyAlignment="1" applyProtection="1">
      <alignment vertical="center"/>
    </xf>
    <xf numFmtId="0" fontId="44" fillId="0" borderId="16" xfId="9" applyFont="1" applyFill="1" applyBorder="1" applyAlignment="1">
      <alignment horizontal="center" vertical="center"/>
    </xf>
    <xf numFmtId="0" fontId="44" fillId="0" borderId="25" xfId="9" applyFont="1" applyFill="1" applyBorder="1" applyAlignment="1">
      <alignment horizontal="center" vertical="center"/>
    </xf>
    <xf numFmtId="0" fontId="43" fillId="0" borderId="0" xfId="9" quotePrefix="1" applyFont="1" applyFill="1" applyAlignment="1">
      <alignment vertical="top"/>
    </xf>
    <xf numFmtId="0" fontId="43" fillId="0" borderId="25" xfId="9" applyFont="1" applyFill="1" applyBorder="1" applyAlignment="1">
      <alignment vertical="center" shrinkToFit="1"/>
    </xf>
    <xf numFmtId="0" fontId="128" fillId="0" borderId="2" xfId="9" applyFont="1" applyFill="1" applyBorder="1" applyAlignment="1">
      <alignment vertical="center" wrapText="1"/>
    </xf>
    <xf numFmtId="0" fontId="128" fillId="0" borderId="25" xfId="9" applyFont="1" applyFill="1" applyBorder="1" applyAlignment="1">
      <alignment vertical="center" wrapText="1"/>
    </xf>
    <xf numFmtId="0" fontId="128" fillId="0" borderId="0" xfId="9" applyFont="1" applyFill="1" applyAlignment="1">
      <alignment vertical="center" wrapText="1"/>
    </xf>
    <xf numFmtId="0" fontId="128" fillId="0" borderId="25" xfId="9" applyFont="1" applyFill="1" applyBorder="1" applyAlignment="1">
      <alignment vertical="top" wrapText="1"/>
    </xf>
    <xf numFmtId="0" fontId="43" fillId="0" borderId="248" xfId="9" applyFont="1" applyFill="1" applyBorder="1">
      <alignment vertical="center"/>
    </xf>
    <xf numFmtId="0" fontId="43" fillId="0" borderId="0" xfId="10" applyFont="1" applyAlignment="1">
      <alignment horizontal="right" vertical="center"/>
    </xf>
    <xf numFmtId="0" fontId="128" fillId="0" borderId="2" xfId="9" applyFont="1" applyFill="1" applyBorder="1" applyAlignment="1">
      <alignment vertical="top" wrapText="1"/>
    </xf>
    <xf numFmtId="0" fontId="43" fillId="0" borderId="0" xfId="10" applyFont="1" applyAlignment="1">
      <alignment horizontal="left" vertical="center"/>
    </xf>
    <xf numFmtId="0" fontId="116" fillId="0" borderId="25" xfId="9" applyFont="1" applyFill="1" applyBorder="1" applyAlignment="1">
      <alignment horizontal="right" vertical="center"/>
    </xf>
    <xf numFmtId="0" fontId="116" fillId="0" borderId="13" xfId="9" applyFont="1" applyFill="1" applyBorder="1" applyAlignment="1">
      <alignment horizontal="center" vertical="center"/>
    </xf>
    <xf numFmtId="0" fontId="116" fillId="0" borderId="0" xfId="9" applyFont="1" applyFill="1" applyAlignment="1">
      <alignment horizontal="center" vertical="center"/>
    </xf>
    <xf numFmtId="0" fontId="41" fillId="0" borderId="2" xfId="9" applyFont="1" applyFill="1" applyBorder="1" applyAlignment="1">
      <alignment vertical="top" wrapText="1" shrinkToFit="1"/>
    </xf>
    <xf numFmtId="0" fontId="43" fillId="0" borderId="0" xfId="10" applyFont="1">
      <alignment vertical="center"/>
    </xf>
    <xf numFmtId="0" fontId="46" fillId="0" borderId="1" xfId="9" applyFont="1" applyFill="1" applyBorder="1" applyAlignment="1">
      <alignment horizontal="left" vertical="center"/>
    </xf>
    <xf numFmtId="0" fontId="43" fillId="0" borderId="0" xfId="10" applyFont="1" applyAlignment="1">
      <alignment horizontal="right" vertical="top"/>
    </xf>
    <xf numFmtId="0" fontId="43" fillId="0" borderId="0" xfId="10" applyFont="1" applyAlignment="1">
      <alignment vertical="top" wrapText="1"/>
    </xf>
    <xf numFmtId="0" fontId="43" fillId="0" borderId="1" xfId="10" quotePrefix="1" applyFont="1" applyBorder="1">
      <alignment vertical="center"/>
    </xf>
    <xf numFmtId="0" fontId="43" fillId="0" borderId="13" xfId="9" applyFont="1" applyFill="1" applyBorder="1" applyAlignment="1">
      <alignment vertical="center" shrinkToFit="1"/>
    </xf>
    <xf numFmtId="0" fontId="43" fillId="0" borderId="25" xfId="9" applyFont="1" applyFill="1" applyBorder="1" applyAlignment="1">
      <alignment horizontal="left" vertical="top"/>
    </xf>
    <xf numFmtId="0" fontId="41" fillId="0" borderId="27" xfId="9" applyFont="1" applyFill="1" applyBorder="1" applyAlignment="1">
      <alignment horizontal="left" vertical="center"/>
    </xf>
    <xf numFmtId="0" fontId="41" fillId="0" borderId="5" xfId="9" applyFont="1" applyFill="1" applyBorder="1">
      <alignment vertical="center"/>
    </xf>
    <xf numFmtId="0" fontId="118" fillId="0" borderId="0" xfId="9" applyFont="1" applyFill="1" applyAlignment="1">
      <alignment horizontal="left" vertical="center"/>
    </xf>
    <xf numFmtId="0" fontId="41" fillId="0" borderId="0" xfId="9" applyFont="1" applyFill="1" applyAlignment="1">
      <alignment horizontal="center" vertical="center" shrinkToFit="1"/>
    </xf>
    <xf numFmtId="0" fontId="39" fillId="0" borderId="0" xfId="9" applyFont="1" applyFill="1">
      <alignment vertical="center"/>
    </xf>
    <xf numFmtId="0" fontId="129" fillId="0" borderId="0" xfId="9" applyFont="1" applyFill="1" applyAlignment="1">
      <alignment horizontal="left" vertical="center"/>
    </xf>
    <xf numFmtId="0" fontId="39" fillId="0" borderId="0" xfId="9" applyFont="1" applyFill="1" applyAlignment="1">
      <alignment horizontal="right" vertical="center"/>
    </xf>
    <xf numFmtId="0" fontId="43" fillId="0" borderId="16" xfId="9" applyFont="1" applyFill="1" applyBorder="1" applyAlignment="1">
      <alignment horizontal="left" vertical="center"/>
    </xf>
    <xf numFmtId="0" fontId="41" fillId="0" borderId="28" xfId="9" applyFont="1" applyFill="1" applyBorder="1" applyAlignment="1">
      <alignment horizontal="left" vertical="center"/>
    </xf>
    <xf numFmtId="0" fontId="41" fillId="0" borderId="12" xfId="9" applyFont="1" applyFill="1" applyBorder="1" applyAlignment="1">
      <alignment horizontal="left" vertical="center"/>
    </xf>
    <xf numFmtId="0" fontId="111" fillId="0" borderId="2" xfId="9" applyFont="1" applyFill="1" applyBorder="1" applyAlignment="1">
      <alignment horizontal="center" vertical="center"/>
    </xf>
    <xf numFmtId="0" fontId="43" fillId="0" borderId="1" xfId="9" applyFont="1" applyFill="1" applyBorder="1" applyAlignment="1" applyProtection="1">
      <alignment horizontal="left" vertical="center"/>
      <protection locked="0"/>
    </xf>
    <xf numFmtId="0" fontId="43" fillId="0" borderId="13" xfId="9" applyFont="1" applyFill="1" applyBorder="1" applyAlignment="1">
      <alignment vertical="top" wrapText="1"/>
    </xf>
    <xf numFmtId="0" fontId="43" fillId="0" borderId="1" xfId="9" applyFont="1" applyFill="1" applyBorder="1" applyProtection="1">
      <alignment vertical="center"/>
      <protection locked="0"/>
    </xf>
    <xf numFmtId="176" fontId="41" fillId="0" borderId="25" xfId="3" applyFont="1" applyFill="1" applyBorder="1" applyAlignment="1" applyProtection="1">
      <alignment vertical="center"/>
      <protection locked="0"/>
    </xf>
    <xf numFmtId="0" fontId="43" fillId="0" borderId="1" xfId="9" quotePrefix="1" applyFont="1" applyFill="1" applyBorder="1" applyProtection="1">
      <alignment vertical="center"/>
      <protection locked="0"/>
    </xf>
    <xf numFmtId="0" fontId="43" fillId="0" borderId="0" xfId="9" applyFont="1" applyFill="1" applyAlignment="1" applyProtection="1">
      <alignment horizontal="left" vertical="center"/>
      <protection locked="0"/>
    </xf>
    <xf numFmtId="0" fontId="48" fillId="0" borderId="25" xfId="0" applyFont="1" applyBorder="1" applyAlignment="1">
      <alignment vertical="top"/>
    </xf>
    <xf numFmtId="0" fontId="43" fillId="0" borderId="25" xfId="9" applyFont="1" applyFill="1" applyBorder="1" applyProtection="1">
      <alignment vertical="center"/>
      <protection locked="0"/>
    </xf>
    <xf numFmtId="0" fontId="43" fillId="0" borderId="9" xfId="9" applyFont="1" applyFill="1" applyBorder="1" applyAlignment="1">
      <alignment horizontal="distributed" vertical="center" shrinkToFit="1"/>
    </xf>
    <xf numFmtId="0" fontId="43" fillId="0" borderId="10" xfId="9" applyFont="1" applyFill="1" applyBorder="1" applyAlignment="1">
      <alignment horizontal="distributed" vertical="center" shrinkToFit="1"/>
    </xf>
    <xf numFmtId="0" fontId="45" fillId="0" borderId="13" xfId="9" applyFont="1" applyFill="1" applyBorder="1" applyAlignment="1">
      <alignment horizontal="left" vertical="top"/>
    </xf>
    <xf numFmtId="0" fontId="45" fillId="0" borderId="1" xfId="9" applyFont="1" applyFill="1" applyBorder="1" applyAlignment="1">
      <alignment vertical="top"/>
    </xf>
    <xf numFmtId="49" fontId="43" fillId="0" borderId="1" xfId="9" applyNumberFormat="1" applyFont="1" applyFill="1" applyBorder="1" applyAlignment="1">
      <alignment vertical="top"/>
    </xf>
    <xf numFmtId="0" fontId="131" fillId="0" borderId="0" xfId="15" applyFont="1" applyFill="1" applyAlignment="1" applyProtection="1">
      <alignment vertical="center"/>
    </xf>
    <xf numFmtId="0" fontId="44" fillId="0" borderId="2" xfId="9" applyFont="1" applyFill="1" applyBorder="1" applyAlignment="1">
      <alignment horizontal="center" vertical="center"/>
    </xf>
    <xf numFmtId="0" fontId="91" fillId="0" borderId="1" xfId="9" applyFont="1" applyFill="1" applyBorder="1" applyAlignment="1">
      <alignment vertical="top"/>
    </xf>
    <xf numFmtId="0" fontId="91" fillId="0" borderId="13" xfId="9" applyFont="1" applyFill="1" applyBorder="1" applyAlignment="1">
      <alignment horizontal="left" vertical="top"/>
    </xf>
    <xf numFmtId="49" fontId="43" fillId="0" borderId="0" xfId="9" applyNumberFormat="1" applyFont="1" applyFill="1" applyAlignment="1">
      <alignment vertical="top"/>
    </xf>
    <xf numFmtId="0" fontId="91" fillId="0" borderId="1" xfId="9" applyFont="1" applyFill="1" applyBorder="1" applyAlignment="1">
      <alignment horizontal="left" vertical="center"/>
    </xf>
    <xf numFmtId="209" fontId="43" fillId="0" borderId="0" xfId="9" applyNumberFormat="1" applyFont="1" applyFill="1" applyAlignment="1">
      <alignment vertical="center" shrinkToFit="1"/>
    </xf>
    <xf numFmtId="0" fontId="50" fillId="0" borderId="0" xfId="9" applyFont="1" applyFill="1">
      <alignment vertical="center"/>
    </xf>
    <xf numFmtId="0" fontId="41" fillId="0" borderId="2" xfId="9" applyFont="1" applyFill="1" applyBorder="1" applyAlignment="1">
      <alignment horizontal="left" vertical="center" wrapText="1"/>
    </xf>
    <xf numFmtId="0" fontId="43" fillId="0" borderId="21" xfId="9" applyFont="1" applyFill="1" applyBorder="1" applyAlignment="1">
      <alignment vertical="top" wrapText="1"/>
    </xf>
    <xf numFmtId="0" fontId="115" fillId="0" borderId="0" xfId="9" applyFont="1" applyFill="1">
      <alignment vertical="center"/>
    </xf>
    <xf numFmtId="0" fontId="41" fillId="0" borderId="25" xfId="9" applyFont="1" applyFill="1" applyBorder="1" applyProtection="1">
      <alignment vertical="center"/>
      <protection locked="0"/>
    </xf>
    <xf numFmtId="0" fontId="41" fillId="0" borderId="0" xfId="9" applyFont="1" applyFill="1" applyAlignment="1" applyProtection="1">
      <alignment vertical="top" wrapText="1"/>
      <protection locked="0"/>
    </xf>
    <xf numFmtId="0" fontId="39" fillId="0" borderId="2" xfId="11" applyFont="1" applyBorder="1">
      <alignment vertical="center"/>
    </xf>
    <xf numFmtId="0" fontId="129" fillId="0" borderId="2" xfId="9" applyFont="1" applyFill="1" applyBorder="1" applyAlignment="1">
      <alignment horizontal="left" vertical="center"/>
    </xf>
    <xf numFmtId="0" fontId="132" fillId="0" borderId="2" xfId="0" applyFont="1" applyBorder="1">
      <alignment vertical="center"/>
    </xf>
    <xf numFmtId="0" fontId="41" fillId="0" borderId="6" xfId="9" applyFont="1" applyFill="1" applyBorder="1">
      <alignment vertical="center"/>
    </xf>
    <xf numFmtId="0" fontId="128" fillId="0" borderId="8" xfId="9" applyFont="1" applyFill="1" applyBorder="1" applyAlignment="1">
      <alignment vertical="top" wrapText="1"/>
    </xf>
    <xf numFmtId="0" fontId="41" fillId="0" borderId="8" xfId="0" applyFont="1" applyBorder="1" applyAlignment="1">
      <alignment vertical="top" wrapText="1"/>
    </xf>
    <xf numFmtId="0" fontId="41" fillId="0" borderId="11" xfId="0" applyFont="1" applyBorder="1" applyAlignment="1">
      <alignment vertical="top" wrapText="1"/>
    </xf>
    <xf numFmtId="0" fontId="41" fillId="0" borderId="10" xfId="0" applyFont="1" applyBorder="1" applyAlignment="1">
      <alignment vertical="top" wrapText="1"/>
    </xf>
    <xf numFmtId="0" fontId="41" fillId="0" borderId="25" xfId="9" applyFont="1" applyFill="1" applyBorder="1" applyAlignment="1" applyProtection="1">
      <alignment horizontal="right" vertical="top"/>
      <protection locked="0"/>
    </xf>
    <xf numFmtId="0" fontId="43" fillId="0" borderId="9" xfId="9" applyFont="1" applyFill="1" applyBorder="1" applyProtection="1">
      <alignment vertical="center"/>
      <protection locked="0"/>
    </xf>
    <xf numFmtId="0" fontId="128" fillId="0" borderId="10" xfId="9" applyFont="1" applyFill="1" applyBorder="1" applyAlignment="1">
      <alignment vertical="top" wrapText="1"/>
    </xf>
    <xf numFmtId="0" fontId="101" fillId="0" borderId="0" xfId="15" applyFont="1" applyFill="1" applyAlignment="1" applyProtection="1">
      <alignment vertical="center"/>
      <protection locked="0"/>
    </xf>
    <xf numFmtId="0" fontId="130" fillId="0" borderId="34" xfId="9" applyFont="1" applyFill="1" applyBorder="1" applyProtection="1">
      <alignment vertical="center"/>
      <protection locked="0"/>
    </xf>
    <xf numFmtId="0" fontId="44" fillId="0" borderId="1" xfId="9" applyFont="1" applyFill="1" applyBorder="1" applyAlignment="1" applyProtection="1">
      <alignment horizontal="center" vertical="center"/>
      <protection locked="0"/>
    </xf>
    <xf numFmtId="0" fontId="44" fillId="0" borderId="0" xfId="9" applyFont="1" applyFill="1" applyAlignment="1" applyProtection="1">
      <alignment horizontal="center" vertical="center"/>
      <protection locked="0"/>
    </xf>
    <xf numFmtId="0" fontId="130" fillId="0" borderId="0" xfId="9" applyFont="1" applyFill="1" applyAlignment="1" applyProtection="1">
      <alignment horizontal="center" vertical="center"/>
      <protection locked="0"/>
    </xf>
    <xf numFmtId="0" fontId="130" fillId="0" borderId="25" xfId="9" applyFont="1" applyFill="1" applyBorder="1" applyAlignment="1" applyProtection="1">
      <alignment horizontal="center" vertical="center"/>
      <protection locked="0"/>
    </xf>
    <xf numFmtId="0" fontId="130" fillId="0" borderId="20" xfId="9" applyFont="1" applyFill="1" applyBorder="1" applyAlignment="1" applyProtection="1">
      <alignment horizontal="center" vertical="center"/>
      <protection locked="0"/>
    </xf>
    <xf numFmtId="176" fontId="41" fillId="0" borderId="0" xfId="3" applyFont="1" applyFill="1" applyBorder="1" applyAlignment="1" applyProtection="1">
      <alignment vertical="center"/>
      <protection locked="0"/>
    </xf>
    <xf numFmtId="0" fontId="118" fillId="0" borderId="2" xfId="9" applyFont="1" applyFill="1" applyBorder="1" applyAlignment="1" applyProtection="1">
      <alignment horizontal="left" vertical="center"/>
      <protection locked="0"/>
    </xf>
    <xf numFmtId="0" fontId="41" fillId="0" borderId="0" xfId="9" applyFont="1" applyFill="1" applyAlignment="1" applyProtection="1">
      <alignment horizontal="left" vertical="center"/>
      <protection locked="0"/>
    </xf>
    <xf numFmtId="0" fontId="43" fillId="0" borderId="0" xfId="9" applyFont="1" applyFill="1" applyAlignment="1" applyProtection="1">
      <alignment horizontal="right" vertical="center"/>
      <protection locked="0"/>
    </xf>
    <xf numFmtId="0" fontId="110" fillId="0" borderId="0" xfId="9" applyFont="1" applyFill="1" applyAlignment="1">
      <alignment vertical="top"/>
    </xf>
    <xf numFmtId="0" fontId="110" fillId="0" borderId="0" xfId="9" applyFont="1" applyFill="1" applyAlignment="1">
      <alignment vertical="top" wrapText="1"/>
    </xf>
    <xf numFmtId="0" fontId="128" fillId="0" borderId="0" xfId="9" applyFont="1" applyFill="1" applyAlignment="1">
      <alignment vertical="top" wrapText="1"/>
    </xf>
    <xf numFmtId="49" fontId="43" fillId="0" borderId="1" xfId="9" applyNumberFormat="1" applyFont="1" applyFill="1" applyBorder="1">
      <alignment vertical="center"/>
    </xf>
    <xf numFmtId="49" fontId="43" fillId="0" borderId="0" xfId="9" applyNumberFormat="1" applyFont="1" applyFill="1">
      <alignment vertical="center"/>
    </xf>
    <xf numFmtId="0" fontId="41" fillId="0" borderId="2" xfId="9" applyFont="1" applyFill="1" applyBorder="1" applyAlignment="1" applyProtection="1">
      <alignment horizontal="left" vertical="center"/>
      <protection locked="0"/>
    </xf>
    <xf numFmtId="0" fontId="43" fillId="0" borderId="7" xfId="9" applyFont="1" applyFill="1" applyBorder="1" applyProtection="1">
      <alignment vertical="center"/>
      <protection locked="0"/>
    </xf>
    <xf numFmtId="0" fontId="41" fillId="0" borderId="2" xfId="9" applyFont="1" applyFill="1" applyBorder="1" applyProtection="1">
      <alignment vertical="center"/>
      <protection locked="0"/>
    </xf>
    <xf numFmtId="0" fontId="111" fillId="0" borderId="2" xfId="9" applyFont="1" applyFill="1" applyBorder="1" applyAlignment="1" applyProtection="1">
      <alignment horizontal="center" vertical="center"/>
      <protection locked="0"/>
    </xf>
    <xf numFmtId="176" fontId="41" fillId="0" borderId="25" xfId="3" applyFont="1" applyFill="1" applyBorder="1" applyAlignment="1" applyProtection="1">
      <alignment horizontal="right" vertical="top"/>
    </xf>
    <xf numFmtId="0" fontId="49" fillId="0" borderId="0" xfId="0" applyFont="1">
      <alignment vertical="center"/>
    </xf>
    <xf numFmtId="0" fontId="43" fillId="0" borderId="0" xfId="9" applyFont="1" applyFill="1" applyAlignment="1">
      <alignment horizontal="center" vertical="top"/>
    </xf>
    <xf numFmtId="0" fontId="43" fillId="0" borderId="2" xfId="9" applyFont="1" applyFill="1" applyBorder="1" applyProtection="1">
      <alignment vertical="center"/>
      <protection locked="0"/>
    </xf>
    <xf numFmtId="0" fontId="113" fillId="0" borderId="0" xfId="9" applyFont="1" applyFill="1" applyAlignment="1">
      <alignment horizontal="left" vertical="center"/>
    </xf>
    <xf numFmtId="176" fontId="41" fillId="0" borderId="25" xfId="3" applyFont="1" applyFill="1" applyBorder="1" applyAlignment="1" applyProtection="1">
      <alignment horizontal="right" vertical="center"/>
    </xf>
    <xf numFmtId="176" fontId="41" fillId="0" borderId="25" xfId="3" applyFont="1" applyFill="1" applyBorder="1" applyAlignment="1">
      <alignment horizontal="right" vertical="center"/>
    </xf>
    <xf numFmtId="0" fontId="107" fillId="0" borderId="25" xfId="9" applyFont="1" applyFill="1" applyBorder="1" applyAlignment="1">
      <alignment horizontal="left" vertical="center"/>
    </xf>
    <xf numFmtId="176" fontId="41" fillId="0" borderId="25" xfId="3" applyFont="1" applyFill="1" applyBorder="1" applyAlignment="1">
      <alignment horizontal="right" vertical="top"/>
    </xf>
    <xf numFmtId="0" fontId="43" fillId="0" borderId="3" xfId="9" applyFont="1" applyFill="1" applyBorder="1" applyProtection="1">
      <alignment vertical="center"/>
      <protection locked="0"/>
    </xf>
    <xf numFmtId="176" fontId="41" fillId="0" borderId="27" xfId="3" applyFont="1" applyFill="1" applyBorder="1" applyAlignment="1">
      <alignment vertical="center"/>
    </xf>
    <xf numFmtId="176" fontId="41" fillId="0" borderId="3" xfId="3" applyFont="1" applyFill="1" applyBorder="1" applyAlignment="1">
      <alignment vertical="top" wrapText="1"/>
    </xf>
    <xf numFmtId="0" fontId="43" fillId="0" borderId="5" xfId="9" applyFont="1" applyFill="1" applyBorder="1" applyProtection="1">
      <alignment vertical="center"/>
      <protection locked="0"/>
    </xf>
    <xf numFmtId="176" fontId="41" fillId="0" borderId="2" xfId="3" applyFont="1" applyFill="1" applyBorder="1" applyAlignment="1">
      <alignment vertical="top" wrapText="1"/>
    </xf>
    <xf numFmtId="176" fontId="41" fillId="0" borderId="0" xfId="3" applyFont="1" applyFill="1" applyBorder="1" applyAlignment="1">
      <alignment vertical="top" wrapText="1"/>
    </xf>
    <xf numFmtId="0" fontId="43" fillId="0" borderId="26" xfId="9" applyFont="1" applyFill="1" applyBorder="1" applyAlignment="1">
      <alignment vertical="top" wrapText="1"/>
    </xf>
    <xf numFmtId="0" fontId="115" fillId="0" borderId="2" xfId="9" applyFont="1" applyFill="1" applyBorder="1" applyAlignment="1">
      <alignment horizontal="right" vertical="center"/>
    </xf>
    <xf numFmtId="0" fontId="41" fillId="0" borderId="19" xfId="9" applyFont="1" applyFill="1" applyBorder="1" applyAlignment="1">
      <alignment horizontal="right" vertical="top"/>
    </xf>
    <xf numFmtId="0" fontId="110" fillId="0" borderId="25" xfId="9" applyFont="1" applyFill="1" applyBorder="1" applyAlignment="1">
      <alignment horizontal="right" vertical="top"/>
    </xf>
    <xf numFmtId="0" fontId="97" fillId="0" borderId="2" xfId="9" applyFont="1" applyFill="1" applyBorder="1" applyAlignment="1">
      <alignment vertical="top" wrapText="1"/>
    </xf>
    <xf numFmtId="0" fontId="122" fillId="0" borderId="2" xfId="9" applyFont="1" applyFill="1" applyBorder="1" applyAlignment="1">
      <alignment vertical="top" wrapText="1"/>
    </xf>
    <xf numFmtId="0" fontId="41" fillId="0" borderId="27" xfId="9" applyFont="1" applyFill="1" applyBorder="1" applyAlignment="1">
      <alignment vertical="top"/>
    </xf>
    <xf numFmtId="0" fontId="41" fillId="0" borderId="3" xfId="9" applyFont="1" applyFill="1" applyBorder="1" applyAlignment="1">
      <alignment vertical="top" wrapText="1"/>
    </xf>
    <xf numFmtId="0" fontId="41" fillId="0" borderId="0" xfId="9" applyFont="1" applyFill="1" applyAlignment="1">
      <alignment shrinkToFit="1"/>
    </xf>
    <xf numFmtId="0" fontId="39" fillId="0" borderId="0" xfId="9" applyFont="1" applyFill="1" applyAlignment="1"/>
    <xf numFmtId="0" fontId="48" fillId="0" borderId="2" xfId="0" applyFont="1" applyBorder="1" applyAlignment="1">
      <alignment vertical="center" wrapText="1"/>
    </xf>
    <xf numFmtId="0" fontId="43" fillId="0" borderId="47" xfId="9" applyFont="1" applyFill="1" applyBorder="1" applyAlignment="1">
      <alignment horizontal="left" vertical="center"/>
    </xf>
    <xf numFmtId="0" fontId="43" fillId="0" borderId="51" xfId="9" applyFont="1" applyFill="1" applyBorder="1">
      <alignment vertical="center"/>
    </xf>
    <xf numFmtId="0" fontId="43" fillId="0" borderId="47" xfId="9" applyFont="1" applyFill="1" applyBorder="1">
      <alignment vertical="center"/>
    </xf>
    <xf numFmtId="0" fontId="43" fillId="0" borderId="55" xfId="9" applyFont="1" applyFill="1" applyBorder="1">
      <alignment vertical="center"/>
    </xf>
    <xf numFmtId="0" fontId="43" fillId="0" borderId="92" xfId="9" applyFont="1" applyFill="1" applyBorder="1">
      <alignment vertical="center"/>
    </xf>
    <xf numFmtId="0" fontId="41" fillId="0" borderId="45" xfId="9" applyFont="1" applyFill="1" applyBorder="1">
      <alignment vertical="center"/>
    </xf>
    <xf numFmtId="0" fontId="41" fillId="0" borderId="45" xfId="9" applyFont="1" applyFill="1" applyBorder="1" applyAlignment="1">
      <alignment vertical="top" wrapText="1"/>
    </xf>
    <xf numFmtId="0" fontId="43" fillId="0" borderId="93" xfId="9" applyFont="1" applyFill="1" applyBorder="1">
      <alignment vertical="center"/>
    </xf>
    <xf numFmtId="0" fontId="43" fillId="0" borderId="3" xfId="9" applyFont="1" applyFill="1" applyBorder="1" applyAlignment="1">
      <alignment vertical="center" wrapText="1"/>
    </xf>
    <xf numFmtId="0" fontId="49" fillId="0" borderId="3" xfId="9" applyFont="1" applyFill="1" applyBorder="1">
      <alignment vertical="center"/>
    </xf>
    <xf numFmtId="0" fontId="49" fillId="0" borderId="3" xfId="9" applyFont="1" applyFill="1" applyBorder="1" applyAlignment="1">
      <alignment horizontal="left" vertical="center"/>
    </xf>
    <xf numFmtId="0" fontId="41" fillId="0" borderId="25" xfId="9" applyFont="1" applyFill="1" applyBorder="1" applyAlignment="1">
      <alignment horizontal="right" vertical="top" wrapText="1"/>
    </xf>
    <xf numFmtId="0" fontId="49" fillId="0" borderId="0" xfId="9" applyFont="1" applyFill="1" applyAlignment="1">
      <alignment horizontal="left" vertical="center"/>
    </xf>
    <xf numFmtId="0" fontId="49" fillId="0" borderId="0" xfId="9" applyFont="1" applyFill="1" applyAlignment="1">
      <alignment horizontal="right" vertical="center"/>
    </xf>
    <xf numFmtId="0" fontId="41" fillId="0" borderId="25" xfId="9" applyFont="1" applyFill="1" applyBorder="1" applyAlignment="1">
      <alignment horizontal="center" vertical="center" wrapText="1"/>
    </xf>
    <xf numFmtId="0" fontId="44" fillId="0" borderId="1" xfId="6" applyFont="1" applyFill="1" applyBorder="1" applyAlignment="1">
      <alignment horizontal="left" vertical="center"/>
    </xf>
    <xf numFmtId="0" fontId="115" fillId="0" borderId="0" xfId="6" applyFont="1" applyFill="1">
      <alignment vertical="center"/>
    </xf>
    <xf numFmtId="0" fontId="115" fillId="0" borderId="25" xfId="6" applyFont="1" applyFill="1" applyBorder="1">
      <alignment vertical="center"/>
    </xf>
    <xf numFmtId="0" fontId="43" fillId="0" borderId="0" xfId="6" applyFont="1" applyFill="1" applyAlignment="1">
      <alignment horizontal="left" vertical="top" wrapText="1"/>
    </xf>
    <xf numFmtId="0" fontId="43" fillId="0" borderId="0" xfId="6" applyFont="1" applyFill="1" applyAlignment="1">
      <alignment vertical="top" wrapText="1"/>
    </xf>
    <xf numFmtId="0" fontId="41" fillId="0" borderId="25" xfId="6" applyFont="1" applyFill="1" applyBorder="1" applyAlignment="1">
      <alignment horizontal="right" vertical="top"/>
    </xf>
    <xf numFmtId="0" fontId="43" fillId="0" borderId="1" xfId="6" applyFont="1" applyFill="1" applyBorder="1" applyAlignment="1">
      <alignment horizontal="left" vertical="center"/>
    </xf>
    <xf numFmtId="0" fontId="43" fillId="0" borderId="25" xfId="6" applyFont="1" applyFill="1" applyBorder="1" applyAlignment="1">
      <alignment horizontal="left" vertical="center"/>
    </xf>
    <xf numFmtId="0" fontId="43" fillId="0" borderId="0" xfId="6" applyFont="1" applyFill="1">
      <alignment vertical="center"/>
    </xf>
    <xf numFmtId="0" fontId="43" fillId="0" borderId="0" xfId="6" applyFont="1" applyFill="1" applyAlignment="1">
      <alignment vertical="center" shrinkToFit="1"/>
    </xf>
    <xf numFmtId="0" fontId="54" fillId="0" borderId="12" xfId="9" applyFont="1" applyFill="1" applyBorder="1" applyAlignment="1">
      <alignment vertical="top" wrapText="1"/>
    </xf>
    <xf numFmtId="0" fontId="48" fillId="0" borderId="2" xfId="0" applyFont="1" applyBorder="1" applyAlignment="1">
      <alignment vertical="top" wrapText="1"/>
    </xf>
    <xf numFmtId="0" fontId="43" fillId="0" borderId="104" xfId="9" applyFont="1" applyFill="1" applyBorder="1">
      <alignment vertical="center"/>
    </xf>
    <xf numFmtId="0" fontId="41" fillId="0" borderId="25" xfId="9" applyFont="1" applyBorder="1" applyAlignment="1">
      <alignment horizontal="right" vertical="top"/>
    </xf>
    <xf numFmtId="0" fontId="41" fillId="0" borderId="25" xfId="9" applyFont="1" applyBorder="1" applyAlignment="1">
      <alignment vertical="top" wrapText="1"/>
    </xf>
    <xf numFmtId="0" fontId="43" fillId="0" borderId="25" xfId="9" applyFont="1" applyBorder="1" applyAlignment="1">
      <alignment vertical="top" wrapText="1"/>
    </xf>
    <xf numFmtId="0" fontId="41" fillId="0" borderId="25" xfId="9" applyFont="1" applyBorder="1">
      <alignment vertical="center"/>
    </xf>
    <xf numFmtId="0" fontId="41" fillId="0" borderId="5" xfId="9" applyFont="1" applyFill="1" applyBorder="1" applyAlignment="1">
      <alignment horizontal="left" vertical="top" wrapText="1"/>
    </xf>
    <xf numFmtId="0" fontId="41" fillId="0" borderId="13" xfId="9" applyFont="1" applyBorder="1" applyAlignment="1">
      <alignment horizontal="center" vertical="center"/>
    </xf>
    <xf numFmtId="0" fontId="89" fillId="0" borderId="0" xfId="9" applyFont="1" applyFill="1" applyAlignment="1">
      <alignment horizontal="left" vertical="top"/>
    </xf>
    <xf numFmtId="0" fontId="43" fillId="0" borderId="3" xfId="9" applyFont="1" applyBorder="1" applyAlignment="1">
      <alignment horizontal="center" vertical="center"/>
    </xf>
    <xf numFmtId="0" fontId="91" fillId="0" borderId="0" xfId="0" applyFont="1">
      <alignment vertical="center"/>
    </xf>
    <xf numFmtId="0" fontId="41" fillId="2" borderId="0" xfId="9" applyFont="1" applyFill="1" applyAlignment="1">
      <alignment horizontal="center" vertical="center"/>
    </xf>
    <xf numFmtId="0" fontId="43" fillId="0" borderId="0" xfId="9" applyFont="1" applyFill="1" applyAlignment="1">
      <alignment horizontal="distributed" vertical="center"/>
    </xf>
    <xf numFmtId="0" fontId="44" fillId="0" borderId="0" xfId="9" applyFont="1" applyFill="1" applyAlignment="1">
      <alignment horizontal="left" vertical="center"/>
    </xf>
    <xf numFmtId="0" fontId="44" fillId="0" borderId="2" xfId="9" applyFont="1" applyBorder="1">
      <alignment vertical="center"/>
    </xf>
    <xf numFmtId="0" fontId="43" fillId="2" borderId="0" xfId="9" applyFont="1" applyFill="1" applyAlignment="1">
      <alignment horizontal="center" vertical="center"/>
    </xf>
    <xf numFmtId="0" fontId="91" fillId="0" borderId="2" xfId="9" applyFont="1" applyBorder="1" applyAlignment="1">
      <alignment vertical="top"/>
    </xf>
    <xf numFmtId="0" fontId="43" fillId="0" borderId="0" xfId="9" quotePrefix="1" applyFont="1">
      <alignment vertical="center"/>
    </xf>
    <xf numFmtId="176" fontId="43" fillId="0" borderId="2" xfId="3" applyFont="1" applyFill="1" applyBorder="1" applyAlignment="1" applyProtection="1">
      <alignment vertical="center" wrapText="1"/>
    </xf>
    <xf numFmtId="0" fontId="96" fillId="0" borderId="0" xfId="9" applyFont="1" applyFill="1" applyAlignment="1">
      <alignment horizontal="center" vertical="top"/>
    </xf>
    <xf numFmtId="0" fontId="43" fillId="0" borderId="2" xfId="9" applyFont="1" applyBorder="1">
      <alignment vertical="center"/>
    </xf>
    <xf numFmtId="193" fontId="43" fillId="0" borderId="0" xfId="9" applyNumberFormat="1" applyFont="1" applyFill="1" applyAlignment="1">
      <alignment horizontal="center" vertical="center"/>
    </xf>
    <xf numFmtId="0" fontId="43" fillId="15" borderId="0" xfId="9" applyFont="1" applyFill="1" applyAlignment="1">
      <alignment vertical="center" wrapText="1"/>
    </xf>
    <xf numFmtId="0" fontId="43" fillId="14" borderId="0" xfId="9" applyFont="1" applyFill="1" applyAlignment="1">
      <alignment vertical="center" wrapText="1"/>
    </xf>
    <xf numFmtId="0" fontId="41" fillId="0" borderId="2" xfId="9" applyFont="1" applyBorder="1" applyAlignment="1">
      <alignment vertical="top" wrapText="1"/>
    </xf>
    <xf numFmtId="0" fontId="108" fillId="0" borderId="0" xfId="9" applyFont="1" applyFill="1">
      <alignment vertical="center"/>
    </xf>
    <xf numFmtId="0" fontId="108" fillId="0" borderId="0" xfId="9" applyFont="1" applyFill="1" applyAlignment="1">
      <alignment vertical="center" shrinkToFit="1"/>
    </xf>
    <xf numFmtId="0" fontId="133" fillId="0" borderId="0" xfId="9" applyFont="1" applyFill="1">
      <alignment vertical="center"/>
    </xf>
    <xf numFmtId="0" fontId="43" fillId="0" borderId="0" xfId="9" applyFont="1" applyAlignment="1">
      <alignment horizontal="center" vertical="top"/>
    </xf>
    <xf numFmtId="184" fontId="43" fillId="0" borderId="2" xfId="9" applyNumberFormat="1" applyFont="1" applyFill="1" applyBorder="1">
      <alignment vertical="center"/>
    </xf>
    <xf numFmtId="0" fontId="50" fillId="2" borderId="0" xfId="9" applyFont="1" applyFill="1" applyAlignment="1">
      <alignment horizontal="left" vertical="center"/>
    </xf>
    <xf numFmtId="0" fontId="90" fillId="0" borderId="0" xfId="9" applyFont="1" applyFill="1">
      <alignment vertical="center"/>
    </xf>
    <xf numFmtId="0" fontId="92" fillId="0" borderId="0" xfId="9" quotePrefix="1" applyFont="1" applyFill="1" applyAlignment="1">
      <alignment horizontal="right" vertical="top" wrapText="1"/>
    </xf>
    <xf numFmtId="0" fontId="43" fillId="0" borderId="2" xfId="9" applyFont="1" applyBorder="1" applyAlignment="1">
      <alignment vertical="top" wrapText="1"/>
    </xf>
    <xf numFmtId="0" fontId="92" fillId="0" borderId="0" xfId="9" quotePrefix="1" applyFont="1" applyFill="1" applyAlignment="1">
      <alignment horizontal="right" vertical="top"/>
    </xf>
    <xf numFmtId="184" fontId="43" fillId="0" borderId="2" xfId="9" applyNumberFormat="1" applyFont="1" applyFill="1" applyBorder="1" applyAlignment="1">
      <alignment horizontal="center" vertical="center"/>
    </xf>
    <xf numFmtId="216" fontId="43" fillId="0" borderId="0" xfId="9" applyNumberFormat="1" applyFont="1" applyFill="1">
      <alignment vertical="center"/>
    </xf>
    <xf numFmtId="0" fontId="43" fillId="0" borderId="2" xfId="9" applyFont="1" applyFill="1" applyBorder="1" applyAlignment="1">
      <alignment vertical="top" wrapText="1"/>
    </xf>
    <xf numFmtId="0" fontId="41" fillId="0" borderId="2" xfId="9" applyFont="1" applyFill="1" applyBorder="1" applyAlignment="1"/>
    <xf numFmtId="220" fontId="43" fillId="0" borderId="0" xfId="9" applyNumberFormat="1" applyFont="1" applyFill="1" applyAlignment="1">
      <alignment vertical="center" shrinkToFit="1"/>
    </xf>
    <xf numFmtId="220" fontId="43" fillId="0" borderId="0" xfId="9" applyNumberFormat="1" applyFont="1" applyFill="1">
      <alignment vertical="center"/>
    </xf>
    <xf numFmtId="208" fontId="43" fillId="0" borderId="0" xfId="9" applyNumberFormat="1" applyFont="1" applyFill="1" applyAlignment="1">
      <alignment horizontal="center" vertical="center"/>
    </xf>
    <xf numFmtId="0" fontId="41" fillId="0" borderId="0" xfId="9" applyFont="1" applyFill="1" applyAlignment="1">
      <alignment horizontal="center" vertical="top"/>
    </xf>
    <xf numFmtId="0" fontId="43" fillId="0" borderId="69" xfId="9" applyFont="1" applyFill="1" applyBorder="1">
      <alignment vertical="center"/>
    </xf>
    <xf numFmtId="0" fontId="43" fillId="0" borderId="70" xfId="9" applyFont="1" applyFill="1" applyBorder="1">
      <alignment vertical="center"/>
    </xf>
    <xf numFmtId="0" fontId="43" fillId="0" borderId="18" xfId="9" applyFont="1" applyBorder="1">
      <alignment vertical="center"/>
    </xf>
    <xf numFmtId="0" fontId="43" fillId="0" borderId="6" xfId="9" applyFont="1" applyBorder="1">
      <alignment vertical="center"/>
    </xf>
    <xf numFmtId="0" fontId="43" fillId="0" borderId="7" xfId="9" applyFont="1" applyBorder="1" applyProtection="1">
      <alignment vertical="center"/>
      <protection locked="0"/>
    </xf>
    <xf numFmtId="0" fontId="43" fillId="0" borderId="8" xfId="9" applyFont="1" applyBorder="1">
      <alignment vertical="center"/>
    </xf>
    <xf numFmtId="0" fontId="43" fillId="0" borderId="9" xfId="9" applyFont="1" applyBorder="1" applyProtection="1">
      <alignment vertical="center"/>
      <protection locked="0"/>
    </xf>
    <xf numFmtId="0" fontId="43" fillId="0" borderId="10" xfId="9" applyFont="1" applyBorder="1">
      <alignment vertical="center"/>
    </xf>
    <xf numFmtId="0" fontId="111" fillId="2" borderId="0" xfId="9" applyFont="1" applyFill="1" applyAlignment="1">
      <alignment horizontal="right" vertical="center" shrinkToFit="1"/>
    </xf>
    <xf numFmtId="221" fontId="43" fillId="0" borderId="159" xfId="9" applyNumberFormat="1" applyFont="1" applyFill="1" applyBorder="1">
      <alignment vertical="center"/>
    </xf>
    <xf numFmtId="178" fontId="41" fillId="0" borderId="0" xfId="9" applyNumberFormat="1" applyFont="1" applyFill="1" applyAlignment="1">
      <alignment horizontal="right" vertical="center" shrinkToFit="1"/>
    </xf>
    <xf numFmtId="0" fontId="44" fillId="0" borderId="0" xfId="9" applyFont="1" applyFill="1" applyAlignment="1">
      <alignment horizontal="left" vertical="top"/>
    </xf>
    <xf numFmtId="0" fontId="44" fillId="0" borderId="11" xfId="9" applyFont="1" applyFill="1" applyBorder="1" applyAlignment="1"/>
    <xf numFmtId="0" fontId="43" fillId="0" borderId="11" xfId="9" applyFont="1" applyFill="1" applyBorder="1" applyAlignment="1"/>
    <xf numFmtId="0" fontId="43" fillId="0" borderId="124" xfId="9" applyFont="1" applyFill="1" applyBorder="1">
      <alignment vertical="center"/>
    </xf>
    <xf numFmtId="0" fontId="43" fillId="0" borderId="94" xfId="9" applyFont="1" applyFill="1" applyBorder="1">
      <alignment vertical="center"/>
    </xf>
    <xf numFmtId="0" fontId="43" fillId="0" borderId="67" xfId="9" applyFont="1" applyFill="1" applyBorder="1" applyAlignment="1">
      <alignment horizontal="left" vertical="center"/>
    </xf>
    <xf numFmtId="0" fontId="43" fillId="0" borderId="67" xfId="9" applyFont="1" applyFill="1" applyBorder="1">
      <alignment vertical="center"/>
    </xf>
    <xf numFmtId="0" fontId="43" fillId="0" borderId="68" xfId="9" applyFont="1" applyFill="1" applyBorder="1">
      <alignment vertical="center"/>
    </xf>
    <xf numFmtId="0" fontId="43" fillId="0" borderId="117" xfId="9" applyFont="1" applyFill="1" applyBorder="1">
      <alignment vertical="center"/>
    </xf>
    <xf numFmtId="0" fontId="41" fillId="0" borderId="30" xfId="9" applyFont="1" applyFill="1" applyBorder="1" applyAlignment="1">
      <alignment horizontal="left" vertical="center"/>
    </xf>
    <xf numFmtId="0" fontId="41" fillId="0" borderId="31" xfId="9" applyFont="1" applyFill="1" applyBorder="1" applyAlignment="1">
      <alignment horizontal="left" vertical="center"/>
    </xf>
    <xf numFmtId="0" fontId="43" fillId="0" borderId="30" xfId="9" applyFont="1" applyFill="1" applyBorder="1">
      <alignment vertical="center"/>
    </xf>
    <xf numFmtId="0" fontId="43" fillId="0" borderId="118" xfId="9" applyFont="1" applyFill="1" applyBorder="1">
      <alignment vertical="center"/>
    </xf>
    <xf numFmtId="0" fontId="43" fillId="0" borderId="69" xfId="9" applyFont="1" applyFill="1" applyBorder="1" applyAlignment="1">
      <alignment horizontal="left"/>
    </xf>
    <xf numFmtId="0" fontId="43" fillId="0" borderId="70" xfId="9" applyFont="1" applyFill="1" applyBorder="1" applyAlignment="1">
      <alignment horizontal="left"/>
    </xf>
    <xf numFmtId="0" fontId="41" fillId="0" borderId="69" xfId="9" applyFont="1" applyFill="1" applyBorder="1" applyAlignment="1">
      <alignment horizontal="left" vertical="top"/>
    </xf>
    <xf numFmtId="0" fontId="41" fillId="0" borderId="70" xfId="9" applyFont="1" applyFill="1" applyBorder="1" applyAlignment="1">
      <alignment horizontal="left" vertical="top"/>
    </xf>
    <xf numFmtId="0" fontId="94" fillId="0" borderId="0" xfId="9" applyFont="1" applyFill="1" applyAlignment="1">
      <alignment horizontal="center" vertical="top"/>
    </xf>
    <xf numFmtId="0" fontId="43" fillId="0" borderId="73" xfId="9" applyFont="1" applyFill="1" applyBorder="1">
      <alignment vertical="center"/>
    </xf>
    <xf numFmtId="0" fontId="43" fillId="0" borderId="74" xfId="9" applyFont="1" applyFill="1" applyBorder="1">
      <alignment vertical="center"/>
    </xf>
    <xf numFmtId="178" fontId="43" fillId="0" borderId="0" xfId="9" applyNumberFormat="1" applyFont="1">
      <alignment vertical="center"/>
    </xf>
    <xf numFmtId="224" fontId="43" fillId="0" borderId="0" xfId="9" applyNumberFormat="1" applyFont="1">
      <alignment vertical="center"/>
    </xf>
    <xf numFmtId="0" fontId="41" fillId="0" borderId="2" xfId="9" applyFont="1" applyBorder="1">
      <alignment vertical="center"/>
    </xf>
    <xf numFmtId="0" fontId="41" fillId="0" borderId="0" xfId="9" applyFont="1" applyAlignment="1">
      <alignment horizontal="left" vertical="top"/>
    </xf>
    <xf numFmtId="0" fontId="43" fillId="0" borderId="0" xfId="9" applyFont="1" applyAlignment="1">
      <alignment horizontal="center" vertical="center" textRotation="255"/>
    </xf>
    <xf numFmtId="215" fontId="43" fillId="0" borderId="0" xfId="9" applyNumberFormat="1" applyFont="1">
      <alignment vertical="center"/>
    </xf>
    <xf numFmtId="0" fontId="43" fillId="0" borderId="4" xfId="9" applyFont="1" applyBorder="1">
      <alignment vertical="center"/>
    </xf>
    <xf numFmtId="0" fontId="43" fillId="0" borderId="3" xfId="9" applyFont="1" applyBorder="1">
      <alignment vertical="center"/>
    </xf>
    <xf numFmtId="0" fontId="43" fillId="0" borderId="29" xfId="9" applyFont="1" applyBorder="1">
      <alignment vertical="center"/>
    </xf>
    <xf numFmtId="0" fontId="43" fillId="0" borderId="3" xfId="9" applyFont="1" applyBorder="1" applyAlignment="1">
      <alignment vertical="center" shrinkToFit="1"/>
    </xf>
    <xf numFmtId="0" fontId="43" fillId="0" borderId="5" xfId="9" applyFont="1" applyBorder="1">
      <alignment vertical="center"/>
    </xf>
    <xf numFmtId="0" fontId="43" fillId="0" borderId="0" xfId="9" applyFont="1" applyAlignment="1">
      <alignment horizontal="center" textRotation="255"/>
    </xf>
    <xf numFmtId="0" fontId="121" fillId="2" borderId="0" xfId="9" applyFont="1" applyFill="1" applyAlignment="1">
      <alignment horizontal="center" vertical="center"/>
    </xf>
    <xf numFmtId="200" fontId="43" fillId="0" borderId="0" xfId="9" applyNumberFormat="1" applyFont="1">
      <alignment vertical="center"/>
    </xf>
    <xf numFmtId="182" fontId="43" fillId="2" borderId="0" xfId="9" applyNumberFormat="1" applyFont="1" applyFill="1" applyAlignment="1">
      <alignment horizontal="center" vertical="center"/>
    </xf>
    <xf numFmtId="189" fontId="43" fillId="2" borderId="0" xfId="9" applyNumberFormat="1" applyFont="1" applyFill="1" applyAlignment="1">
      <alignment horizontal="center" vertical="center"/>
    </xf>
    <xf numFmtId="182" fontId="43" fillId="11" borderId="0" xfId="9" applyNumberFormat="1" applyFont="1" applyFill="1" applyAlignment="1">
      <alignment horizontal="center" vertical="center"/>
    </xf>
    <xf numFmtId="0" fontId="43" fillId="2" borderId="0" xfId="9" applyFont="1" applyFill="1" applyAlignment="1">
      <alignment horizontal="right" vertical="center"/>
    </xf>
    <xf numFmtId="218" fontId="43" fillId="0" borderId="0" xfId="9" applyNumberFormat="1" applyFont="1" applyAlignment="1">
      <alignment horizontal="center" vertical="center"/>
    </xf>
    <xf numFmtId="0" fontId="116" fillId="0" borderId="0" xfId="9" applyFont="1" applyAlignment="1">
      <alignment horizontal="center" vertical="center"/>
    </xf>
    <xf numFmtId="177" fontId="43" fillId="0" borderId="0" xfId="9" applyNumberFormat="1" applyFont="1" applyFill="1" applyAlignment="1">
      <alignment horizontal="center" vertical="center"/>
    </xf>
    <xf numFmtId="0" fontId="116" fillId="0" borderId="0" xfId="9" applyFont="1" applyAlignment="1">
      <alignment horizontal="right" vertical="center"/>
    </xf>
    <xf numFmtId="177" fontId="43" fillId="0" borderId="0" xfId="9" applyNumberFormat="1" applyFont="1" applyFill="1" applyAlignment="1">
      <alignment horizontal="right" vertical="center"/>
    </xf>
    <xf numFmtId="0" fontId="91" fillId="0" borderId="0" xfId="0" applyFont="1" applyAlignment="1">
      <alignment horizontal="center" vertical="center"/>
    </xf>
    <xf numFmtId="184" fontId="43" fillId="0" borderId="0" xfId="9" applyNumberFormat="1" applyFont="1" applyFill="1" applyAlignment="1">
      <alignment horizontal="right" vertical="center"/>
    </xf>
    <xf numFmtId="218" fontId="43" fillId="0" borderId="0" xfId="9" applyNumberFormat="1" applyFont="1" applyAlignment="1">
      <alignment horizontal="left" vertical="center"/>
    </xf>
    <xf numFmtId="217" fontId="43" fillId="0" borderId="0" xfId="9" applyNumberFormat="1" applyFont="1" applyAlignment="1">
      <alignment horizontal="center" vertical="center"/>
    </xf>
    <xf numFmtId="219" fontId="43" fillId="0" borderId="0" xfId="9" applyNumberFormat="1" applyFont="1" applyAlignment="1">
      <alignment horizontal="left" vertical="center"/>
    </xf>
    <xf numFmtId="0" fontId="43" fillId="0" borderId="27" xfId="9" applyFont="1" applyBorder="1">
      <alignment vertical="center"/>
    </xf>
    <xf numFmtId="0" fontId="41" fillId="0" borderId="21" xfId="9" applyFont="1" applyFill="1" applyBorder="1" applyAlignment="1">
      <alignment vertical="top" wrapText="1" shrinkToFit="1"/>
    </xf>
    <xf numFmtId="0" fontId="43" fillId="0" borderId="18" xfId="9" applyFont="1" applyFill="1" applyBorder="1" applyProtection="1">
      <alignment vertical="center"/>
      <protection locked="0"/>
    </xf>
    <xf numFmtId="0" fontId="43" fillId="0" borderId="12" xfId="9" applyFont="1" applyFill="1" applyBorder="1" applyProtection="1">
      <alignment vertical="center"/>
      <protection locked="0"/>
    </xf>
    <xf numFmtId="0" fontId="43" fillId="0" borderId="6" xfId="9" applyFont="1" applyFill="1" applyBorder="1" applyProtection="1">
      <alignment vertical="center"/>
      <protection locked="0"/>
    </xf>
    <xf numFmtId="180" fontId="43" fillId="0" borderId="0" xfId="9" applyNumberFormat="1" applyFont="1" applyFill="1">
      <alignment vertical="center"/>
    </xf>
    <xf numFmtId="215" fontId="43" fillId="0" borderId="0" xfId="9" applyNumberFormat="1" applyFont="1" applyFill="1">
      <alignment vertical="center"/>
    </xf>
    <xf numFmtId="180" fontId="43" fillId="0" borderId="24" xfId="9" applyNumberFormat="1" applyFont="1" applyFill="1" applyBorder="1">
      <alignment vertical="center"/>
    </xf>
    <xf numFmtId="0" fontId="102" fillId="0" borderId="12" xfId="9" applyFont="1" applyBorder="1">
      <alignment vertical="center"/>
    </xf>
    <xf numFmtId="0" fontId="102" fillId="0" borderId="6" xfId="9" applyFont="1" applyBorder="1">
      <alignment vertical="center"/>
    </xf>
    <xf numFmtId="0" fontId="102" fillId="0" borderId="7" xfId="9" applyFont="1" applyBorder="1">
      <alignment vertical="center"/>
    </xf>
    <xf numFmtId="0" fontId="105" fillId="0" borderId="7" xfId="9" applyFont="1" applyBorder="1">
      <alignment vertical="center"/>
    </xf>
    <xf numFmtId="0" fontId="105" fillId="0" borderId="0" xfId="9" applyFont="1" applyAlignment="1">
      <alignment vertical="top" wrapText="1"/>
    </xf>
    <xf numFmtId="0" fontId="105" fillId="0" borderId="7" xfId="9" applyFont="1" applyBorder="1" applyAlignment="1">
      <alignment vertical="top" wrapText="1"/>
    </xf>
    <xf numFmtId="0" fontId="105" fillId="0" borderId="9" xfId="9" applyFont="1" applyBorder="1" applyAlignment="1">
      <alignment vertical="top" wrapText="1"/>
    </xf>
    <xf numFmtId="0" fontId="44" fillId="0" borderId="1" xfId="9" applyFont="1" applyBorder="1" applyAlignment="1" applyProtection="1">
      <alignment vertical="top" wrapText="1"/>
      <protection locked="0"/>
    </xf>
    <xf numFmtId="0" fontId="44" fillId="0" borderId="0" xfId="9" applyFont="1" applyAlignment="1" applyProtection="1">
      <alignment vertical="top" wrapText="1"/>
      <protection locked="0"/>
    </xf>
    <xf numFmtId="198" fontId="41" fillId="0" borderId="45" xfId="0" applyNumberFormat="1" applyFont="1" applyBorder="1" applyAlignment="1">
      <alignment horizontal="center" vertical="center"/>
    </xf>
    <xf numFmtId="0" fontId="43" fillId="0" borderId="25" xfId="9" applyFont="1" applyFill="1" applyBorder="1" applyAlignment="1">
      <alignment vertical="top"/>
    </xf>
    <xf numFmtId="0" fontId="49" fillId="0" borderId="13" xfId="9" applyFont="1" applyFill="1" applyBorder="1">
      <alignment vertical="center"/>
    </xf>
    <xf numFmtId="0" fontId="39" fillId="0" borderId="2" xfId="0" applyFont="1" applyBorder="1" applyAlignment="1">
      <alignment vertical="top"/>
    </xf>
    <xf numFmtId="0" fontId="116" fillId="0" borderId="0" xfId="9" applyFont="1" applyFill="1" applyAlignment="1">
      <alignment horizontal="left" vertical="center"/>
    </xf>
    <xf numFmtId="0" fontId="43" fillId="0" borderId="0" xfId="0" applyFont="1" applyAlignment="1">
      <alignment vertical="top" wrapText="1"/>
    </xf>
    <xf numFmtId="0" fontId="43" fillId="0" borderId="0" xfId="0" applyFont="1" applyAlignment="1">
      <alignment horizontal="left" vertical="top"/>
    </xf>
    <xf numFmtId="0" fontId="43" fillId="0" borderId="46" xfId="9" applyFont="1" applyFill="1" applyBorder="1" applyAlignment="1" applyProtection="1">
      <alignment horizontal="center" shrinkToFit="1"/>
      <protection locked="0"/>
    </xf>
    <xf numFmtId="0" fontId="73" fillId="0" borderId="0" xfId="17" applyFont="1" applyAlignment="1">
      <alignment horizontal="left" vertical="center" wrapText="1"/>
    </xf>
    <xf numFmtId="0" fontId="82" fillId="0" borderId="0" xfId="17" applyFont="1" applyAlignment="1">
      <alignment horizontal="center" vertical="center"/>
    </xf>
    <xf numFmtId="31" fontId="71" fillId="0" borderId="0" xfId="17" applyNumberFormat="1" applyFont="1" applyAlignment="1" applyProtection="1">
      <alignment horizontal="right" vertical="center"/>
      <protection locked="0"/>
    </xf>
    <xf numFmtId="0" fontId="75" fillId="0" borderId="0" xfId="17" applyFont="1" applyAlignment="1" applyProtection="1">
      <alignment horizontal="left" vertical="center"/>
      <protection locked="0"/>
    </xf>
    <xf numFmtId="0" fontId="71" fillId="0" borderId="0" xfId="17" applyFont="1" applyAlignment="1" applyProtection="1">
      <alignment horizontal="left" vertical="center" wrapText="1"/>
      <protection locked="0"/>
    </xf>
    <xf numFmtId="0" fontId="71" fillId="0" borderId="0" xfId="17" applyFont="1" applyAlignment="1">
      <alignment horizontal="center" vertical="center"/>
    </xf>
    <xf numFmtId="31" fontId="85" fillId="0" borderId="0" xfId="17" applyNumberFormat="1" applyFont="1" applyAlignment="1" applyProtection="1">
      <alignment horizontal="right" vertical="center"/>
      <protection locked="0"/>
    </xf>
    <xf numFmtId="0" fontId="86" fillId="0" borderId="0" xfId="17" applyFont="1" applyAlignment="1" applyProtection="1">
      <alignment horizontal="left" vertical="center"/>
      <protection locked="0"/>
    </xf>
    <xf numFmtId="0" fontId="5" fillId="0" borderId="0" xfId="0" applyFont="1" applyAlignment="1">
      <alignment horizontal="center" vertical="center"/>
    </xf>
    <xf numFmtId="0" fontId="90" fillId="0" borderId="22" xfId="0" applyFont="1" applyBorder="1" applyAlignment="1">
      <alignment horizontal="center" vertical="center" wrapText="1"/>
    </xf>
    <xf numFmtId="0" fontId="90" fillId="0" borderId="21" xfId="0" applyFont="1" applyBorder="1" applyAlignment="1">
      <alignment horizontal="center" vertical="center"/>
    </xf>
    <xf numFmtId="0" fontId="90" fillId="0" borderId="108" xfId="0" applyFont="1" applyBorder="1" applyAlignment="1">
      <alignment horizontal="center" vertical="center"/>
    </xf>
    <xf numFmtId="0" fontId="90" fillId="0" borderId="1" xfId="0" applyFont="1" applyBorder="1" applyAlignment="1">
      <alignment horizontal="center" vertical="center" wrapText="1"/>
    </xf>
    <xf numFmtId="0" fontId="90" fillId="0" borderId="0" xfId="0" applyFont="1" applyAlignment="1">
      <alignment horizontal="center" vertical="center"/>
    </xf>
    <xf numFmtId="0" fontId="90" fillId="0" borderId="2" xfId="0" applyFont="1" applyBorder="1" applyAlignment="1">
      <alignment horizontal="center" vertical="center"/>
    </xf>
    <xf numFmtId="0" fontId="90" fillId="0" borderId="4" xfId="0" applyFont="1" applyBorder="1" applyAlignment="1">
      <alignment horizontal="center" vertical="center"/>
    </xf>
    <xf numFmtId="0" fontId="90" fillId="0" borderId="3" xfId="0" applyFont="1" applyBorder="1" applyAlignment="1">
      <alignment horizontal="center" vertical="center"/>
    </xf>
    <xf numFmtId="0" fontId="90" fillId="0" borderId="5" xfId="0" applyFont="1" applyBorder="1" applyAlignment="1">
      <alignment horizontal="center" vertical="center"/>
    </xf>
    <xf numFmtId="0" fontId="23" fillId="0" borderId="22" xfId="0" applyFont="1" applyBorder="1" applyAlignment="1" applyProtection="1">
      <alignment horizontal="left" vertical="center" wrapText="1" shrinkToFit="1"/>
      <protection locked="0"/>
    </xf>
    <xf numFmtId="0" fontId="23" fillId="0" borderId="21" xfId="0" applyFont="1" applyBorder="1" applyAlignment="1" applyProtection="1">
      <alignment horizontal="left" vertical="center" wrapText="1" shrinkToFit="1"/>
      <protection locked="0"/>
    </xf>
    <xf numFmtId="0" fontId="23" fillId="0" borderId="1" xfId="0" applyFont="1" applyBorder="1" applyAlignment="1" applyProtection="1">
      <alignment horizontal="left" vertical="center" wrapText="1" shrinkToFit="1"/>
      <protection locked="0"/>
    </xf>
    <xf numFmtId="0" fontId="23" fillId="0" borderId="0" xfId="0" applyFont="1" applyAlignment="1" applyProtection="1">
      <alignment horizontal="left" vertical="center" wrapText="1" shrinkToFit="1"/>
      <protection locked="0"/>
    </xf>
    <xf numFmtId="0" fontId="23" fillId="0" borderId="4" xfId="0" applyFont="1" applyBorder="1" applyAlignment="1" applyProtection="1">
      <alignment horizontal="left" vertical="center" wrapText="1" shrinkToFit="1"/>
      <protection locked="0"/>
    </xf>
    <xf numFmtId="0" fontId="23" fillId="0" borderId="3" xfId="0"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3" fillId="0" borderId="53" xfId="0" applyNumberFormat="1" applyFont="1" applyBorder="1" applyAlignment="1" applyProtection="1">
      <alignment horizontal="left" vertical="center" wrapText="1" shrinkToFit="1"/>
      <protection locked="0"/>
    </xf>
    <xf numFmtId="49" fontId="23" fillId="0" borderId="3" xfId="0" applyNumberFormat="1" applyFont="1" applyBorder="1" applyAlignment="1" applyProtection="1">
      <alignment horizontal="left" vertical="center" wrapText="1" shrinkToFit="1"/>
      <protection locked="0"/>
    </xf>
    <xf numFmtId="49" fontId="23" fillId="0" borderId="5" xfId="0" applyNumberFormat="1" applyFont="1" applyBorder="1" applyAlignment="1" applyProtection="1">
      <alignment horizontal="left" vertical="center" wrapText="1" shrinkToFit="1"/>
      <protection locked="0"/>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23" fillId="0" borderId="22" xfId="0" applyFont="1" applyBorder="1" applyAlignment="1" applyProtection="1">
      <alignment horizontal="left" vertical="center" wrapText="1"/>
      <protection locked="0"/>
    </xf>
    <xf numFmtId="0" fontId="23" fillId="0" borderId="21" xfId="0" applyFont="1" applyBorder="1" applyAlignment="1" applyProtection="1">
      <alignment horizontal="left" vertical="center" wrapText="1"/>
      <protection locked="0"/>
    </xf>
    <xf numFmtId="0" fontId="23" fillId="0" borderId="4" xfId="0" applyFont="1" applyBorder="1" applyAlignment="1" applyProtection="1">
      <alignment horizontal="left" vertical="center" wrapText="1"/>
      <protection locked="0"/>
    </xf>
    <xf numFmtId="0" fontId="23" fillId="0" borderId="3" xfId="0" applyFont="1" applyBorder="1" applyAlignment="1" applyProtection="1">
      <alignment horizontal="left" vertical="center" wrapText="1"/>
      <protection locked="0"/>
    </xf>
    <xf numFmtId="49" fontId="23" fillId="0" borderId="53" xfId="0" applyNumberFormat="1" applyFont="1" applyBorder="1" applyAlignment="1" applyProtection="1">
      <alignment horizontal="left" vertical="center" wrapText="1"/>
      <protection locked="0"/>
    </xf>
    <xf numFmtId="49" fontId="23" fillId="0" borderId="3" xfId="0" applyNumberFormat="1" applyFont="1" applyBorder="1" applyAlignment="1" applyProtection="1">
      <alignment horizontal="left" vertical="center" wrapText="1"/>
      <protection locked="0"/>
    </xf>
    <xf numFmtId="49" fontId="23" fillId="0" borderId="5" xfId="0" applyNumberFormat="1" applyFont="1" applyBorder="1" applyAlignment="1" applyProtection="1">
      <alignment horizontal="left" vertical="center" wrapText="1"/>
      <protection locked="0"/>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23" fillId="0" borderId="34" xfId="0" applyFont="1" applyBorder="1" applyAlignment="1">
      <alignment horizontal="distributed"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3"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2" xfId="0" applyFont="1" applyBorder="1" applyAlignment="1">
      <alignment horizontal="center" vertical="center"/>
    </xf>
    <xf numFmtId="0" fontId="8" fillId="0" borderId="96" xfId="0" applyFont="1" applyBorder="1" applyAlignment="1">
      <alignment horizontal="center" vertical="center"/>
    </xf>
    <xf numFmtId="0" fontId="23"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23" fillId="0" borderId="205" xfId="0" applyFont="1" applyBorder="1" applyAlignment="1">
      <alignment horizontal="center" vertical="center" textRotation="255"/>
    </xf>
    <xf numFmtId="0" fontId="23" fillId="0" borderId="95" xfId="0" applyFont="1" applyBorder="1" applyAlignment="1">
      <alignment horizontal="center" vertical="center" textRotation="255"/>
    </xf>
    <xf numFmtId="0" fontId="23" fillId="0" borderId="1" xfId="0" applyFont="1" applyBorder="1" applyAlignment="1">
      <alignment horizontal="center" vertical="center" textRotation="255"/>
    </xf>
    <xf numFmtId="0" fontId="23" fillId="0" borderId="8" xfId="0" applyFont="1" applyBorder="1" applyAlignment="1">
      <alignment horizontal="center" vertical="center" textRotation="255"/>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23" fillId="0" borderId="7"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1" xfId="0" applyFont="1" applyBorder="1" applyAlignment="1" applyProtection="1">
      <alignment horizontal="center" vertical="center"/>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3" fillId="0" borderId="18" xfId="0" applyFont="1" applyBorder="1" applyAlignment="1" applyProtection="1">
      <alignment horizontal="center" vertical="center"/>
      <protection locked="0"/>
    </xf>
    <xf numFmtId="0" fontId="23" fillId="0" borderId="12" xfId="0" applyFont="1" applyBorder="1" applyAlignment="1" applyProtection="1">
      <alignment horizontal="center" vertical="center"/>
      <protection locked="0"/>
    </xf>
    <xf numFmtId="0" fontId="8" fillId="0" borderId="12" xfId="0" applyFont="1" applyBorder="1" applyAlignment="1">
      <alignment horizontal="center" vertical="center"/>
    </xf>
    <xf numFmtId="0" fontId="0" fillId="0" borderId="12" xfId="0" applyBorder="1" applyAlignment="1">
      <alignment horizontal="center" vertical="center"/>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left" vertical="top" wrapTex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91" fillId="0" borderId="33" xfId="0" applyFont="1" applyBorder="1" applyAlignment="1">
      <alignment horizontal="distributed" vertical="center" indent="1"/>
    </xf>
    <xf numFmtId="0" fontId="91" fillId="0" borderId="34" xfId="0" applyFont="1" applyBorder="1" applyAlignment="1">
      <alignment horizontal="distributed" vertical="center" indent="1"/>
    </xf>
    <xf numFmtId="0" fontId="91" fillId="0" borderId="36" xfId="0" applyFont="1" applyBorder="1" applyAlignment="1">
      <alignment horizontal="distributed" vertical="center" indent="1"/>
    </xf>
    <xf numFmtId="0" fontId="8" fillId="0" borderId="282"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8" fillId="0" borderId="283" xfId="0" applyFont="1" applyBorder="1" applyAlignment="1" applyProtection="1">
      <alignment horizontal="center" vertical="center"/>
      <protection locked="0"/>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41" fillId="0" borderId="0" xfId="9" applyFont="1" applyFill="1" applyAlignment="1">
      <alignment horizontal="center" vertical="center"/>
    </xf>
    <xf numFmtId="49" fontId="41" fillId="0" borderId="0" xfId="0" applyNumberFormat="1" applyFont="1" applyAlignment="1">
      <alignment horizontal="center" vertical="center" shrinkToFit="1"/>
    </xf>
    <xf numFmtId="0" fontId="41" fillId="0" borderId="0" xfId="0" applyFont="1" applyAlignment="1">
      <alignment horizontal="left" vertical="top" wrapText="1"/>
    </xf>
    <xf numFmtId="0" fontId="41" fillId="0" borderId="2" xfId="0" applyFont="1" applyBorder="1" applyAlignment="1">
      <alignment horizontal="left" vertical="top" wrapText="1"/>
    </xf>
    <xf numFmtId="0" fontId="41" fillId="0" borderId="3" xfId="0" applyFont="1" applyBorder="1" applyAlignment="1">
      <alignment horizontal="left" vertical="top" wrapText="1"/>
    </xf>
    <xf numFmtId="0" fontId="41" fillId="0" borderId="5" xfId="0" applyFont="1" applyBorder="1" applyAlignment="1">
      <alignment horizontal="left" vertical="top" wrapText="1"/>
    </xf>
    <xf numFmtId="0" fontId="43" fillId="0" borderId="0" xfId="9" applyFont="1" applyFill="1" applyAlignment="1">
      <alignment horizontal="center" vertical="center"/>
    </xf>
    <xf numFmtId="0" fontId="41" fillId="0" borderId="0" xfId="0" applyFont="1" applyAlignment="1">
      <alignment horizontal="left" vertical="top" wrapText="1" shrinkToFit="1"/>
    </xf>
    <xf numFmtId="0" fontId="41" fillId="0" borderId="2" xfId="0" applyFont="1" applyBorder="1" applyAlignment="1">
      <alignment horizontal="left" vertical="top" wrapText="1" shrinkToFit="1"/>
    </xf>
    <xf numFmtId="4" fontId="43" fillId="3" borderId="11" xfId="9" applyNumberFormat="1" applyFont="1" applyFill="1" applyBorder="1">
      <alignment vertical="center"/>
    </xf>
    <xf numFmtId="0" fontId="43" fillId="3" borderId="32" xfId="9" applyFont="1" applyFill="1" applyBorder="1" applyAlignment="1">
      <alignment horizontal="center" vertical="center"/>
    </xf>
    <xf numFmtId="0" fontId="43" fillId="3" borderId="31" xfId="9" applyFont="1" applyFill="1" applyBorder="1" applyAlignment="1">
      <alignment horizontal="center" vertical="center"/>
    </xf>
    <xf numFmtId="0" fontId="43" fillId="3" borderId="30" xfId="9" applyFont="1" applyFill="1" applyBorder="1" applyAlignment="1">
      <alignment horizontal="center" vertical="center"/>
    </xf>
    <xf numFmtId="0" fontId="53" fillId="0" borderId="12" xfId="0" applyFont="1" applyBorder="1" applyAlignment="1">
      <alignment horizontal="left" vertical="center" wrapText="1"/>
    </xf>
    <xf numFmtId="0" fontId="37" fillId="0" borderId="0" xfId="0" applyFont="1" applyAlignment="1">
      <alignment horizontal="left" vertical="top" wrapText="1" shrinkToFit="1"/>
    </xf>
    <xf numFmtId="0" fontId="37" fillId="0" borderId="2" xfId="0" applyFont="1" applyBorder="1" applyAlignment="1">
      <alignment horizontal="left" vertical="top" wrapText="1" shrinkToFit="1"/>
    </xf>
    <xf numFmtId="189" fontId="43" fillId="0" borderId="32" xfId="9" applyNumberFormat="1" applyFont="1" applyFill="1" applyBorder="1" applyAlignment="1">
      <alignment horizontal="center" vertical="center"/>
    </xf>
    <xf numFmtId="189" fontId="43" fillId="0" borderId="31" xfId="9" applyNumberFormat="1" applyFont="1" applyFill="1" applyBorder="1" applyAlignment="1">
      <alignment horizontal="center" vertical="center"/>
    </xf>
    <xf numFmtId="189" fontId="43" fillId="0" borderId="30" xfId="9" applyNumberFormat="1" applyFont="1" applyFill="1" applyBorder="1" applyAlignment="1">
      <alignment horizontal="center" vertical="center"/>
    </xf>
    <xf numFmtId="205" fontId="43" fillId="3" borderId="32" xfId="9" applyNumberFormat="1" applyFont="1" applyFill="1" applyBorder="1" applyAlignment="1">
      <alignment horizontal="center" vertical="center"/>
    </xf>
    <xf numFmtId="205" fontId="43" fillId="3" borderId="31" xfId="9" applyNumberFormat="1" applyFont="1" applyFill="1" applyBorder="1" applyAlignment="1">
      <alignment horizontal="center" vertical="center"/>
    </xf>
    <xf numFmtId="179" fontId="43" fillId="3" borderId="32" xfId="9" applyNumberFormat="1" applyFont="1" applyFill="1" applyBorder="1" applyAlignment="1">
      <alignment horizontal="right" vertical="center"/>
    </xf>
    <xf numFmtId="179" fontId="43" fillId="3" borderId="30" xfId="9" applyNumberFormat="1" applyFont="1" applyFill="1" applyBorder="1" applyAlignment="1">
      <alignment horizontal="right" vertical="center"/>
    </xf>
    <xf numFmtId="0" fontId="43" fillId="0" borderId="24" xfId="9" applyFont="1" applyFill="1" applyBorder="1" applyAlignment="1">
      <alignment horizontal="center" vertical="center"/>
    </xf>
    <xf numFmtId="0" fontId="43" fillId="0" borderId="9" xfId="9" applyFont="1" applyFill="1" applyBorder="1" applyAlignment="1">
      <alignment horizontal="center" vertical="center"/>
    </xf>
    <xf numFmtId="0" fontId="43" fillId="0" borderId="11" xfId="9" applyFont="1" applyFill="1" applyBorder="1" applyAlignment="1">
      <alignment horizontal="center" vertical="center"/>
    </xf>
    <xf numFmtId="179" fontId="43" fillId="0" borderId="32" xfId="9" applyNumberFormat="1" applyFont="1" applyFill="1" applyBorder="1" applyAlignment="1">
      <alignment horizontal="right" vertical="center"/>
    </xf>
    <xf numFmtId="179" fontId="43" fillId="0" borderId="30" xfId="9" applyNumberFormat="1" applyFont="1" applyFill="1" applyBorder="1" applyAlignment="1">
      <alignment horizontal="right" vertical="center"/>
    </xf>
    <xf numFmtId="0" fontId="41" fillId="0" borderId="32" xfId="9" applyFont="1" applyFill="1" applyBorder="1" applyAlignment="1">
      <alignment horizontal="left" vertical="center" wrapText="1"/>
    </xf>
    <xf numFmtId="0" fontId="41" fillId="0" borderId="31" xfId="9" applyFont="1" applyFill="1" applyBorder="1" applyAlignment="1">
      <alignment horizontal="left" vertical="center" wrapText="1"/>
    </xf>
    <xf numFmtId="182" fontId="43" fillId="3" borderId="11" xfId="9" applyNumberFormat="1" applyFont="1" applyFill="1" applyBorder="1">
      <alignment vertical="center"/>
    </xf>
    <xf numFmtId="188" fontId="43" fillId="0" borderId="45" xfId="9" applyNumberFormat="1" applyFont="1" applyFill="1" applyBorder="1" applyAlignment="1">
      <alignment horizontal="left" vertical="center"/>
    </xf>
    <xf numFmtId="189" fontId="43" fillId="0" borderId="7" xfId="9" applyNumberFormat="1" applyFont="1" applyFill="1" applyBorder="1" applyAlignment="1">
      <alignment horizontal="center" vertical="center"/>
    </xf>
    <xf numFmtId="189" fontId="43" fillId="0" borderId="0" xfId="9" applyNumberFormat="1" applyFont="1" applyFill="1" applyAlignment="1">
      <alignment horizontal="center" vertical="center"/>
    </xf>
    <xf numFmtId="189" fontId="43" fillId="0" borderId="8" xfId="9" applyNumberFormat="1" applyFont="1" applyFill="1" applyBorder="1" applyAlignment="1">
      <alignment horizontal="center" vertical="center"/>
    </xf>
    <xf numFmtId="189" fontId="43" fillId="0" borderId="32" xfId="9" applyNumberFormat="1" applyFont="1" applyFill="1" applyBorder="1" applyAlignment="1">
      <alignment horizontal="center" vertical="center" shrinkToFit="1"/>
    </xf>
    <xf numFmtId="189" fontId="43" fillId="0" borderId="31" xfId="9" applyNumberFormat="1" applyFont="1" applyFill="1" applyBorder="1" applyAlignment="1">
      <alignment horizontal="center" vertical="center" shrinkToFit="1"/>
    </xf>
    <xf numFmtId="182" fontId="43" fillId="3" borderId="31" xfId="9" applyNumberFormat="1" applyFont="1" applyFill="1" applyBorder="1" applyAlignment="1">
      <alignment horizontal="right" vertical="center"/>
    </xf>
    <xf numFmtId="4" fontId="43" fillId="3" borderId="31" xfId="9" applyNumberFormat="1" applyFont="1" applyFill="1" applyBorder="1" applyAlignment="1">
      <alignment horizontal="right" vertical="center"/>
    </xf>
    <xf numFmtId="179" fontId="43" fillId="3" borderId="57" xfId="9" applyNumberFormat="1" applyFont="1" applyFill="1" applyBorder="1" applyAlignment="1">
      <alignment horizontal="right" vertical="center"/>
    </xf>
    <xf numFmtId="179" fontId="43" fillId="3" borderId="93" xfId="9" applyNumberFormat="1" applyFont="1" applyFill="1" applyBorder="1" applyAlignment="1">
      <alignment horizontal="right" vertical="center"/>
    </xf>
    <xf numFmtId="0" fontId="43" fillId="0" borderId="44" xfId="9" applyFont="1" applyFill="1" applyBorder="1" applyAlignment="1">
      <alignment horizontal="left" vertical="center"/>
    </xf>
    <xf numFmtId="0" fontId="43" fillId="0" borderId="44" xfId="9" applyFont="1" applyFill="1" applyBorder="1">
      <alignment vertical="center"/>
    </xf>
    <xf numFmtId="182" fontId="43" fillId="3" borderId="44" xfId="9" applyNumberFormat="1" applyFont="1" applyFill="1" applyBorder="1" applyAlignment="1">
      <alignment horizontal="right" vertical="center"/>
    </xf>
    <xf numFmtId="0" fontId="43" fillId="0" borderId="98" xfId="9" applyFont="1" applyFill="1" applyBorder="1" applyAlignment="1">
      <alignment horizontal="center" vertical="center"/>
    </xf>
    <xf numFmtId="0" fontId="43" fillId="0" borderId="45" xfId="9" applyFont="1" applyFill="1" applyBorder="1" applyAlignment="1">
      <alignment horizontal="center" vertical="center"/>
    </xf>
    <xf numFmtId="0" fontId="43" fillId="0" borderId="92" xfId="9" applyFont="1" applyFill="1" applyBorder="1" applyAlignment="1">
      <alignment horizontal="center" vertical="center"/>
    </xf>
    <xf numFmtId="178" fontId="43" fillId="0" borderId="7" xfId="9" applyNumberFormat="1" applyFont="1" applyFill="1" applyBorder="1" applyAlignment="1">
      <alignment horizontal="center" vertical="center" shrinkToFit="1"/>
    </xf>
    <xf numFmtId="178" fontId="43" fillId="0" borderId="0" xfId="9" applyNumberFormat="1" applyFont="1" applyFill="1" applyAlignment="1">
      <alignment horizontal="center" vertical="center" shrinkToFit="1"/>
    </xf>
    <xf numFmtId="179" fontId="43" fillId="0" borderId="55" xfId="9" applyNumberFormat="1" applyFont="1" applyFill="1" applyBorder="1" applyAlignment="1">
      <alignment horizontal="right" vertical="center"/>
    </xf>
    <xf numFmtId="179" fontId="43" fillId="0" borderId="92" xfId="9" applyNumberFormat="1" applyFont="1" applyFill="1" applyBorder="1" applyAlignment="1">
      <alignment horizontal="right" vertical="center"/>
    </xf>
    <xf numFmtId="182" fontId="43" fillId="0" borderId="45" xfId="9" applyNumberFormat="1" applyFont="1" applyFill="1" applyBorder="1" applyAlignment="1">
      <alignment horizontal="right" vertical="center" shrinkToFit="1"/>
    </xf>
    <xf numFmtId="4" fontId="43" fillId="3" borderId="44" xfId="9" applyNumberFormat="1" applyFont="1" applyFill="1" applyBorder="1" applyAlignment="1">
      <alignment horizontal="right" vertical="center"/>
    </xf>
    <xf numFmtId="0" fontId="43" fillId="0" borderId="57" xfId="9" applyFont="1" applyFill="1" applyBorder="1" applyAlignment="1">
      <alignment horizontal="center" vertical="center"/>
    </xf>
    <xf numFmtId="0" fontId="43" fillId="0" borderId="44" xfId="9" applyFont="1" applyFill="1" applyBorder="1" applyAlignment="1">
      <alignment horizontal="center" vertical="center"/>
    </xf>
    <xf numFmtId="0" fontId="43" fillId="0" borderId="93" xfId="9" applyFont="1" applyFill="1" applyBorder="1" applyAlignment="1">
      <alignment horizontal="center" vertical="center"/>
    </xf>
    <xf numFmtId="0" fontId="43" fillId="0" borderId="99" xfId="9" applyFont="1" applyFill="1" applyBorder="1" applyAlignment="1">
      <alignment horizontal="center" vertical="center" textRotation="255"/>
    </xf>
    <xf numFmtId="0" fontId="43" fillId="0" borderId="100" xfId="9" applyFont="1" applyFill="1" applyBorder="1" applyAlignment="1">
      <alignment horizontal="center" vertical="center" textRotation="255"/>
    </xf>
    <xf numFmtId="0" fontId="43" fillId="0" borderId="102" xfId="9" applyFont="1" applyFill="1" applyBorder="1" applyAlignment="1">
      <alignment horizontal="center" vertical="center"/>
    </xf>
    <xf numFmtId="0" fontId="43" fillId="0" borderId="51" xfId="9" applyFont="1" applyFill="1" applyBorder="1" applyAlignment="1">
      <alignment horizontal="center" vertical="center"/>
    </xf>
    <xf numFmtId="0" fontId="43" fillId="0" borderId="47" xfId="9" applyFont="1" applyFill="1" applyBorder="1" applyAlignment="1">
      <alignment horizontal="center" vertical="center"/>
    </xf>
    <xf numFmtId="178" fontId="43" fillId="0" borderId="78" xfId="9" applyNumberFormat="1" applyFont="1" applyFill="1" applyBorder="1" applyAlignment="1">
      <alignment horizontal="center" vertical="center" shrinkToFit="1"/>
    </xf>
    <xf numFmtId="178" fontId="43" fillId="0" borderId="46" xfId="9" applyNumberFormat="1" applyFont="1" applyFill="1" applyBorder="1" applyAlignment="1">
      <alignment horizontal="center" vertical="center" shrinkToFit="1"/>
    </xf>
    <xf numFmtId="179" fontId="43" fillId="0" borderId="78" xfId="9" applyNumberFormat="1" applyFont="1" applyFill="1" applyBorder="1" applyAlignment="1">
      <alignment horizontal="right" vertical="center"/>
    </xf>
    <xf numFmtId="179" fontId="43" fillId="0" borderId="91" xfId="9" applyNumberFormat="1" applyFont="1" applyFill="1" applyBorder="1" applyAlignment="1">
      <alignment horizontal="right" vertical="center"/>
    </xf>
    <xf numFmtId="0" fontId="41" fillId="0" borderId="18" xfId="9" applyFont="1" applyFill="1" applyBorder="1" applyAlignment="1">
      <alignment horizontal="left" vertical="center" wrapText="1"/>
    </xf>
    <xf numFmtId="0" fontId="41" fillId="0" borderId="12" xfId="9" applyFont="1" applyFill="1" applyBorder="1" applyAlignment="1">
      <alignment horizontal="left" vertical="center" wrapText="1"/>
    </xf>
    <xf numFmtId="0" fontId="41" fillId="0" borderId="7" xfId="9" applyFont="1" applyFill="1" applyBorder="1" applyAlignment="1">
      <alignment horizontal="left" vertical="center" wrapText="1"/>
    </xf>
    <xf numFmtId="0" fontId="41" fillId="0" borderId="0" xfId="9" applyFont="1" applyFill="1" applyAlignment="1">
      <alignment horizontal="left" vertical="center" wrapText="1"/>
    </xf>
    <xf numFmtId="0" fontId="41" fillId="0" borderId="78" xfId="9" applyFont="1" applyFill="1" applyBorder="1" applyAlignment="1">
      <alignment horizontal="left" vertical="center" wrapText="1"/>
    </xf>
    <xf numFmtId="0" fontId="41" fillId="0" borderId="46" xfId="9" applyFont="1" applyFill="1" applyBorder="1" applyAlignment="1">
      <alignment horizontal="left" vertical="center" wrapText="1"/>
    </xf>
    <xf numFmtId="182" fontId="43" fillId="0" borderId="46" xfId="9" applyNumberFormat="1" applyFont="1" applyFill="1" applyBorder="1" applyAlignment="1">
      <alignment horizontal="right" vertical="center" shrinkToFit="1"/>
    </xf>
    <xf numFmtId="188" fontId="43" fillId="0" borderId="46" xfId="9" applyNumberFormat="1" applyFont="1" applyFill="1" applyBorder="1" applyAlignment="1">
      <alignment horizontal="left" vertical="center"/>
    </xf>
    <xf numFmtId="4" fontId="43" fillId="3" borderId="51" xfId="9" applyNumberFormat="1" applyFont="1" applyFill="1" applyBorder="1">
      <alignment vertical="center"/>
    </xf>
    <xf numFmtId="0" fontId="43" fillId="3" borderId="78" xfId="9" applyFont="1" applyFill="1" applyBorder="1" applyAlignment="1">
      <alignment horizontal="center" vertical="center"/>
    </xf>
    <xf numFmtId="0" fontId="43" fillId="3" borderId="46" xfId="9" applyFont="1" applyFill="1" applyBorder="1" applyAlignment="1">
      <alignment horizontal="center" vertical="center"/>
    </xf>
    <xf numFmtId="0" fontId="43" fillId="3" borderId="91" xfId="9" applyFont="1" applyFill="1" applyBorder="1" applyAlignment="1">
      <alignment horizontal="center" vertical="center"/>
    </xf>
    <xf numFmtId="0" fontId="43" fillId="0" borderId="103" xfId="9" applyFont="1" applyFill="1" applyBorder="1" applyAlignment="1">
      <alignment horizontal="center" vertical="center" wrapText="1"/>
    </xf>
    <xf numFmtId="0" fontId="43" fillId="0" borderId="90" xfId="9" applyFont="1" applyFill="1" applyBorder="1" applyAlignment="1">
      <alignment horizontal="center" vertical="center" wrapText="1"/>
    </xf>
    <xf numFmtId="0" fontId="43" fillId="0" borderId="104" xfId="9" applyFont="1" applyFill="1" applyBorder="1" applyAlignment="1">
      <alignment horizontal="center" vertical="center" wrapText="1"/>
    </xf>
    <xf numFmtId="189" fontId="43" fillId="0" borderId="57" xfId="9" applyNumberFormat="1" applyFont="1" applyFill="1" applyBorder="1" applyAlignment="1">
      <alignment horizontal="center" vertical="center"/>
    </xf>
    <xf numFmtId="189" fontId="43" fillId="0" borderId="93" xfId="9" applyNumberFormat="1" applyFont="1" applyFill="1" applyBorder="1" applyAlignment="1">
      <alignment horizontal="center" vertical="center"/>
    </xf>
    <xf numFmtId="0" fontId="43" fillId="3" borderId="44" xfId="9" applyFont="1" applyFill="1" applyBorder="1" applyAlignment="1">
      <alignment horizontal="right" vertical="center"/>
    </xf>
    <xf numFmtId="4" fontId="43" fillId="3" borderId="45" xfId="9" applyNumberFormat="1" applyFont="1" applyFill="1" applyBorder="1" applyAlignment="1">
      <alignment horizontal="right" vertical="center"/>
    </xf>
    <xf numFmtId="0" fontId="43" fillId="3" borderId="55" xfId="9" applyFont="1" applyFill="1" applyBorder="1" applyAlignment="1">
      <alignment horizontal="center" vertical="center"/>
    </xf>
    <xf numFmtId="0" fontId="43" fillId="3" borderId="45" xfId="9" applyFont="1" applyFill="1" applyBorder="1" applyAlignment="1">
      <alignment horizontal="center" vertical="center"/>
    </xf>
    <xf numFmtId="0" fontId="43" fillId="3" borderId="92" xfId="9" applyFont="1" applyFill="1" applyBorder="1" applyAlignment="1">
      <alignment horizontal="center" vertical="center"/>
    </xf>
    <xf numFmtId="178" fontId="43" fillId="0" borderId="55" xfId="9" applyNumberFormat="1" applyFont="1" applyFill="1" applyBorder="1" applyAlignment="1">
      <alignment horizontal="center" vertical="center" shrinkToFit="1"/>
    </xf>
    <xf numFmtId="178" fontId="43" fillId="0" borderId="45" xfId="9" applyNumberFormat="1" applyFont="1" applyFill="1" applyBorder="1" applyAlignment="1">
      <alignment horizontal="center" vertical="center" shrinkToFit="1"/>
    </xf>
    <xf numFmtId="0" fontId="43" fillId="0" borderId="101" xfId="9" applyFont="1" applyFill="1" applyBorder="1" applyAlignment="1">
      <alignment horizontal="center" vertical="center"/>
    </xf>
    <xf numFmtId="189" fontId="43" fillId="0" borderId="44" xfId="9" applyNumberFormat="1" applyFont="1" applyFill="1" applyBorder="1" applyAlignment="1">
      <alignment horizontal="center" vertical="center"/>
    </xf>
    <xf numFmtId="4" fontId="43" fillId="3" borderId="45" xfId="9" applyNumberFormat="1" applyFont="1" applyFill="1" applyBorder="1">
      <alignment vertical="center"/>
    </xf>
    <xf numFmtId="0" fontId="43" fillId="3" borderId="79" xfId="9" applyFont="1" applyFill="1" applyBorder="1" applyAlignment="1">
      <alignment horizontal="center" vertical="center"/>
    </xf>
    <xf numFmtId="0" fontId="43" fillId="3" borderId="90" xfId="9" applyFont="1" applyFill="1" applyBorder="1" applyAlignment="1">
      <alignment horizontal="center" vertical="center"/>
    </xf>
    <xf numFmtId="0" fontId="43" fillId="3" borderId="104" xfId="9" applyFont="1" applyFill="1" applyBorder="1" applyAlignment="1">
      <alignment horizontal="center" vertical="center"/>
    </xf>
    <xf numFmtId="0" fontId="43" fillId="3" borderId="7" xfId="9" applyFont="1" applyFill="1" applyBorder="1" applyAlignment="1">
      <alignment horizontal="center" vertical="center"/>
    </xf>
    <xf numFmtId="0" fontId="43" fillId="3" borderId="0" xfId="9" applyFont="1" applyFill="1" applyAlignment="1">
      <alignment horizontal="center" vertical="center"/>
    </xf>
    <xf numFmtId="0" fontId="43" fillId="3" borderId="8" xfId="9" applyFont="1" applyFill="1" applyBorder="1" applyAlignment="1">
      <alignment horizontal="center" vertical="center"/>
    </xf>
    <xf numFmtId="0" fontId="41" fillId="0" borderId="0" xfId="9" applyFont="1" applyFill="1" applyAlignment="1">
      <alignment horizontal="right" vertical="center"/>
    </xf>
    <xf numFmtId="182" fontId="43" fillId="0" borderId="0" xfId="9" applyNumberFormat="1" applyFont="1" applyFill="1" applyAlignment="1">
      <alignment horizontal="right" vertical="center" shrinkToFit="1"/>
    </xf>
    <xf numFmtId="188" fontId="43" fillId="0" borderId="0" xfId="9" applyNumberFormat="1" applyFont="1" applyFill="1" applyAlignment="1">
      <alignment horizontal="left" vertical="center"/>
    </xf>
    <xf numFmtId="4" fontId="43" fillId="3" borderId="0" xfId="9" applyNumberFormat="1" applyFont="1" applyFill="1" applyAlignment="1">
      <alignment horizontal="right" vertical="center"/>
    </xf>
    <xf numFmtId="4" fontId="43" fillId="0" borderId="0" xfId="9" applyNumberFormat="1" applyFont="1" applyFill="1" applyAlignment="1">
      <alignment horizontal="left" vertical="center"/>
    </xf>
    <xf numFmtId="4" fontId="43" fillId="0" borderId="8" xfId="9" applyNumberFormat="1" applyFont="1" applyFill="1" applyBorder="1" applyAlignment="1">
      <alignment horizontal="left" vertical="center"/>
    </xf>
    <xf numFmtId="0" fontId="41" fillId="0" borderId="46" xfId="9" applyFont="1" applyFill="1" applyBorder="1" applyAlignment="1">
      <alignment horizontal="center" vertical="center"/>
    </xf>
    <xf numFmtId="182" fontId="43" fillId="4" borderId="46" xfId="9" applyNumberFormat="1" applyFont="1" applyFill="1" applyBorder="1" applyAlignment="1">
      <alignment horizontal="right" vertical="center" shrinkToFit="1"/>
    </xf>
    <xf numFmtId="188" fontId="43" fillId="4" borderId="46" xfId="9" applyNumberFormat="1" applyFont="1" applyFill="1" applyBorder="1" applyAlignment="1">
      <alignment horizontal="left" vertical="center"/>
    </xf>
    <xf numFmtId="4" fontId="43" fillId="4" borderId="0" xfId="9" applyNumberFormat="1" applyFont="1" applyFill="1" applyAlignment="1">
      <alignment horizontal="right" vertical="center"/>
    </xf>
    <xf numFmtId="0" fontId="41" fillId="0" borderId="7" xfId="9" applyFont="1" applyFill="1" applyBorder="1" applyAlignment="1">
      <alignment horizontal="right" vertical="center" shrinkToFit="1"/>
    </xf>
    <xf numFmtId="0" fontId="41" fillId="0" borderId="0" xfId="9" applyFont="1" applyFill="1" applyAlignment="1">
      <alignment horizontal="right" vertical="center" shrinkToFit="1"/>
    </xf>
    <xf numFmtId="182" fontId="43" fillId="0" borderId="0" xfId="9" applyNumberFormat="1" applyFont="1" applyFill="1" applyAlignment="1">
      <alignment horizontal="right" vertical="center"/>
    </xf>
    <xf numFmtId="0" fontId="43" fillId="0" borderId="0" xfId="9" applyFont="1" applyFill="1" applyAlignment="1">
      <alignment horizontal="right" vertical="center"/>
    </xf>
    <xf numFmtId="0" fontId="41" fillId="4" borderId="78" xfId="9" applyFont="1" applyFill="1" applyBorder="1" applyAlignment="1">
      <alignment horizontal="center" vertical="center"/>
    </xf>
    <xf numFmtId="0" fontId="41" fillId="4" borderId="46" xfId="9" applyFont="1" applyFill="1" applyBorder="1" applyAlignment="1">
      <alignment horizontal="center" vertical="center"/>
    </xf>
    <xf numFmtId="182" fontId="43" fillId="4" borderId="46" xfId="9" applyNumberFormat="1" applyFont="1" applyFill="1" applyBorder="1" applyAlignment="1">
      <alignment horizontal="right" vertical="center"/>
    </xf>
    <xf numFmtId="0" fontId="43" fillId="4" borderId="46" xfId="9" applyFont="1" applyFill="1" applyBorder="1" applyAlignment="1">
      <alignment horizontal="right" vertical="center"/>
    </xf>
    <xf numFmtId="4" fontId="43" fillId="4" borderId="46" xfId="9" applyNumberFormat="1" applyFont="1" applyFill="1" applyBorder="1" applyAlignment="1">
      <alignment horizontal="right" vertical="center"/>
    </xf>
    <xf numFmtId="4" fontId="43" fillId="4" borderId="46" xfId="9" applyNumberFormat="1" applyFont="1" applyFill="1" applyBorder="1" applyAlignment="1">
      <alignment horizontal="left" vertical="center"/>
    </xf>
    <xf numFmtId="0" fontId="43" fillId="0" borderId="105" xfId="9" applyFont="1" applyFill="1" applyBorder="1" applyAlignment="1">
      <alignment horizontal="center" vertical="center" textRotation="255"/>
    </xf>
    <xf numFmtId="0" fontId="43" fillId="0" borderId="87" xfId="9" applyFont="1" applyFill="1" applyBorder="1" applyAlignment="1">
      <alignment horizontal="center" vertical="center"/>
    </xf>
    <xf numFmtId="0" fontId="43" fillId="0" borderId="8" xfId="9" applyFont="1" applyFill="1" applyBorder="1" applyAlignment="1">
      <alignment horizontal="center" vertical="center"/>
    </xf>
    <xf numFmtId="0" fontId="43" fillId="0" borderId="106" xfId="9" applyFont="1" applyFill="1" applyBorder="1" applyAlignment="1">
      <alignment horizontal="center" vertical="center"/>
    </xf>
    <xf numFmtId="0" fontId="43" fillId="0" borderId="46" xfId="9" applyFont="1" applyFill="1" applyBorder="1" applyAlignment="1">
      <alignment horizontal="center" vertical="center"/>
    </xf>
    <xf numFmtId="0" fontId="43" fillId="0" borderId="91" xfId="9" applyFont="1" applyFill="1" applyBorder="1" applyAlignment="1">
      <alignment horizontal="center" vertical="center"/>
    </xf>
    <xf numFmtId="178" fontId="43" fillId="0" borderId="7" xfId="9" applyNumberFormat="1" applyFont="1" applyFill="1" applyBorder="1" applyAlignment="1">
      <alignment horizontal="center" vertical="center"/>
    </xf>
    <xf numFmtId="178" fontId="43" fillId="0" borderId="8" xfId="9" applyNumberFormat="1" applyFont="1" applyFill="1" applyBorder="1" applyAlignment="1">
      <alignment horizontal="center" vertical="center"/>
    </xf>
    <xf numFmtId="178" fontId="43" fillId="0" borderId="78" xfId="9" applyNumberFormat="1" applyFont="1" applyFill="1" applyBorder="1" applyAlignment="1">
      <alignment horizontal="center" vertical="center"/>
    </xf>
    <xf numFmtId="178" fontId="43" fillId="0" borderId="91" xfId="9" applyNumberFormat="1" applyFont="1" applyFill="1" applyBorder="1" applyAlignment="1">
      <alignment horizontal="center" vertical="center"/>
    </xf>
    <xf numFmtId="179" fontId="43" fillId="0" borderId="7" xfId="9" applyNumberFormat="1" applyFont="1" applyFill="1" applyBorder="1" applyAlignment="1">
      <alignment horizontal="right" vertical="center"/>
    </xf>
    <xf numFmtId="179" fontId="43" fillId="0" borderId="8" xfId="9" applyNumberFormat="1" applyFont="1" applyFill="1" applyBorder="1" applyAlignment="1">
      <alignment horizontal="right" vertical="center"/>
    </xf>
    <xf numFmtId="179" fontId="43" fillId="4" borderId="18" xfId="9" applyNumberFormat="1" applyFont="1" applyFill="1" applyBorder="1" applyAlignment="1">
      <alignment horizontal="left" vertical="center"/>
    </xf>
    <xf numFmtId="179" fontId="43" fillId="4" borderId="12" xfId="9" applyNumberFormat="1" applyFont="1" applyFill="1" applyBorder="1" applyAlignment="1">
      <alignment horizontal="left" vertical="center"/>
    </xf>
    <xf numFmtId="182" fontId="43" fillId="4" borderId="90" xfId="9" applyNumberFormat="1" applyFont="1" applyFill="1" applyBorder="1" applyAlignment="1">
      <alignment horizontal="right" vertical="center"/>
    </xf>
    <xf numFmtId="0" fontId="43" fillId="4" borderId="90" xfId="9" applyFont="1" applyFill="1" applyBorder="1" applyAlignment="1">
      <alignment horizontal="right" vertical="center"/>
    </xf>
    <xf numFmtId="188" fontId="43" fillId="4" borderId="0" xfId="9" applyNumberFormat="1" applyFont="1" applyFill="1" applyAlignment="1">
      <alignment horizontal="left" vertical="center"/>
    </xf>
    <xf numFmtId="4" fontId="43" fillId="4" borderId="90" xfId="9" applyNumberFormat="1" applyFont="1" applyFill="1" applyBorder="1" applyAlignment="1">
      <alignment horizontal="right" vertical="center"/>
    </xf>
    <xf numFmtId="4" fontId="43" fillId="4" borderId="90" xfId="9" applyNumberFormat="1" applyFont="1" applyFill="1" applyBorder="1" applyAlignment="1">
      <alignment horizontal="left" vertical="center"/>
    </xf>
    <xf numFmtId="0" fontId="43" fillId="0" borderId="103" xfId="9" applyFont="1" applyFill="1" applyBorder="1" applyAlignment="1">
      <alignment horizontal="center" vertical="center"/>
    </xf>
    <xf numFmtId="0" fontId="43" fillId="0" borderId="90" xfId="9" applyFont="1" applyFill="1" applyBorder="1" applyAlignment="1">
      <alignment horizontal="center" vertical="center"/>
    </xf>
    <xf numFmtId="0" fontId="43" fillId="0" borderId="104" xfId="9" applyFont="1" applyFill="1" applyBorder="1" applyAlignment="1">
      <alignment horizontal="center" vertical="center"/>
    </xf>
    <xf numFmtId="178" fontId="43" fillId="0" borderId="79" xfId="9" applyNumberFormat="1" applyFont="1" applyFill="1" applyBorder="1" applyAlignment="1">
      <alignment horizontal="center" vertical="center"/>
    </xf>
    <xf numFmtId="178" fontId="43" fillId="0" borderId="104" xfId="9" applyNumberFormat="1" applyFont="1" applyFill="1" applyBorder="1" applyAlignment="1">
      <alignment horizontal="center" vertical="center"/>
    </xf>
    <xf numFmtId="187" fontId="43" fillId="0" borderId="79" xfId="9" applyNumberFormat="1" applyFont="1" applyFill="1" applyBorder="1" applyAlignment="1">
      <alignment horizontal="right" vertical="center"/>
    </xf>
    <xf numFmtId="187" fontId="43" fillId="0" borderId="104" xfId="9" applyNumberFormat="1" applyFont="1" applyFill="1" applyBorder="1" applyAlignment="1">
      <alignment horizontal="right" vertical="center"/>
    </xf>
    <xf numFmtId="187" fontId="43" fillId="0" borderId="7" xfId="9" applyNumberFormat="1" applyFont="1" applyFill="1" applyBorder="1" applyAlignment="1">
      <alignment horizontal="right" vertical="center"/>
    </xf>
    <xf numFmtId="187" fontId="43" fillId="0" borderId="8" xfId="9" applyNumberFormat="1" applyFont="1" applyFill="1" applyBorder="1" applyAlignment="1">
      <alignment horizontal="right" vertical="center"/>
    </xf>
    <xf numFmtId="0" fontId="41" fillId="0" borderId="90" xfId="9" applyFont="1" applyFill="1" applyBorder="1" applyAlignment="1">
      <alignment horizontal="left" vertical="center"/>
    </xf>
    <xf numFmtId="188" fontId="43" fillId="4" borderId="90" xfId="9" applyNumberFormat="1" applyFont="1" applyFill="1" applyBorder="1" applyAlignment="1">
      <alignment horizontal="left" vertical="center"/>
    </xf>
    <xf numFmtId="4" fontId="43" fillId="0" borderId="90" xfId="9" applyNumberFormat="1" applyFont="1" applyFill="1" applyBorder="1" applyAlignment="1">
      <alignment horizontal="left" vertical="center"/>
    </xf>
    <xf numFmtId="4" fontId="43" fillId="0" borderId="104" xfId="9" applyNumberFormat="1" applyFont="1" applyFill="1" applyBorder="1" applyAlignment="1">
      <alignment horizontal="left" vertical="center"/>
    </xf>
    <xf numFmtId="0" fontId="43" fillId="0" borderId="32" xfId="9" applyFont="1" applyFill="1" applyBorder="1" applyAlignment="1">
      <alignment horizontal="center" vertical="center"/>
    </xf>
    <xf numFmtId="0" fontId="43" fillId="0" borderId="31" xfId="9" applyFont="1" applyFill="1" applyBorder="1" applyAlignment="1">
      <alignment horizontal="center" vertical="center"/>
    </xf>
    <xf numFmtId="0" fontId="43" fillId="0" borderId="30" xfId="9" applyFont="1" applyFill="1" applyBorder="1" applyAlignment="1">
      <alignment horizontal="center" vertical="center"/>
    </xf>
    <xf numFmtId="0" fontId="43" fillId="0" borderId="32" xfId="9" applyFont="1" applyFill="1" applyBorder="1" applyAlignment="1">
      <alignment horizontal="center" vertical="center" wrapText="1"/>
    </xf>
    <xf numFmtId="0" fontId="43" fillId="0" borderId="31" xfId="9" applyFont="1" applyFill="1" applyBorder="1" applyAlignment="1">
      <alignment horizontal="center" vertical="center" wrapText="1"/>
    </xf>
    <xf numFmtId="182" fontId="43" fillId="0" borderId="57" xfId="9" applyNumberFormat="1" applyFont="1" applyFill="1" applyBorder="1" applyAlignment="1">
      <alignment horizontal="center" vertical="center"/>
    </xf>
    <xf numFmtId="182" fontId="43" fillId="0" borderId="44" xfId="9" applyNumberFormat="1" applyFont="1" applyFill="1" applyBorder="1" applyAlignment="1">
      <alignment horizontal="center" vertical="center"/>
    </xf>
    <xf numFmtId="182" fontId="43" fillId="0" borderId="93" xfId="9" applyNumberFormat="1" applyFont="1" applyFill="1" applyBorder="1" applyAlignment="1">
      <alignment horizontal="center" vertical="center"/>
    </xf>
    <xf numFmtId="182" fontId="43" fillId="3" borderId="57" xfId="9" applyNumberFormat="1" applyFont="1" applyFill="1" applyBorder="1" applyAlignment="1">
      <alignment horizontal="center" vertical="center"/>
    </xf>
    <xf numFmtId="182" fontId="43" fillId="3" borderId="44" xfId="9" applyNumberFormat="1" applyFont="1" applyFill="1" applyBorder="1" applyAlignment="1">
      <alignment horizontal="center" vertical="center"/>
    </xf>
    <xf numFmtId="182" fontId="43" fillId="3" borderId="93" xfId="9" applyNumberFormat="1" applyFont="1" applyFill="1" applyBorder="1" applyAlignment="1">
      <alignment horizontal="center" vertical="center"/>
    </xf>
    <xf numFmtId="186" fontId="43" fillId="0" borderId="0" xfId="9" applyNumberFormat="1" applyFont="1" applyFill="1" applyAlignment="1">
      <alignment horizontal="center" vertical="center"/>
    </xf>
    <xf numFmtId="0" fontId="38" fillId="0" borderId="0" xfId="9" applyFont="1" applyFill="1" applyAlignment="1">
      <alignment horizontal="left" vertical="top" wrapText="1"/>
    </xf>
    <xf numFmtId="186" fontId="43" fillId="3" borderId="101" xfId="9" applyNumberFormat="1" applyFont="1" applyFill="1" applyBorder="1" applyAlignment="1">
      <alignment horizontal="center" vertical="center"/>
    </xf>
    <xf numFmtId="186" fontId="43" fillId="3" borderId="44" xfId="9" applyNumberFormat="1" applyFont="1" applyFill="1" applyBorder="1" applyAlignment="1">
      <alignment horizontal="center" vertical="center"/>
    </xf>
    <xf numFmtId="186" fontId="43" fillId="3" borderId="93" xfId="9" applyNumberFormat="1" applyFont="1" applyFill="1" applyBorder="1" applyAlignment="1">
      <alignment horizontal="center" vertical="center"/>
    </xf>
    <xf numFmtId="0" fontId="43" fillId="0" borderId="18" xfId="9" applyFont="1" applyFill="1" applyBorder="1" applyAlignment="1">
      <alignment horizontal="center" vertical="center"/>
    </xf>
    <xf numFmtId="0" fontId="43" fillId="0" borderId="12" xfId="9" applyFont="1" applyFill="1" applyBorder="1" applyAlignment="1">
      <alignment horizontal="center" vertical="center"/>
    </xf>
    <xf numFmtId="0" fontId="43" fillId="0" borderId="6" xfId="9" applyFont="1" applyFill="1" applyBorder="1" applyAlignment="1">
      <alignment horizontal="center" vertical="center"/>
    </xf>
    <xf numFmtId="0" fontId="43" fillId="0" borderId="10" xfId="9" applyFont="1" applyFill="1" applyBorder="1" applyAlignment="1">
      <alignment horizontal="center" vertical="center"/>
    </xf>
    <xf numFmtId="182" fontId="43" fillId="0" borderId="54" xfId="9" applyNumberFormat="1" applyFont="1" applyFill="1" applyBorder="1" applyAlignment="1">
      <alignment horizontal="center" vertical="center"/>
    </xf>
    <xf numFmtId="0" fontId="48" fillId="0" borderId="51" xfId="0" applyFont="1" applyBorder="1">
      <alignment vertical="center"/>
    </xf>
    <xf numFmtId="0" fontId="48" fillId="0" borderId="47" xfId="0" applyFont="1" applyBorder="1">
      <alignment vertical="center"/>
    </xf>
    <xf numFmtId="182" fontId="43" fillId="3" borderId="54" xfId="9" applyNumberFormat="1" applyFont="1" applyFill="1" applyBorder="1" applyAlignment="1">
      <alignment horizontal="center" vertical="center"/>
    </xf>
    <xf numFmtId="182" fontId="43" fillId="3" borderId="51" xfId="9" applyNumberFormat="1" applyFont="1" applyFill="1" applyBorder="1" applyAlignment="1">
      <alignment horizontal="center" vertical="center"/>
    </xf>
    <xf numFmtId="182" fontId="43" fillId="3" borderId="47" xfId="9" applyNumberFormat="1" applyFont="1" applyFill="1" applyBorder="1" applyAlignment="1">
      <alignment horizontal="center" vertical="center"/>
    </xf>
    <xf numFmtId="182" fontId="43" fillId="0" borderId="0" xfId="9" applyNumberFormat="1" applyFont="1" applyFill="1" applyAlignment="1">
      <alignment horizontal="center" vertical="center" wrapText="1" shrinkToFit="1"/>
    </xf>
    <xf numFmtId="182" fontId="43" fillId="0" borderId="51" xfId="9" applyNumberFormat="1" applyFont="1" applyFill="1" applyBorder="1" applyAlignment="1">
      <alignment horizontal="center" vertical="center"/>
    </xf>
    <xf numFmtId="182" fontId="43" fillId="0" borderId="47" xfId="9" applyNumberFormat="1" applyFont="1" applyFill="1" applyBorder="1" applyAlignment="1">
      <alignment horizontal="center" vertical="center"/>
    </xf>
    <xf numFmtId="49" fontId="44" fillId="0" borderId="0" xfId="9" quotePrefix="1" applyNumberFormat="1" applyFont="1" applyFill="1" applyAlignment="1">
      <alignment horizontal="center" vertical="center"/>
    </xf>
    <xf numFmtId="49" fontId="44" fillId="0" borderId="0" xfId="9" applyNumberFormat="1" applyFont="1" applyFill="1" applyAlignment="1">
      <alignment horizontal="center" vertical="center"/>
    </xf>
    <xf numFmtId="0" fontId="44" fillId="0" borderId="33" xfId="9" applyFont="1" applyFill="1" applyBorder="1" applyAlignment="1">
      <alignment horizontal="center" vertical="center"/>
    </xf>
    <xf numFmtId="0" fontId="44" fillId="0" borderId="34" xfId="9" applyFont="1" applyFill="1" applyBorder="1" applyAlignment="1">
      <alignment horizontal="center" vertical="center"/>
    </xf>
    <xf numFmtId="0" fontId="44" fillId="0" borderId="109" xfId="9" applyFont="1" applyFill="1" applyBorder="1" applyAlignment="1">
      <alignment horizontal="center" vertical="center"/>
    </xf>
    <xf numFmtId="0" fontId="44" fillId="0" borderId="15" xfId="9" applyFont="1" applyFill="1" applyBorder="1" applyAlignment="1">
      <alignment horizontal="center" vertical="center"/>
    </xf>
    <xf numFmtId="0" fontId="44" fillId="0" borderId="110" xfId="9" applyFont="1" applyFill="1" applyBorder="1" applyAlignment="1">
      <alignment horizontal="center" vertical="center"/>
    </xf>
    <xf numFmtId="182" fontId="43" fillId="0" borderId="7" xfId="9" applyNumberFormat="1" applyFont="1" applyFill="1" applyBorder="1" applyAlignment="1">
      <alignment horizontal="center" vertical="center"/>
    </xf>
    <xf numFmtId="182" fontId="43" fillId="0" borderId="0" xfId="9" applyNumberFormat="1" applyFont="1" applyFill="1" applyAlignment="1">
      <alignment horizontal="center" vertical="center"/>
    </xf>
    <xf numFmtId="182" fontId="43" fillId="0" borderId="8" xfId="9" applyNumberFormat="1" applyFont="1" applyFill="1" applyBorder="1" applyAlignment="1">
      <alignment horizontal="center" vertical="center"/>
    </xf>
    <xf numFmtId="182" fontId="43" fillId="0" borderId="9" xfId="9" applyNumberFormat="1" applyFont="1" applyFill="1" applyBorder="1" applyAlignment="1">
      <alignment horizontal="center" vertical="center"/>
    </xf>
    <xf numFmtId="182" fontId="43" fillId="0" borderId="11" xfId="9" applyNumberFormat="1" applyFont="1" applyFill="1" applyBorder="1" applyAlignment="1">
      <alignment horizontal="center" vertical="center"/>
    </xf>
    <xf numFmtId="182" fontId="43" fillId="0" borderId="10" xfId="9" applyNumberFormat="1" applyFont="1" applyFill="1" applyBorder="1" applyAlignment="1">
      <alignment horizontal="center" vertical="center"/>
    </xf>
    <xf numFmtId="182" fontId="43" fillId="0" borderId="18" xfId="9" applyNumberFormat="1" applyFont="1" applyFill="1" applyBorder="1" applyAlignment="1">
      <alignment horizontal="center" vertical="center"/>
    </xf>
    <xf numFmtId="182" fontId="43" fillId="0" borderId="12" xfId="9" applyNumberFormat="1" applyFont="1" applyFill="1" applyBorder="1" applyAlignment="1">
      <alignment horizontal="center" vertical="center"/>
    </xf>
    <xf numFmtId="182" fontId="43" fillId="0" borderId="6" xfId="9" applyNumberFormat="1" applyFont="1" applyFill="1" applyBorder="1" applyAlignment="1">
      <alignment horizontal="center" vertical="center"/>
    </xf>
    <xf numFmtId="206" fontId="43" fillId="0" borderId="18" xfId="9" applyNumberFormat="1" applyFont="1" applyFill="1" applyBorder="1" applyAlignment="1">
      <alignment horizontal="center" vertical="center" shrinkToFit="1"/>
    </xf>
    <xf numFmtId="206" fontId="43" fillId="0" borderId="12" xfId="9" applyNumberFormat="1" applyFont="1" applyFill="1" applyBorder="1" applyAlignment="1">
      <alignment horizontal="center" vertical="center" shrinkToFit="1"/>
    </xf>
    <xf numFmtId="206" fontId="43" fillId="0" borderId="6" xfId="9" applyNumberFormat="1" applyFont="1" applyFill="1" applyBorder="1" applyAlignment="1">
      <alignment horizontal="center" vertical="center" shrinkToFit="1"/>
    </xf>
    <xf numFmtId="206" fontId="43" fillId="0" borderId="9" xfId="9" applyNumberFormat="1" applyFont="1" applyFill="1" applyBorder="1" applyAlignment="1">
      <alignment horizontal="center" vertical="center" shrinkToFit="1"/>
    </xf>
    <xf numFmtId="206" fontId="43" fillId="0" borderId="11" xfId="9" applyNumberFormat="1" applyFont="1" applyFill="1" applyBorder="1" applyAlignment="1">
      <alignment horizontal="center" vertical="center" shrinkToFit="1"/>
    </xf>
    <xf numFmtId="206" fontId="43" fillId="0" borderId="10" xfId="9" applyNumberFormat="1" applyFont="1" applyFill="1" applyBorder="1" applyAlignment="1">
      <alignment horizontal="center" vertical="center" shrinkToFit="1"/>
    </xf>
    <xf numFmtId="0" fontId="43" fillId="0" borderId="54" xfId="9" applyFont="1" applyFill="1" applyBorder="1" applyAlignment="1">
      <alignment horizontal="center" vertical="center"/>
    </xf>
    <xf numFmtId="182" fontId="43" fillId="3" borderId="7" xfId="9" applyNumberFormat="1" applyFont="1" applyFill="1" applyBorder="1" applyAlignment="1">
      <alignment horizontal="center" vertical="center"/>
    </xf>
    <xf numFmtId="182" fontId="43" fillId="3" borderId="0" xfId="9" applyNumberFormat="1" applyFont="1" applyFill="1" applyAlignment="1">
      <alignment horizontal="center" vertical="center"/>
    </xf>
    <xf numFmtId="182" fontId="43" fillId="3" borderId="8" xfId="9" applyNumberFormat="1" applyFont="1" applyFill="1" applyBorder="1" applyAlignment="1">
      <alignment horizontal="center" vertical="center"/>
    </xf>
    <xf numFmtId="182" fontId="43" fillId="3" borderId="9" xfId="9" applyNumberFormat="1" applyFont="1" applyFill="1" applyBorder="1" applyAlignment="1">
      <alignment horizontal="center" vertical="center"/>
    </xf>
    <xf numFmtId="182" fontId="43" fillId="3" borderId="11" xfId="9" applyNumberFormat="1" applyFont="1" applyFill="1" applyBorder="1" applyAlignment="1">
      <alignment horizontal="center" vertical="center"/>
    </xf>
    <xf numFmtId="182" fontId="43" fillId="3" borderId="10" xfId="9" applyNumberFormat="1" applyFont="1" applyFill="1" applyBorder="1" applyAlignment="1">
      <alignment horizontal="center" vertical="center"/>
    </xf>
    <xf numFmtId="0" fontId="43" fillId="0" borderId="78" xfId="9" applyFont="1" applyFill="1" applyBorder="1" applyAlignment="1">
      <alignment horizontal="center" vertical="center" shrinkToFit="1"/>
    </xf>
    <xf numFmtId="0" fontId="43" fillId="0" borderId="46" xfId="9" applyFont="1" applyFill="1" applyBorder="1" applyAlignment="1">
      <alignment horizontal="center" vertical="center" shrinkToFit="1"/>
    </xf>
    <xf numFmtId="0" fontId="43" fillId="0" borderId="111" xfId="9" applyFont="1" applyFill="1" applyBorder="1" applyAlignment="1">
      <alignment horizontal="center" vertical="center" shrinkToFit="1"/>
    </xf>
    <xf numFmtId="186" fontId="43" fillId="3" borderId="106" xfId="9" applyNumberFormat="1" applyFont="1" applyFill="1" applyBorder="1" applyAlignment="1">
      <alignment horizontal="center" vertical="center"/>
    </xf>
    <xf numFmtId="186" fontId="43" fillId="3" borderId="46" xfId="9" applyNumberFormat="1" applyFont="1" applyFill="1" applyBorder="1" applyAlignment="1">
      <alignment horizontal="center" vertical="center"/>
    </xf>
    <xf numFmtId="186" fontId="43" fillId="3" borderId="91" xfId="9" applyNumberFormat="1" applyFont="1" applyFill="1" applyBorder="1" applyAlignment="1">
      <alignment horizontal="center" vertical="center"/>
    </xf>
    <xf numFmtId="0" fontId="43" fillId="0" borderId="57" xfId="9" applyFont="1" applyFill="1" applyBorder="1" applyAlignment="1">
      <alignment horizontal="center" vertical="center" shrinkToFit="1"/>
    </xf>
    <xf numFmtId="0" fontId="43" fillId="0" borderId="44" xfId="9" applyFont="1" applyFill="1" applyBorder="1" applyAlignment="1">
      <alignment horizontal="center" vertical="center" shrinkToFit="1"/>
    </xf>
    <xf numFmtId="0" fontId="43" fillId="0" borderId="107" xfId="9" applyFont="1" applyFill="1" applyBorder="1" applyAlignment="1">
      <alignment horizontal="center" vertical="center" shrinkToFit="1"/>
    </xf>
    <xf numFmtId="0" fontId="50" fillId="0" borderId="18" xfId="0" applyFont="1" applyBorder="1" applyAlignment="1">
      <alignment horizontal="left" vertical="center" wrapText="1"/>
    </xf>
    <xf numFmtId="0" fontId="50" fillId="0" borderId="12" xfId="0" applyFont="1" applyBorder="1" applyAlignment="1">
      <alignment horizontal="left" vertical="center" wrapText="1"/>
    </xf>
    <xf numFmtId="0" fontId="50" fillId="0" borderId="6" xfId="0" applyFont="1" applyBorder="1" applyAlignment="1">
      <alignment horizontal="left" vertical="center" wrapText="1"/>
    </xf>
    <xf numFmtId="0" fontId="50" fillId="0" borderId="9" xfId="0" applyFont="1" applyBorder="1" applyAlignment="1">
      <alignment horizontal="left" vertical="center" wrapText="1"/>
    </xf>
    <xf numFmtId="0" fontId="50" fillId="0" borderId="11" xfId="0" applyFont="1" applyBorder="1" applyAlignment="1">
      <alignment horizontal="left" vertical="center" wrapText="1"/>
    </xf>
    <xf numFmtId="0" fontId="50" fillId="0" borderId="10" xfId="0" applyFont="1" applyBorder="1" applyAlignment="1">
      <alignment horizontal="left" vertical="center" wrapText="1"/>
    </xf>
    <xf numFmtId="0" fontId="101" fillId="0" borderId="9" xfId="15" applyFont="1" applyBorder="1" applyAlignment="1">
      <alignment horizontal="left" vertical="top" wrapText="1"/>
    </xf>
    <xf numFmtId="0" fontId="50" fillId="0" borderId="11" xfId="0" applyFont="1" applyBorder="1" applyAlignment="1">
      <alignment horizontal="left" vertical="top" wrapText="1"/>
    </xf>
    <xf numFmtId="0" fontId="50" fillId="0" borderId="10" xfId="0" applyFont="1" applyBorder="1" applyAlignment="1">
      <alignment horizontal="left" vertical="top" wrapText="1"/>
    </xf>
    <xf numFmtId="0" fontId="46" fillId="13" borderId="0" xfId="0" applyFont="1" applyFill="1" applyAlignment="1">
      <alignment horizontal="center" vertical="center"/>
    </xf>
    <xf numFmtId="0" fontId="98" fillId="0" borderId="0" xfId="0" applyFont="1" applyAlignment="1">
      <alignment horizontal="right" vertical="center"/>
    </xf>
    <xf numFmtId="0" fontId="98" fillId="0" borderId="0" xfId="0" applyFont="1" applyAlignment="1">
      <alignment horizontal="center" vertical="center"/>
    </xf>
    <xf numFmtId="0" fontId="46" fillId="11" borderId="0" xfId="0" applyFont="1" applyFill="1" applyAlignment="1">
      <alignment horizontal="center" vertical="center"/>
    </xf>
    <xf numFmtId="0" fontId="90" fillId="0" borderId="0" xfId="0" applyFont="1" applyAlignment="1">
      <alignment horizontal="left" vertical="center"/>
    </xf>
    <xf numFmtId="0" fontId="90" fillId="5" borderId="24" xfId="0" applyFont="1" applyFill="1" applyBorder="1" applyAlignment="1">
      <alignment horizontal="center" vertical="center"/>
    </xf>
    <xf numFmtId="0" fontId="50" fillId="0" borderId="24" xfId="0" applyFont="1" applyBorder="1" applyAlignment="1">
      <alignment horizontal="left" vertical="center" wrapText="1"/>
    </xf>
    <xf numFmtId="0" fontId="48" fillId="0" borderId="24" xfId="0" applyFont="1" applyBorder="1" applyAlignment="1">
      <alignment horizontal="left" vertical="center" wrapText="1"/>
    </xf>
    <xf numFmtId="0" fontId="50" fillId="0" borderId="32" xfId="0" applyFont="1" applyBorder="1" applyAlignment="1">
      <alignment horizontal="left" vertical="center" wrapText="1"/>
    </xf>
    <xf numFmtId="0" fontId="50" fillId="0" borderId="31" xfId="0" applyFont="1" applyBorder="1" applyAlignment="1">
      <alignment horizontal="left" vertical="center" wrapText="1"/>
    </xf>
    <xf numFmtId="0" fontId="50" fillId="0" borderId="30" xfId="0" applyFont="1" applyBorder="1" applyAlignment="1">
      <alignment horizontal="left" vertical="center" wrapText="1"/>
    </xf>
    <xf numFmtId="0" fontId="50" fillId="0" borderId="14" xfId="0" applyFont="1" applyBorder="1" applyAlignment="1">
      <alignment horizontal="left" vertical="center" wrapText="1"/>
    </xf>
    <xf numFmtId="0" fontId="48" fillId="0" borderId="14" xfId="0" applyFont="1" applyBorder="1" applyAlignment="1">
      <alignment horizontal="left" vertical="center" wrapText="1"/>
    </xf>
    <xf numFmtId="0" fontId="100" fillId="0" borderId="9" xfId="15" applyFont="1" applyBorder="1" applyAlignment="1">
      <alignment horizontal="left" vertical="top" wrapText="1"/>
    </xf>
    <xf numFmtId="0" fontId="100" fillId="0" borderId="11" xfId="15" applyFont="1" applyBorder="1" applyAlignment="1">
      <alignment horizontal="left" vertical="top" wrapText="1"/>
    </xf>
    <xf numFmtId="0" fontId="100" fillId="0" borderId="10" xfId="15" applyFont="1" applyBorder="1" applyAlignment="1">
      <alignment horizontal="left" vertical="top" wrapText="1"/>
    </xf>
    <xf numFmtId="0" fontId="43" fillId="6" borderId="32" xfId="9" applyFont="1" applyFill="1" applyBorder="1" applyAlignment="1">
      <alignment horizontal="center" vertical="center"/>
    </xf>
    <xf numFmtId="0" fontId="43" fillId="6" borderId="31" xfId="9" applyFont="1" applyFill="1" applyBorder="1" applyAlignment="1">
      <alignment horizontal="center" vertical="center"/>
    </xf>
    <xf numFmtId="0" fontId="43" fillId="6" borderId="30" xfId="9" applyFont="1" applyFill="1" applyBorder="1" applyAlignment="1">
      <alignment horizontal="center" vertical="center"/>
    </xf>
    <xf numFmtId="0" fontId="53" fillId="0" borderId="0" xfId="0" applyFont="1" applyAlignment="1">
      <alignment horizontal="left" vertical="center" wrapText="1"/>
    </xf>
    <xf numFmtId="0" fontId="43" fillId="0" borderId="0" xfId="0" applyFont="1" applyAlignment="1">
      <alignment horizontal="left" vertical="center"/>
    </xf>
    <xf numFmtId="0" fontId="43" fillId="0" borderId="0" xfId="9" applyFont="1" applyFill="1" applyAlignment="1">
      <alignment horizontal="left" vertical="center" shrinkToFit="1"/>
    </xf>
    <xf numFmtId="0" fontId="41" fillId="0" borderId="0" xfId="9" applyFont="1" applyFill="1" applyAlignment="1">
      <alignment horizontal="left" vertical="top" wrapText="1"/>
    </xf>
    <xf numFmtId="0" fontId="41" fillId="0" borderId="25" xfId="9" applyFont="1" applyFill="1" applyBorder="1" applyAlignment="1">
      <alignment horizontal="center" vertical="top"/>
    </xf>
    <xf numFmtId="0" fontId="43" fillId="0" borderId="1" xfId="9" quotePrefix="1" applyFont="1" applyFill="1" applyBorder="1" applyAlignment="1">
      <alignment horizontal="right" vertical="center"/>
    </xf>
    <xf numFmtId="0" fontId="43" fillId="0" borderId="0" xfId="9" applyFont="1" applyFill="1" applyAlignment="1">
      <alignment horizontal="left" vertical="center"/>
    </xf>
    <xf numFmtId="0" fontId="43" fillId="0" borderId="32" xfId="9" applyFont="1" applyBorder="1" applyAlignment="1">
      <alignment horizontal="center" vertical="center"/>
    </xf>
    <xf numFmtId="0" fontId="43" fillId="0" borderId="31" xfId="9" applyFont="1" applyBorder="1" applyAlignment="1">
      <alignment horizontal="center" vertical="center"/>
    </xf>
    <xf numFmtId="0" fontId="43" fillId="0" borderId="30" xfId="9" applyFont="1" applyBorder="1" applyAlignment="1">
      <alignment horizontal="center" vertical="center"/>
    </xf>
    <xf numFmtId="179" fontId="43" fillId="0" borderId="32" xfId="9" applyNumberFormat="1" applyFont="1" applyBorder="1" applyAlignment="1" applyProtection="1">
      <alignment horizontal="right" vertical="center"/>
      <protection locked="0"/>
    </xf>
    <xf numFmtId="179" fontId="43" fillId="0" borderId="31" xfId="9" applyNumberFormat="1" applyFont="1" applyBorder="1" applyAlignment="1" applyProtection="1">
      <alignment horizontal="right" vertical="center"/>
      <protection locked="0"/>
    </xf>
    <xf numFmtId="179" fontId="43" fillId="0" borderId="30" xfId="9" applyNumberFormat="1" applyFont="1" applyBorder="1" applyAlignment="1" applyProtection="1">
      <alignment horizontal="right" vertical="center"/>
      <protection locked="0"/>
    </xf>
    <xf numFmtId="0" fontId="41" fillId="0" borderId="31" xfId="9" applyFont="1" applyBorder="1" applyAlignment="1">
      <alignment horizontal="right" vertical="center" wrapText="1"/>
    </xf>
    <xf numFmtId="182" fontId="43" fillId="6" borderId="31" xfId="9" applyNumberFormat="1" applyFont="1" applyFill="1" applyBorder="1">
      <alignment vertical="center"/>
    </xf>
    <xf numFmtId="188" fontId="43" fillId="0" borderId="31" xfId="9" applyNumberFormat="1" applyFont="1" applyBorder="1" applyAlignment="1">
      <alignment horizontal="left" vertical="center" shrinkToFit="1"/>
    </xf>
    <xf numFmtId="4" fontId="43" fillId="6" borderId="11" xfId="9" applyNumberFormat="1" applyFont="1" applyFill="1" applyBorder="1">
      <alignment vertical="center"/>
    </xf>
    <xf numFmtId="0" fontId="41" fillId="0" borderId="0" xfId="8" applyFont="1" applyAlignment="1">
      <alignment horizontal="left" vertical="top" wrapText="1"/>
    </xf>
    <xf numFmtId="0" fontId="43" fillId="0" borderId="0" xfId="9" applyFont="1" applyFill="1" applyAlignment="1" applyProtection="1">
      <alignment horizontal="center" vertical="center"/>
      <protection locked="0"/>
    </xf>
    <xf numFmtId="0" fontId="91" fillId="0" borderId="11" xfId="18" applyFont="1" applyBorder="1" applyAlignment="1" applyProtection="1">
      <alignment horizontal="center" vertical="center" shrinkToFit="1"/>
      <protection locked="0"/>
    </xf>
    <xf numFmtId="0" fontId="44" fillId="0" borderId="127" xfId="9" applyFont="1" applyFill="1" applyBorder="1" applyAlignment="1">
      <alignment horizontal="center" vertical="center"/>
    </xf>
    <xf numFmtId="0" fontId="44" fillId="0" borderId="36" xfId="9" applyFont="1" applyFill="1" applyBorder="1" applyAlignment="1">
      <alignment horizontal="center" vertical="center"/>
    </xf>
    <xf numFmtId="0" fontId="45" fillId="0" borderId="12" xfId="9" applyFont="1" applyFill="1" applyBorder="1" applyAlignment="1">
      <alignment horizontal="left" vertical="center"/>
    </xf>
    <xf numFmtId="0" fontId="43" fillId="0" borderId="0" xfId="9" quotePrefix="1" applyFont="1" applyFill="1" applyAlignment="1">
      <alignment horizontal="right" vertical="center"/>
    </xf>
    <xf numFmtId="0" fontId="43" fillId="0" borderId="11" xfId="9" applyFont="1" applyFill="1" applyBorder="1" applyAlignment="1" applyProtection="1">
      <alignment horizontal="center" vertical="center"/>
      <protection locked="0"/>
    </xf>
    <xf numFmtId="0" fontId="43" fillId="0" borderId="11" xfId="9" applyFont="1" applyFill="1" applyBorder="1" applyAlignment="1">
      <alignment horizontal="left" vertical="center" shrinkToFit="1"/>
    </xf>
    <xf numFmtId="0" fontId="43" fillId="0" borderId="7" xfId="9" applyFont="1" applyFill="1" applyBorder="1" applyAlignment="1">
      <alignment horizontal="center" vertical="center"/>
    </xf>
    <xf numFmtId="182" fontId="43" fillId="0" borderId="54" xfId="9" applyNumberFormat="1" applyFont="1" applyFill="1" applyBorder="1" applyAlignment="1" applyProtection="1">
      <alignment horizontal="center" vertical="center"/>
      <protection locked="0"/>
    </xf>
    <xf numFmtId="182" fontId="43" fillId="0" borderId="47" xfId="9" applyNumberFormat="1" applyFont="1" applyFill="1" applyBorder="1" applyAlignment="1" applyProtection="1">
      <alignment horizontal="center" vertical="center"/>
      <protection locked="0"/>
    </xf>
    <xf numFmtId="206" fontId="43" fillId="0" borderId="54" xfId="9" applyNumberFormat="1" applyFont="1" applyFill="1" applyBorder="1" applyAlignment="1" applyProtection="1">
      <alignment horizontal="center" vertical="center" shrinkToFit="1"/>
      <protection locked="0"/>
    </xf>
    <xf numFmtId="206" fontId="43" fillId="0" borderId="47" xfId="9" applyNumberFormat="1" applyFont="1" applyFill="1" applyBorder="1" applyAlignment="1" applyProtection="1">
      <alignment horizontal="center" vertical="center" shrinkToFit="1"/>
      <protection locked="0"/>
    </xf>
    <xf numFmtId="182" fontId="43" fillId="0" borderId="51" xfId="9" applyNumberFormat="1" applyFont="1" applyFill="1" applyBorder="1" applyAlignment="1" applyProtection="1">
      <alignment horizontal="center" vertical="center"/>
      <protection locked="0"/>
    </xf>
    <xf numFmtId="182" fontId="43" fillId="6" borderId="54" xfId="9" applyNumberFormat="1" applyFont="1" applyFill="1" applyBorder="1" applyAlignment="1">
      <alignment horizontal="center" vertical="center"/>
    </xf>
    <xf numFmtId="182" fontId="43" fillId="6" borderId="47" xfId="9" applyNumberFormat="1" applyFont="1" applyFill="1" applyBorder="1" applyAlignment="1">
      <alignment horizontal="center" vertical="center"/>
    </xf>
    <xf numFmtId="182" fontId="43" fillId="6" borderId="24" xfId="9" applyNumberFormat="1" applyFont="1" applyFill="1" applyBorder="1" applyAlignment="1">
      <alignment horizontal="center" vertical="center" shrinkToFit="1"/>
    </xf>
    <xf numFmtId="0" fontId="43" fillId="6" borderId="24" xfId="9" applyFont="1" applyFill="1" applyBorder="1" applyAlignment="1">
      <alignment horizontal="center" vertical="center" shrinkToFit="1"/>
    </xf>
    <xf numFmtId="182" fontId="43" fillId="0" borderId="9" xfId="9" applyNumberFormat="1" applyFont="1" applyFill="1" applyBorder="1" applyAlignment="1" applyProtection="1">
      <alignment horizontal="center" vertical="center"/>
      <protection locked="0"/>
    </xf>
    <xf numFmtId="182" fontId="43" fillId="0" borderId="10" xfId="9" applyNumberFormat="1" applyFont="1" applyFill="1" applyBorder="1" applyAlignment="1" applyProtection="1">
      <alignment horizontal="center" vertical="center"/>
      <protection locked="0"/>
    </xf>
    <xf numFmtId="206" fontId="43" fillId="0" borderId="9" xfId="9" applyNumberFormat="1" applyFont="1" applyFill="1" applyBorder="1" applyAlignment="1" applyProtection="1">
      <alignment horizontal="center" vertical="center" shrinkToFit="1"/>
      <protection locked="0"/>
    </xf>
    <xf numFmtId="206" fontId="43" fillId="0" borderId="10" xfId="9" applyNumberFormat="1" applyFont="1" applyFill="1" applyBorder="1" applyAlignment="1" applyProtection="1">
      <alignment horizontal="center" vertical="center" shrinkToFit="1"/>
      <protection locked="0"/>
    </xf>
    <xf numFmtId="182" fontId="43" fillId="6" borderId="9" xfId="9" applyNumberFormat="1" applyFont="1" applyFill="1" applyBorder="1" applyAlignment="1">
      <alignment horizontal="center" vertical="center"/>
    </xf>
    <xf numFmtId="182" fontId="43" fillId="6" borderId="10" xfId="9" applyNumberFormat="1" applyFont="1" applyFill="1" applyBorder="1" applyAlignment="1">
      <alignment horizontal="center" vertical="center"/>
    </xf>
    <xf numFmtId="182" fontId="43" fillId="0" borderId="57" xfId="9" applyNumberFormat="1" applyFont="1" applyFill="1" applyBorder="1" applyAlignment="1" applyProtection="1">
      <alignment horizontal="center" vertical="center"/>
      <protection locked="0"/>
    </xf>
    <xf numFmtId="182" fontId="43" fillId="0" borderId="93" xfId="9" applyNumberFormat="1" applyFont="1" applyFill="1" applyBorder="1" applyAlignment="1" applyProtection="1">
      <alignment horizontal="center" vertical="center"/>
      <protection locked="0"/>
    </xf>
    <xf numFmtId="182" fontId="43" fillId="0" borderId="7" xfId="9" applyNumberFormat="1" applyFont="1" applyFill="1" applyBorder="1" applyAlignment="1">
      <alignment horizontal="center" vertical="center" wrapText="1"/>
    </xf>
    <xf numFmtId="182" fontId="43" fillId="0" borderId="78" xfId="9" applyNumberFormat="1" applyFont="1" applyFill="1" applyBorder="1" applyAlignment="1">
      <alignment horizontal="center" vertical="center"/>
    </xf>
    <xf numFmtId="182" fontId="43" fillId="0" borderId="46" xfId="9" applyNumberFormat="1" applyFont="1" applyFill="1" applyBorder="1" applyAlignment="1">
      <alignment horizontal="center" vertical="center"/>
    </xf>
    <xf numFmtId="182" fontId="43" fillId="0" borderId="91" xfId="9" applyNumberFormat="1" applyFont="1" applyFill="1" applyBorder="1" applyAlignment="1">
      <alignment horizontal="center" vertical="center"/>
    </xf>
    <xf numFmtId="182" fontId="43" fillId="6" borderId="57" xfId="9" applyNumberFormat="1" applyFont="1" applyFill="1" applyBorder="1" applyAlignment="1">
      <alignment horizontal="center" vertical="center"/>
    </xf>
    <xf numFmtId="182" fontId="43" fillId="6" borderId="93" xfId="9" applyNumberFormat="1" applyFont="1" applyFill="1" applyBorder="1" applyAlignment="1">
      <alignment horizontal="center" vertical="center"/>
    </xf>
    <xf numFmtId="0" fontId="45" fillId="0" borderId="0" xfId="9" applyFont="1" applyFill="1" applyAlignment="1">
      <alignment horizontal="left" vertical="center"/>
    </xf>
    <xf numFmtId="0" fontId="43" fillId="0" borderId="11" xfId="9" applyFont="1" applyFill="1" applyBorder="1" applyAlignment="1">
      <alignment horizontal="left" vertical="center"/>
    </xf>
    <xf numFmtId="0" fontId="43" fillId="0" borderId="32" xfId="9" applyFont="1" applyBorder="1" applyAlignment="1">
      <alignment horizontal="center" vertical="center" wrapText="1"/>
    </xf>
    <xf numFmtId="0" fontId="43" fillId="0" borderId="31" xfId="9" applyFont="1" applyBorder="1" applyAlignment="1">
      <alignment horizontal="center" vertical="center" wrapText="1"/>
    </xf>
    <xf numFmtId="0" fontId="43" fillId="0" borderId="30" xfId="9" applyFont="1" applyBorder="1" applyAlignment="1">
      <alignment horizontal="center" vertical="center" wrapText="1"/>
    </xf>
    <xf numFmtId="0" fontId="43" fillId="0" borderId="103" xfId="9" applyFont="1" applyBorder="1" applyAlignment="1">
      <alignment horizontal="center" vertical="center"/>
    </xf>
    <xf numFmtId="0" fontId="43" fillId="0" borderId="90" xfId="9" applyFont="1" applyBorder="1" applyAlignment="1">
      <alignment horizontal="center" vertical="center"/>
    </xf>
    <xf numFmtId="0" fontId="43" fillId="0" borderId="104" xfId="9" applyFont="1" applyBorder="1" applyAlignment="1">
      <alignment horizontal="center" vertical="center"/>
    </xf>
    <xf numFmtId="0" fontId="43" fillId="0" borderId="87" xfId="9" applyFont="1" applyBorder="1" applyAlignment="1">
      <alignment horizontal="center" vertical="center"/>
    </xf>
    <xf numFmtId="0" fontId="43" fillId="0" borderId="0" xfId="9" applyFont="1" applyAlignment="1">
      <alignment horizontal="center" vertical="center"/>
    </xf>
    <xf numFmtId="0" fontId="43" fillId="0" borderId="8" xfId="9" applyFont="1" applyBorder="1" applyAlignment="1">
      <alignment horizontal="center" vertical="center"/>
    </xf>
    <xf numFmtId="0" fontId="43" fillId="0" borderId="106" xfId="9" applyFont="1" applyBorder="1" applyAlignment="1">
      <alignment horizontal="center" vertical="center"/>
    </xf>
    <xf numFmtId="0" fontId="43" fillId="0" borderId="46" xfId="9" applyFont="1" applyBorder="1" applyAlignment="1">
      <alignment horizontal="center" vertical="center"/>
    </xf>
    <xf numFmtId="0" fontId="43" fillId="0" borderId="91" xfId="9" applyFont="1" applyBorder="1" applyAlignment="1">
      <alignment horizontal="center" vertical="center"/>
    </xf>
    <xf numFmtId="0" fontId="43" fillId="0" borderId="79" xfId="9" applyFont="1" applyBorder="1" applyAlignment="1" applyProtection="1">
      <alignment horizontal="center" vertical="center"/>
      <protection locked="0"/>
    </xf>
    <xf numFmtId="0" fontId="43" fillId="0" borderId="90" xfId="9" applyFont="1" applyBorder="1" applyAlignment="1" applyProtection="1">
      <alignment horizontal="center" vertical="center"/>
      <protection locked="0"/>
    </xf>
    <xf numFmtId="0" fontId="43" fillId="0" borderId="104" xfId="9" applyFont="1" applyBorder="1" applyAlignment="1" applyProtection="1">
      <alignment horizontal="center" vertical="center"/>
      <protection locked="0"/>
    </xf>
    <xf numFmtId="0" fontId="43" fillId="0" borderId="7" xfId="9" applyFont="1" applyBorder="1" applyAlignment="1" applyProtection="1">
      <alignment horizontal="center" vertical="center"/>
      <protection locked="0"/>
    </xf>
    <xf numFmtId="0" fontId="43" fillId="0" borderId="0" xfId="9" applyFont="1" applyAlignment="1" applyProtection="1">
      <alignment horizontal="center" vertical="center"/>
      <protection locked="0"/>
    </xf>
    <xf numFmtId="0" fontId="43" fillId="0" borderId="8" xfId="9" applyFont="1" applyBorder="1" applyAlignment="1" applyProtection="1">
      <alignment horizontal="center" vertical="center"/>
      <protection locked="0"/>
    </xf>
    <xf numFmtId="0" fontId="43" fillId="0" borderId="78" xfId="9" applyFont="1" applyBorder="1" applyAlignment="1" applyProtection="1">
      <alignment horizontal="center" vertical="center"/>
      <protection locked="0"/>
    </xf>
    <xf numFmtId="0" fontId="43" fillId="0" borderId="46" xfId="9" applyFont="1" applyBorder="1" applyAlignment="1" applyProtection="1">
      <alignment horizontal="center" vertical="center"/>
      <protection locked="0"/>
    </xf>
    <xf numFmtId="0" fontId="43" fillId="0" borderId="91" xfId="9" applyFont="1" applyBorder="1" applyAlignment="1" applyProtection="1">
      <alignment horizontal="center" vertical="center"/>
      <protection locked="0"/>
    </xf>
    <xf numFmtId="179" fontId="43" fillId="0" borderId="79" xfId="9" applyNumberFormat="1" applyFont="1" applyBorder="1" applyAlignment="1" applyProtection="1">
      <alignment horizontal="right" vertical="center"/>
      <protection locked="0"/>
    </xf>
    <xf numFmtId="179" fontId="43" fillId="0" borderId="90" xfId="9" applyNumberFormat="1" applyFont="1" applyBorder="1" applyAlignment="1" applyProtection="1">
      <alignment horizontal="right" vertical="center"/>
      <protection locked="0"/>
    </xf>
    <xf numFmtId="179" fontId="43" fillId="0" borderId="7" xfId="9" applyNumberFormat="1" applyFont="1" applyBorder="1" applyAlignment="1" applyProtection="1">
      <alignment horizontal="right" vertical="center"/>
      <protection locked="0"/>
    </xf>
    <xf numFmtId="179" fontId="43" fillId="0" borderId="0" xfId="9" applyNumberFormat="1" applyFont="1" applyAlignment="1" applyProtection="1">
      <alignment horizontal="right" vertical="center"/>
      <protection locked="0"/>
    </xf>
    <xf numFmtId="179" fontId="43" fillId="0" borderId="8" xfId="9" applyNumberFormat="1" applyFont="1" applyBorder="1" applyAlignment="1" applyProtection="1">
      <alignment horizontal="right" vertical="center"/>
      <protection locked="0"/>
    </xf>
    <xf numFmtId="179" fontId="43" fillId="0" borderId="78" xfId="9" applyNumberFormat="1" applyFont="1" applyBorder="1" applyAlignment="1" applyProtection="1">
      <alignment horizontal="right" vertical="center"/>
      <protection locked="0"/>
    </xf>
    <xf numFmtId="179" fontId="43" fillId="0" borderId="46" xfId="9" applyNumberFormat="1" applyFont="1" applyBorder="1" applyAlignment="1" applyProtection="1">
      <alignment horizontal="right" vertical="center"/>
      <protection locked="0"/>
    </xf>
    <xf numFmtId="179" fontId="43" fillId="0" borderId="91" xfId="9" applyNumberFormat="1" applyFont="1" applyBorder="1" applyAlignment="1" applyProtection="1">
      <alignment horizontal="right" vertical="center"/>
      <protection locked="0"/>
    </xf>
    <xf numFmtId="0" fontId="41" fillId="0" borderId="67" xfId="9" applyFont="1" applyBorder="1" applyAlignment="1">
      <alignment horizontal="right" vertical="center"/>
    </xf>
    <xf numFmtId="182" fontId="43" fillId="0" borderId="67" xfId="9" applyNumberFormat="1" applyFont="1" applyFill="1" applyBorder="1" applyAlignment="1" applyProtection="1">
      <alignment horizontal="right" vertical="center"/>
      <protection locked="0"/>
    </xf>
    <xf numFmtId="188" fontId="43" fillId="0" borderId="67" xfId="9" applyNumberFormat="1" applyFont="1" applyBorder="1" applyAlignment="1">
      <alignment horizontal="left" vertical="center" shrinkToFit="1"/>
    </xf>
    <xf numFmtId="0" fontId="43" fillId="0" borderId="105" xfId="9" applyFont="1" applyBorder="1" applyAlignment="1">
      <alignment horizontal="center" vertical="center" textRotation="255"/>
    </xf>
    <xf numFmtId="0" fontId="43" fillId="0" borderId="99" xfId="9" applyFont="1" applyBorder="1" applyAlignment="1">
      <alignment horizontal="center" vertical="center" textRotation="255"/>
    </xf>
    <xf numFmtId="0" fontId="43" fillId="0" borderId="100" xfId="9" applyFont="1" applyBorder="1" applyAlignment="1">
      <alignment horizontal="center" vertical="center" textRotation="255"/>
    </xf>
    <xf numFmtId="0" fontId="43" fillId="0" borderId="102" xfId="9" applyFont="1" applyBorder="1" applyAlignment="1">
      <alignment horizontal="center" vertical="center"/>
    </xf>
    <xf numFmtId="0" fontId="43" fillId="0" borderId="51" xfId="9" applyFont="1" applyBorder="1" applyAlignment="1">
      <alignment horizontal="center" vertical="center"/>
    </xf>
    <xf numFmtId="0" fontId="43" fillId="0" borderId="47" xfId="9" applyFont="1" applyBorder="1" applyAlignment="1">
      <alignment horizontal="center" vertical="center"/>
    </xf>
    <xf numFmtId="179" fontId="43" fillId="0" borderId="18" xfId="9" applyNumberFormat="1" applyFont="1" applyBorder="1" applyAlignment="1" applyProtection="1">
      <alignment horizontal="right" vertical="center"/>
      <protection locked="0"/>
    </xf>
    <xf numFmtId="179" fontId="43" fillId="0" borderId="12" xfId="9" applyNumberFormat="1" applyFont="1" applyBorder="1" applyAlignment="1" applyProtection="1">
      <alignment horizontal="right" vertical="center"/>
      <protection locked="0"/>
    </xf>
    <xf numFmtId="179" fontId="43" fillId="0" borderId="6" xfId="9" applyNumberFormat="1" applyFont="1" applyBorder="1" applyAlignment="1" applyProtection="1">
      <alignment horizontal="right" vertical="center"/>
      <protection locked="0"/>
    </xf>
    <xf numFmtId="0" fontId="41" fillId="0" borderId="12" xfId="9" applyFont="1" applyBorder="1" applyAlignment="1">
      <alignment horizontal="right" vertical="center"/>
    </xf>
    <xf numFmtId="182" fontId="43" fillId="0" borderId="12" xfId="9" applyNumberFormat="1" applyFont="1" applyFill="1" applyBorder="1" applyAlignment="1" applyProtection="1">
      <alignment horizontal="right" vertical="center"/>
      <protection locked="0"/>
    </xf>
    <xf numFmtId="0" fontId="43" fillId="0" borderId="12" xfId="9" applyFont="1" applyFill="1" applyBorder="1" applyAlignment="1" applyProtection="1">
      <alignment horizontal="right" vertical="center"/>
      <protection locked="0"/>
    </xf>
    <xf numFmtId="182" fontId="43" fillId="0" borderId="45" xfId="9" applyNumberFormat="1" applyFont="1" applyFill="1" applyBorder="1" applyAlignment="1" applyProtection="1">
      <alignment horizontal="right" vertical="center" shrinkToFit="1"/>
      <protection locked="0"/>
    </xf>
    <xf numFmtId="0" fontId="43" fillId="0" borderId="101" xfId="9" applyFont="1" applyBorder="1" applyAlignment="1">
      <alignment horizontal="center" vertical="center" wrapText="1"/>
    </xf>
    <xf numFmtId="0" fontId="43" fillId="0" borderId="44" xfId="9" applyFont="1" applyBorder="1" applyAlignment="1">
      <alignment horizontal="center" vertical="center" wrapText="1"/>
    </xf>
    <xf numFmtId="0" fontId="43" fillId="0" borderId="93" xfId="9" applyFont="1" applyBorder="1" applyAlignment="1">
      <alignment horizontal="center" vertical="center" wrapText="1"/>
    </xf>
    <xf numFmtId="205" fontId="43" fillId="6" borderId="9" xfId="9" applyNumberFormat="1" applyFont="1" applyFill="1" applyBorder="1" applyAlignment="1">
      <alignment horizontal="center" vertical="center"/>
    </xf>
    <xf numFmtId="205" fontId="43" fillId="6" borderId="11" xfId="9" applyNumberFormat="1" applyFont="1" applyFill="1" applyBorder="1" applyAlignment="1">
      <alignment horizontal="center" vertical="center"/>
    </xf>
    <xf numFmtId="205" fontId="43" fillId="6" borderId="10" xfId="9" applyNumberFormat="1" applyFont="1" applyFill="1" applyBorder="1" applyAlignment="1">
      <alignment horizontal="center" vertical="center"/>
    </xf>
    <xf numFmtId="179" fontId="43" fillId="6" borderId="57" xfId="9" applyNumberFormat="1" applyFont="1" applyFill="1" applyBorder="1" applyAlignment="1">
      <alignment horizontal="right" vertical="center"/>
    </xf>
    <xf numFmtId="179" fontId="43" fillId="6" borderId="44" xfId="9" applyNumberFormat="1" applyFont="1" applyFill="1" applyBorder="1" applyAlignment="1">
      <alignment horizontal="right" vertical="center"/>
    </xf>
    <xf numFmtId="179" fontId="43" fillId="6" borderId="93" xfId="9" applyNumberFormat="1" applyFont="1" applyFill="1" applyBorder="1" applyAlignment="1">
      <alignment horizontal="right" vertical="center"/>
    </xf>
    <xf numFmtId="0" fontId="41" fillId="0" borderId="46" xfId="9" applyFont="1" applyBorder="1" applyAlignment="1">
      <alignment horizontal="right" vertical="center"/>
    </xf>
    <xf numFmtId="182" fontId="43" fillId="6" borderId="46" xfId="9" applyNumberFormat="1" applyFont="1" applyFill="1" applyBorder="1" applyAlignment="1">
      <alignment horizontal="right" vertical="center" shrinkToFit="1"/>
    </xf>
    <xf numFmtId="188" fontId="43" fillId="0" borderId="46" xfId="9" applyNumberFormat="1" applyFont="1" applyBorder="1" applyAlignment="1">
      <alignment horizontal="left" vertical="center" shrinkToFit="1"/>
    </xf>
    <xf numFmtId="4" fontId="43" fillId="6" borderId="0" xfId="9" applyNumberFormat="1" applyFont="1" applyFill="1" applyAlignment="1">
      <alignment horizontal="right" vertical="center"/>
    </xf>
    <xf numFmtId="4" fontId="43" fillId="0" borderId="0" xfId="9" applyNumberFormat="1" applyFont="1" applyAlignment="1">
      <alignment horizontal="left" vertical="center"/>
    </xf>
    <xf numFmtId="4" fontId="43" fillId="0" borderId="8" xfId="9" applyNumberFormat="1" applyFont="1" applyBorder="1" applyAlignment="1">
      <alignment horizontal="left" vertical="center"/>
    </xf>
    <xf numFmtId="4" fontId="43" fillId="6" borderId="67" xfId="9" applyNumberFormat="1" applyFont="1" applyFill="1" applyBorder="1" applyAlignment="1">
      <alignment horizontal="right" vertical="center"/>
    </xf>
    <xf numFmtId="4" fontId="43" fillId="0" borderId="67" xfId="9" applyNumberFormat="1" applyFont="1" applyBorder="1" applyAlignment="1">
      <alignment horizontal="left" vertical="center"/>
    </xf>
    <xf numFmtId="4" fontId="43" fillId="0" borderId="286" xfId="9" applyNumberFormat="1" applyFont="1" applyBorder="1" applyAlignment="1">
      <alignment horizontal="left" vertical="center"/>
    </xf>
    <xf numFmtId="179" fontId="43" fillId="0" borderId="57" xfId="9" applyNumberFormat="1" applyFont="1" applyBorder="1" applyAlignment="1">
      <alignment horizontal="center" vertical="center"/>
    </xf>
    <xf numFmtId="179" fontId="43" fillId="0" borderId="44" xfId="9" applyNumberFormat="1" applyFont="1" applyBorder="1" applyAlignment="1">
      <alignment horizontal="center" vertical="center"/>
    </xf>
    <xf numFmtId="182" fontId="43" fillId="6" borderId="44" xfId="9" applyNumberFormat="1" applyFont="1" applyFill="1" applyBorder="1" applyAlignment="1">
      <alignment horizontal="right" vertical="center"/>
    </xf>
    <xf numFmtId="0" fontId="43" fillId="6" borderId="44" xfId="9" applyFont="1" applyFill="1" applyBorder="1" applyAlignment="1">
      <alignment horizontal="right" vertical="center"/>
    </xf>
    <xf numFmtId="0" fontId="43" fillId="0" borderId="44" xfId="9" applyFont="1" applyBorder="1" applyAlignment="1">
      <alignment horizontal="left" vertical="center" shrinkToFit="1"/>
    </xf>
    <xf numFmtId="0" fontId="41" fillId="0" borderId="0" xfId="9" applyFont="1" applyAlignment="1">
      <alignment horizontal="right" vertical="center"/>
    </xf>
    <xf numFmtId="182" fontId="43" fillId="0" borderId="0" xfId="9" applyNumberFormat="1" applyFont="1" applyFill="1" applyAlignment="1" applyProtection="1">
      <alignment horizontal="right" vertical="center"/>
      <protection locked="0"/>
    </xf>
    <xf numFmtId="188" fontId="43" fillId="0" borderId="0" xfId="9" applyNumberFormat="1" applyFont="1" applyAlignment="1">
      <alignment horizontal="left" vertical="center" shrinkToFit="1"/>
    </xf>
    <xf numFmtId="0" fontId="41" fillId="0" borderId="45" xfId="9" applyFont="1" applyBorder="1" applyAlignment="1">
      <alignment horizontal="right" vertical="center"/>
    </xf>
    <xf numFmtId="4" fontId="43" fillId="6" borderId="44" xfId="9" applyNumberFormat="1" applyFont="1" applyFill="1" applyBorder="1" applyAlignment="1">
      <alignment horizontal="right" vertical="center"/>
    </xf>
    <xf numFmtId="0" fontId="43" fillId="0" borderId="57" xfId="9" applyFont="1" applyBorder="1" applyAlignment="1">
      <alignment horizontal="center" vertical="center"/>
    </xf>
    <xf numFmtId="0" fontId="43" fillId="0" borderId="44" xfId="9" applyFont="1" applyBorder="1" applyAlignment="1">
      <alignment horizontal="center" vertical="center"/>
    </xf>
    <xf numFmtId="0" fontId="43" fillId="0" borderId="93" xfId="9" applyFont="1" applyBorder="1" applyAlignment="1">
      <alignment horizontal="center" vertical="center"/>
    </xf>
    <xf numFmtId="188" fontId="43" fillId="0" borderId="12" xfId="9" applyNumberFormat="1" applyFont="1" applyBorder="1" applyAlignment="1">
      <alignment horizontal="left" vertical="center" shrinkToFit="1"/>
    </xf>
    <xf numFmtId="4" fontId="43" fillId="6" borderId="12" xfId="9" applyNumberFormat="1" applyFont="1" applyFill="1" applyBorder="1" applyAlignment="1">
      <alignment horizontal="right" vertical="center"/>
    </xf>
    <xf numFmtId="0" fontId="43" fillId="0" borderId="12" xfId="9" applyFont="1" applyBorder="1" applyAlignment="1">
      <alignment horizontal="left" vertical="center"/>
    </xf>
    <xf numFmtId="0" fontId="43" fillId="0" borderId="6" xfId="9" applyFont="1" applyBorder="1" applyAlignment="1">
      <alignment horizontal="left" vertical="center"/>
    </xf>
    <xf numFmtId="0" fontId="43" fillId="6" borderId="18" xfId="9" applyFont="1" applyFill="1" applyBorder="1" applyAlignment="1">
      <alignment horizontal="center" vertical="center"/>
    </xf>
    <xf numFmtId="0" fontId="43" fillId="6" borderId="12" xfId="9" applyFont="1" applyFill="1" applyBorder="1" applyAlignment="1">
      <alignment horizontal="center" vertical="center"/>
    </xf>
    <xf numFmtId="0" fontId="43" fillId="6" borderId="6" xfId="9" applyFont="1" applyFill="1" applyBorder="1" applyAlignment="1">
      <alignment horizontal="center" vertical="center"/>
    </xf>
    <xf numFmtId="188" fontId="43" fillId="0" borderId="45" xfId="9" applyNumberFormat="1" applyFont="1" applyBorder="1" applyAlignment="1">
      <alignment horizontal="left" vertical="center" shrinkToFit="1"/>
    </xf>
    <xf numFmtId="4" fontId="43" fillId="6" borderId="45" xfId="9" applyNumberFormat="1" applyFont="1" applyFill="1" applyBorder="1" applyAlignment="1">
      <alignment horizontal="right" vertical="center"/>
    </xf>
    <xf numFmtId="4" fontId="43" fillId="0" borderId="45" xfId="9" applyNumberFormat="1" applyFont="1" applyBorder="1" applyAlignment="1">
      <alignment horizontal="left" vertical="center"/>
    </xf>
    <xf numFmtId="4" fontId="43" fillId="0" borderId="92" xfId="9" applyNumberFormat="1" applyFont="1" applyBorder="1" applyAlignment="1">
      <alignment horizontal="left" vertical="center"/>
    </xf>
    <xf numFmtId="0" fontId="43" fillId="6" borderId="121" xfId="9" applyFont="1" applyFill="1" applyBorder="1" applyAlignment="1">
      <alignment horizontal="center" vertical="center"/>
    </xf>
    <xf numFmtId="0" fontId="43" fillId="6" borderId="67" xfId="9" applyFont="1" applyFill="1" applyBorder="1" applyAlignment="1">
      <alignment horizontal="center" vertical="center"/>
    </xf>
    <xf numFmtId="0" fontId="43" fillId="6" borderId="68" xfId="9" applyFont="1" applyFill="1" applyBorder="1" applyAlignment="1">
      <alignment horizontal="center" vertical="center"/>
    </xf>
    <xf numFmtId="0" fontId="43" fillId="6" borderId="7" xfId="9" applyFont="1" applyFill="1" applyBorder="1" applyAlignment="1">
      <alignment horizontal="center" vertical="center"/>
    </xf>
    <xf numFmtId="0" fontId="43" fillId="6" borderId="0" xfId="9" applyFont="1" applyFill="1" applyAlignment="1">
      <alignment horizontal="center" vertical="center"/>
    </xf>
    <xf numFmtId="0" fontId="43" fillId="6" borderId="8" xfId="9" applyFont="1" applyFill="1" applyBorder="1" applyAlignment="1">
      <alignment horizontal="center" vertical="center"/>
    </xf>
    <xf numFmtId="0" fontId="43" fillId="6" borderId="78" xfId="9" applyFont="1" applyFill="1" applyBorder="1" applyAlignment="1">
      <alignment horizontal="center" vertical="center"/>
    </xf>
    <xf numFmtId="0" fontId="43" fillId="6" borderId="46" xfId="9" applyFont="1" applyFill="1" applyBorder="1" applyAlignment="1">
      <alignment horizontal="center" vertical="center"/>
    </xf>
    <xf numFmtId="0" fontId="43" fillId="6" borderId="91" xfId="9" applyFont="1" applyFill="1" applyBorder="1" applyAlignment="1">
      <alignment horizontal="center" vertical="center"/>
    </xf>
    <xf numFmtId="4" fontId="43" fillId="6" borderId="46" xfId="9" applyNumberFormat="1" applyFont="1" applyFill="1" applyBorder="1">
      <alignment vertical="center"/>
    </xf>
    <xf numFmtId="0" fontId="43" fillId="0" borderId="98" xfId="9" applyFont="1" applyBorder="1" applyAlignment="1">
      <alignment horizontal="center" vertical="center"/>
    </xf>
    <xf numFmtId="0" fontId="43" fillId="0" borderId="45" xfId="9" applyFont="1" applyBorder="1" applyAlignment="1">
      <alignment horizontal="center" vertical="center"/>
    </xf>
    <xf numFmtId="0" fontId="43" fillId="0" borderId="92" xfId="9" applyFont="1" applyBorder="1" applyAlignment="1">
      <alignment horizontal="center" vertical="center"/>
    </xf>
    <xf numFmtId="4" fontId="43" fillId="6" borderId="31" xfId="9" applyNumberFormat="1" applyFont="1" applyFill="1" applyBorder="1" applyAlignment="1">
      <alignment horizontal="right" vertical="center"/>
    </xf>
    <xf numFmtId="189" fontId="43" fillId="0" borderId="32" xfId="9" applyNumberFormat="1" applyFont="1" applyBorder="1" applyAlignment="1">
      <alignment horizontal="center" vertical="center"/>
    </xf>
    <xf numFmtId="189" fontId="43" fillId="0" borderId="31" xfId="9" applyNumberFormat="1" applyFont="1" applyBorder="1" applyAlignment="1">
      <alignment horizontal="center" vertical="center"/>
    </xf>
    <xf numFmtId="189" fontId="43" fillId="0" borderId="30" xfId="9" applyNumberFormat="1" applyFont="1" applyBorder="1" applyAlignment="1">
      <alignment horizontal="center" vertical="center"/>
    </xf>
    <xf numFmtId="179" fontId="43" fillId="6" borderId="32" xfId="9" applyNumberFormat="1" applyFont="1" applyFill="1" applyBorder="1" applyAlignment="1">
      <alignment horizontal="right" vertical="center"/>
    </xf>
    <xf numFmtId="179" fontId="43" fillId="6" borderId="31" xfId="9" applyNumberFormat="1" applyFont="1" applyFill="1" applyBorder="1" applyAlignment="1">
      <alignment horizontal="right" vertical="center"/>
    </xf>
    <xf numFmtId="179" fontId="43" fillId="6" borderId="30" xfId="9" applyNumberFormat="1" applyFont="1" applyFill="1" applyBorder="1" applyAlignment="1">
      <alignment horizontal="right" vertical="center"/>
    </xf>
    <xf numFmtId="179" fontId="43" fillId="0" borderId="32" xfId="9" applyNumberFormat="1" applyFont="1" applyBorder="1" applyAlignment="1">
      <alignment horizontal="center" vertical="center"/>
    </xf>
    <xf numFmtId="179" fontId="43" fillId="0" borderId="31" xfId="9" applyNumberFormat="1" applyFont="1" applyBorder="1" applyAlignment="1">
      <alignment horizontal="center" vertical="center"/>
    </xf>
    <xf numFmtId="179" fontId="43" fillId="0" borderId="30" xfId="9" applyNumberFormat="1" applyFont="1" applyBorder="1" applyAlignment="1">
      <alignment horizontal="center" vertical="center"/>
    </xf>
    <xf numFmtId="0" fontId="43" fillId="0" borderId="24" xfId="9" applyFont="1" applyBorder="1" applyAlignment="1">
      <alignment horizontal="center" vertical="center"/>
    </xf>
    <xf numFmtId="0" fontId="43" fillId="0" borderId="32" xfId="9" applyFont="1" applyBorder="1" applyAlignment="1" applyProtection="1">
      <alignment horizontal="center" vertical="center"/>
      <protection locked="0"/>
    </xf>
    <xf numFmtId="0" fontId="43" fillId="0" borderId="31" xfId="9" applyFont="1" applyBorder="1" applyAlignment="1" applyProtection="1">
      <alignment horizontal="center" vertical="center"/>
      <protection locked="0"/>
    </xf>
    <xf numFmtId="0" fontId="43" fillId="0" borderId="30" xfId="9" applyFont="1" applyBorder="1" applyAlignment="1" applyProtection="1">
      <alignment horizontal="center" vertical="center"/>
      <protection locked="0"/>
    </xf>
    <xf numFmtId="182" fontId="43" fillId="6" borderId="31" xfId="9" applyNumberFormat="1" applyFont="1" applyFill="1" applyBorder="1" applyAlignment="1">
      <alignment horizontal="right" vertical="center"/>
    </xf>
    <xf numFmtId="0" fontId="43" fillId="0" borderId="55" xfId="9" applyFont="1" applyBorder="1" applyAlignment="1" applyProtection="1">
      <alignment horizontal="center" vertical="center"/>
      <protection locked="0"/>
    </xf>
    <xf numFmtId="0" fontId="43" fillId="0" borderId="45" xfId="9" applyFont="1" applyBorder="1" applyAlignment="1" applyProtection="1">
      <alignment horizontal="center" vertical="center"/>
      <protection locked="0"/>
    </xf>
    <xf numFmtId="0" fontId="43" fillId="0" borderId="92" xfId="9" applyFont="1" applyBorder="1" applyAlignment="1" applyProtection="1">
      <alignment horizontal="center" vertical="center"/>
      <protection locked="0"/>
    </xf>
    <xf numFmtId="179" fontId="43" fillId="0" borderId="55" xfId="9" applyNumberFormat="1" applyFont="1" applyBorder="1" applyAlignment="1" applyProtection="1">
      <alignment horizontal="right" vertical="center"/>
      <protection locked="0"/>
    </xf>
    <xf numFmtId="179" fontId="43" fillId="0" borderId="45" xfId="9" applyNumberFormat="1" applyFont="1" applyBorder="1" applyAlignment="1" applyProtection="1">
      <alignment horizontal="right" vertical="center"/>
      <protection locked="0"/>
    </xf>
    <xf numFmtId="179" fontId="43" fillId="0" borderId="92" xfId="9" applyNumberFormat="1" applyFont="1" applyBorder="1" applyAlignment="1" applyProtection="1">
      <alignment horizontal="right" vertical="center"/>
      <protection locked="0"/>
    </xf>
    <xf numFmtId="4" fontId="43" fillId="6" borderId="45" xfId="9" applyNumberFormat="1" applyFont="1" applyFill="1" applyBorder="1">
      <alignment vertical="center"/>
    </xf>
    <xf numFmtId="0" fontId="43" fillId="6" borderId="55" xfId="9" applyFont="1" applyFill="1" applyBorder="1" applyAlignment="1">
      <alignment horizontal="center" vertical="center"/>
    </xf>
    <xf numFmtId="0" fontId="43" fillId="6" borderId="45" xfId="9" applyFont="1" applyFill="1" applyBorder="1" applyAlignment="1">
      <alignment horizontal="center" vertical="center"/>
    </xf>
    <xf numFmtId="0" fontId="43" fillId="6" borderId="92" xfId="9" applyFont="1" applyFill="1" applyBorder="1" applyAlignment="1">
      <alignment horizontal="center" vertical="center"/>
    </xf>
    <xf numFmtId="0" fontId="43" fillId="0" borderId="101" xfId="9" applyFont="1" applyBorder="1" applyAlignment="1">
      <alignment horizontal="center" vertical="center"/>
    </xf>
    <xf numFmtId="205" fontId="43" fillId="6" borderId="57" xfId="9" applyNumberFormat="1" applyFont="1" applyFill="1" applyBorder="1" applyAlignment="1">
      <alignment horizontal="center" vertical="center"/>
    </xf>
    <xf numFmtId="205" fontId="43" fillId="6" borderId="44" xfId="9" applyNumberFormat="1" applyFont="1" applyFill="1" applyBorder="1" applyAlignment="1">
      <alignment horizontal="center" vertical="center"/>
    </xf>
    <xf numFmtId="205" fontId="43" fillId="6" borderId="93" xfId="9" applyNumberFormat="1" applyFont="1" applyFill="1" applyBorder="1" applyAlignment="1">
      <alignment horizontal="center" vertical="center"/>
    </xf>
    <xf numFmtId="0" fontId="41" fillId="0" borderId="25" xfId="9" applyFont="1" applyFill="1" applyBorder="1" applyAlignment="1">
      <alignment horizontal="right" vertical="top" shrinkToFit="1"/>
    </xf>
    <xf numFmtId="0" fontId="41" fillId="0" borderId="0" xfId="9" applyFont="1" applyFill="1" applyAlignment="1">
      <alignment horizontal="right" vertical="top" shrinkToFit="1"/>
    </xf>
    <xf numFmtId="0" fontId="41" fillId="0" borderId="12" xfId="9" applyFont="1" applyBorder="1" applyAlignment="1">
      <alignment horizontal="right" vertical="center" wrapText="1"/>
    </xf>
    <xf numFmtId="0" fontId="41" fillId="0" borderId="46" xfId="9" applyFont="1" applyBorder="1" applyAlignment="1">
      <alignment horizontal="right" vertical="center" wrapText="1"/>
    </xf>
    <xf numFmtId="182" fontId="43" fillId="0" borderId="46" xfId="9" applyNumberFormat="1" applyFont="1" applyFill="1" applyBorder="1" applyAlignment="1" applyProtection="1">
      <alignment horizontal="right" vertical="center" shrinkToFit="1"/>
      <protection locked="0"/>
    </xf>
    <xf numFmtId="179" fontId="43" fillId="6" borderId="9" xfId="9" applyNumberFormat="1" applyFont="1" applyFill="1" applyBorder="1" applyAlignment="1">
      <alignment horizontal="right" vertical="center"/>
    </xf>
    <xf numFmtId="179" fontId="43" fillId="6" borderId="11" xfId="9" applyNumberFormat="1" applyFont="1" applyFill="1" applyBorder="1" applyAlignment="1">
      <alignment horizontal="right" vertical="center"/>
    </xf>
    <xf numFmtId="179" fontId="43" fillId="6" borderId="10" xfId="9" applyNumberFormat="1" applyFont="1" applyFill="1" applyBorder="1" applyAlignment="1">
      <alignment horizontal="right" vertical="center"/>
    </xf>
    <xf numFmtId="0" fontId="43" fillId="0" borderId="44" xfId="9" applyFont="1" applyBorder="1" applyAlignment="1">
      <alignment horizontal="left" vertical="center"/>
    </xf>
    <xf numFmtId="0" fontId="43" fillId="0" borderId="44" xfId="9" applyFont="1" applyBorder="1">
      <alignment vertical="center"/>
    </xf>
    <xf numFmtId="0" fontId="43" fillId="0" borderId="0" xfId="9" applyFont="1" applyFill="1" applyAlignment="1">
      <alignment horizontal="left" vertical="top" wrapText="1"/>
    </xf>
    <xf numFmtId="0" fontId="41" fillId="0" borderId="0" xfId="9" applyFont="1" applyFill="1" applyAlignment="1">
      <alignment horizontal="right" vertical="top"/>
    </xf>
    <xf numFmtId="49" fontId="44" fillId="0" borderId="3" xfId="9" quotePrefix="1" applyNumberFormat="1" applyFont="1" applyBorder="1" applyAlignment="1">
      <alignment horizontal="center" vertical="center"/>
    </xf>
    <xf numFmtId="0" fontId="44" fillId="0" borderId="33" xfId="9" applyFont="1" applyBorder="1" applyAlignment="1">
      <alignment horizontal="center" vertical="center"/>
    </xf>
    <xf numFmtId="0" fontId="44" fillId="0" borderId="34" xfId="9" applyFont="1" applyBorder="1" applyAlignment="1">
      <alignment horizontal="center" vertical="center"/>
    </xf>
    <xf numFmtId="0" fontId="44" fillId="0" borderId="126" xfId="9" applyFont="1" applyBorder="1" applyAlignment="1">
      <alignment horizontal="center" vertical="center"/>
    </xf>
    <xf numFmtId="0" fontId="46" fillId="0" borderId="127" xfId="9" applyFont="1" applyBorder="1" applyAlignment="1">
      <alignment horizontal="center" vertical="center" shrinkToFit="1"/>
    </xf>
    <xf numFmtId="0" fontId="46" fillId="0" borderId="34" xfId="9" applyFont="1" applyBorder="1" applyAlignment="1">
      <alignment horizontal="center" vertical="center" shrinkToFit="1"/>
    </xf>
    <xf numFmtId="0" fontId="46" fillId="0" borderId="36" xfId="9" applyFont="1" applyBorder="1" applyAlignment="1">
      <alignment horizontal="center" vertical="center" shrinkToFit="1"/>
    </xf>
    <xf numFmtId="0" fontId="45" fillId="0" borderId="1" xfId="9" applyFont="1" applyFill="1" applyBorder="1" applyAlignment="1">
      <alignment horizontal="center" vertical="center"/>
    </xf>
    <xf numFmtId="0" fontId="45" fillId="0" borderId="0" xfId="9" applyFont="1" applyFill="1" applyAlignment="1">
      <alignment horizontal="center" vertical="center"/>
    </xf>
    <xf numFmtId="0" fontId="43" fillId="0" borderId="1" xfId="9" quotePrefix="1" applyFont="1" applyFill="1" applyBorder="1" applyAlignment="1">
      <alignment horizontal="right"/>
    </xf>
    <xf numFmtId="0" fontId="43" fillId="0" borderId="0" xfId="9" applyFont="1" applyFill="1" applyAlignment="1">
      <alignment horizontal="right"/>
    </xf>
    <xf numFmtId="0" fontId="43" fillId="0" borderId="0" xfId="9" applyFont="1" applyFill="1" applyAlignment="1">
      <alignment horizontal="left" shrinkToFit="1"/>
    </xf>
    <xf numFmtId="0" fontId="41" fillId="0" borderId="0" xfId="9" applyFont="1" applyFill="1" applyAlignment="1">
      <alignment horizontal="distributed" vertical="center" shrinkToFit="1"/>
    </xf>
    <xf numFmtId="0" fontId="43" fillId="0" borderId="0" xfId="9" applyFont="1" applyFill="1" applyAlignment="1" applyProtection="1">
      <alignment horizontal="center" vertical="top" wrapText="1"/>
      <protection locked="0"/>
    </xf>
    <xf numFmtId="0" fontId="41" fillId="0" borderId="0" xfId="9" applyFont="1" applyFill="1" applyAlignment="1">
      <alignment horizontal="distributed" vertical="center"/>
    </xf>
    <xf numFmtId="0" fontId="43" fillId="0" borderId="78" xfId="9" applyFont="1" applyFill="1" applyBorder="1" applyAlignment="1">
      <alignment horizontal="center" vertical="center"/>
    </xf>
    <xf numFmtId="0" fontId="43" fillId="0" borderId="79" xfId="9" applyFont="1" applyFill="1" applyBorder="1" applyAlignment="1">
      <alignment horizontal="center" vertical="center"/>
    </xf>
    <xf numFmtId="176" fontId="43" fillId="0" borderId="79" xfId="3" applyFont="1" applyFill="1" applyBorder="1" applyAlignment="1" applyProtection="1">
      <alignment horizontal="center" vertical="center" wrapText="1"/>
    </xf>
    <xf numFmtId="176" fontId="43" fillId="0" borderId="90" xfId="3" applyFont="1" applyFill="1" applyBorder="1" applyAlignment="1" applyProtection="1">
      <alignment horizontal="center" vertical="center" wrapText="1"/>
    </xf>
    <xf numFmtId="176" fontId="43" fillId="0" borderId="78" xfId="3" applyFont="1" applyFill="1" applyBorder="1" applyAlignment="1" applyProtection="1">
      <alignment horizontal="center" vertical="center" wrapText="1"/>
    </xf>
    <xf numFmtId="176" fontId="43" fillId="0" borderId="46" xfId="3" applyFont="1" applyFill="1" applyBorder="1" applyAlignment="1" applyProtection="1">
      <alignment horizontal="center" vertical="center" wrapText="1"/>
    </xf>
    <xf numFmtId="0" fontId="43" fillId="0" borderId="78" xfId="3" applyNumberFormat="1" applyFont="1" applyFill="1" applyBorder="1" applyAlignment="1" applyProtection="1">
      <alignment horizontal="center" vertical="center"/>
    </xf>
    <xf numFmtId="0" fontId="43" fillId="0" borderId="46" xfId="3" applyNumberFormat="1" applyFont="1" applyFill="1" applyBorder="1" applyAlignment="1" applyProtection="1">
      <alignment horizontal="center" vertical="center"/>
    </xf>
    <xf numFmtId="0" fontId="43" fillId="0" borderId="98" xfId="9" applyFont="1" applyFill="1" applyBorder="1" applyAlignment="1">
      <alignment horizontal="center" vertical="center" shrinkToFit="1"/>
    </xf>
    <xf numFmtId="0" fontId="43" fillId="0" borderId="45" xfId="9" applyFont="1" applyFill="1" applyBorder="1" applyAlignment="1">
      <alignment horizontal="center" vertical="center" shrinkToFit="1"/>
    </xf>
    <xf numFmtId="0" fontId="43" fillId="0" borderId="181" xfId="9" applyFont="1" applyFill="1" applyBorder="1" applyAlignment="1">
      <alignment horizontal="center" vertical="center" shrinkToFit="1"/>
    </xf>
    <xf numFmtId="0" fontId="43" fillId="0" borderId="92" xfId="9" applyFont="1" applyFill="1" applyBorder="1" applyAlignment="1">
      <alignment horizontal="center" vertical="center" shrinkToFit="1"/>
    </xf>
    <xf numFmtId="0" fontId="43" fillId="0" borderId="79" xfId="9" applyFont="1" applyFill="1" applyBorder="1" applyAlignment="1">
      <alignment horizontal="center" vertical="center" shrinkToFit="1"/>
    </xf>
    <xf numFmtId="0" fontId="43" fillId="0" borderId="90" xfId="9" applyFont="1" applyFill="1" applyBorder="1" applyAlignment="1">
      <alignment horizontal="center" vertical="center" shrinkToFit="1"/>
    </xf>
    <xf numFmtId="0" fontId="43" fillId="0" borderId="180" xfId="9" applyFont="1" applyFill="1" applyBorder="1" applyAlignment="1">
      <alignment horizontal="center" vertical="center" shrinkToFit="1"/>
    </xf>
    <xf numFmtId="0" fontId="43" fillId="0" borderId="184" xfId="9" applyFont="1" applyFill="1" applyBorder="1" applyAlignment="1" applyProtection="1">
      <alignment horizontal="center" vertical="center"/>
      <protection locked="0"/>
    </xf>
    <xf numFmtId="0" fontId="43" fillId="0" borderId="79" xfId="9" applyFont="1" applyFill="1" applyBorder="1" applyAlignment="1" applyProtection="1">
      <alignment horizontal="center" vertical="center"/>
      <protection locked="0"/>
    </xf>
    <xf numFmtId="0" fontId="43" fillId="0" borderId="23" xfId="9" applyFont="1" applyFill="1" applyBorder="1" applyAlignment="1" applyProtection="1">
      <alignment horizontal="center" vertical="center"/>
      <protection locked="0"/>
    </xf>
    <xf numFmtId="0" fontId="43" fillId="0" borderId="9" xfId="9" applyFont="1" applyFill="1" applyBorder="1" applyAlignment="1" applyProtection="1">
      <alignment horizontal="center" vertical="center"/>
      <protection locked="0"/>
    </xf>
    <xf numFmtId="0" fontId="43" fillId="0" borderId="186" xfId="9" applyFont="1" applyFill="1" applyBorder="1" applyAlignment="1" applyProtection="1">
      <alignment horizontal="center" vertical="center"/>
      <protection locked="0"/>
    </xf>
    <xf numFmtId="0" fontId="43" fillId="0" borderId="125" xfId="9" applyFont="1" applyFill="1" applyBorder="1" applyAlignment="1" applyProtection="1">
      <alignment horizontal="center" vertical="center"/>
      <protection locked="0"/>
    </xf>
    <xf numFmtId="182" fontId="43" fillId="0" borderId="79" xfId="9" applyNumberFormat="1" applyFont="1" applyFill="1" applyBorder="1" applyAlignment="1" applyProtection="1">
      <alignment horizontal="center" vertical="center"/>
      <protection locked="0"/>
    </xf>
    <xf numFmtId="182" fontId="43" fillId="0" borderId="90" xfId="9" applyNumberFormat="1" applyFont="1" applyFill="1" applyBorder="1" applyAlignment="1" applyProtection="1">
      <alignment horizontal="center" vertical="center"/>
      <protection locked="0"/>
    </xf>
    <xf numFmtId="182" fontId="43" fillId="0" borderId="11" xfId="9" applyNumberFormat="1" applyFont="1" applyFill="1" applyBorder="1" applyAlignment="1" applyProtection="1">
      <alignment horizontal="center" vertical="center"/>
      <protection locked="0"/>
    </xf>
    <xf numFmtId="193" fontId="43" fillId="0" borderId="185" xfId="9" applyNumberFormat="1" applyFont="1" applyFill="1" applyBorder="1" applyAlignment="1" applyProtection="1">
      <alignment horizontal="center" vertical="center"/>
      <protection locked="0"/>
    </xf>
    <xf numFmtId="193" fontId="43" fillId="0" borderId="103" xfId="9" applyNumberFormat="1" applyFont="1" applyFill="1" applyBorder="1" applyAlignment="1" applyProtection="1">
      <alignment horizontal="center" vertical="center"/>
      <protection locked="0"/>
    </xf>
    <xf numFmtId="193" fontId="43" fillId="0" borderId="43" xfId="9" applyNumberFormat="1" applyFont="1" applyFill="1" applyBorder="1" applyAlignment="1" applyProtection="1">
      <alignment horizontal="center" vertical="center"/>
      <protection locked="0"/>
    </xf>
    <xf numFmtId="193" fontId="43" fillId="0" borderId="128" xfId="9" applyNumberFormat="1" applyFont="1" applyFill="1" applyBorder="1" applyAlignment="1" applyProtection="1">
      <alignment horizontal="center" vertical="center"/>
      <protection locked="0"/>
    </xf>
    <xf numFmtId="182" fontId="43" fillId="0" borderId="103" xfId="9" applyNumberFormat="1" applyFont="1" applyFill="1" applyBorder="1" applyAlignment="1" applyProtection="1">
      <alignment horizontal="center" vertical="center"/>
      <protection locked="0"/>
    </xf>
    <xf numFmtId="182" fontId="43" fillId="0" borderId="128" xfId="9" applyNumberFormat="1" applyFont="1" applyFill="1" applyBorder="1" applyAlignment="1" applyProtection="1">
      <alignment horizontal="center" vertical="center"/>
      <protection locked="0"/>
    </xf>
    <xf numFmtId="182" fontId="43" fillId="0" borderId="104" xfId="9" applyNumberFormat="1" applyFont="1" applyFill="1" applyBorder="1" applyAlignment="1" applyProtection="1">
      <alignment horizontal="center" vertical="center"/>
      <protection locked="0"/>
    </xf>
    <xf numFmtId="0" fontId="41" fillId="0" borderId="87" xfId="9" applyFont="1" applyFill="1" applyBorder="1" applyAlignment="1">
      <alignment horizontal="center" vertical="center" wrapText="1"/>
    </xf>
    <xf numFmtId="0" fontId="41" fillId="0" borderId="0" xfId="9" applyFont="1" applyFill="1" applyAlignment="1">
      <alignment horizontal="center" vertical="center" wrapText="1"/>
    </xf>
    <xf numFmtId="0" fontId="41" fillId="0" borderId="8" xfId="9" applyFont="1" applyFill="1" applyBorder="1" applyAlignment="1">
      <alignment horizontal="center" vertical="center" wrapText="1"/>
    </xf>
    <xf numFmtId="0" fontId="41" fillId="0" borderId="106" xfId="9" applyFont="1" applyFill="1" applyBorder="1" applyAlignment="1">
      <alignment horizontal="center" vertical="center" wrapText="1"/>
    </xf>
    <xf numFmtId="0" fontId="41" fillId="0" borderId="46" xfId="9" applyFont="1" applyFill="1" applyBorder="1" applyAlignment="1">
      <alignment horizontal="center" vertical="center" wrapText="1"/>
    </xf>
    <xf numFmtId="0" fontId="41" fillId="0" borderId="91" xfId="9" applyFont="1" applyFill="1" applyBorder="1" applyAlignment="1">
      <alignment horizontal="center" vertical="center" wrapText="1"/>
    </xf>
    <xf numFmtId="0" fontId="43" fillId="0" borderId="111" xfId="9" applyFont="1" applyFill="1" applyBorder="1" applyAlignment="1">
      <alignment horizontal="center" vertical="center"/>
    </xf>
    <xf numFmtId="0" fontId="43" fillId="0" borderId="106" xfId="9" applyFont="1" applyFill="1" applyBorder="1" applyAlignment="1">
      <alignment horizontal="center" vertical="center" shrinkToFit="1"/>
    </xf>
    <xf numFmtId="0" fontId="43" fillId="0" borderId="184" xfId="9" applyFont="1" applyFill="1" applyBorder="1" applyAlignment="1">
      <alignment horizontal="center" vertical="center" shrinkToFit="1"/>
    </xf>
    <xf numFmtId="0" fontId="43" fillId="0" borderId="191" xfId="9" applyFont="1" applyFill="1" applyBorder="1" applyAlignment="1">
      <alignment horizontal="center" vertical="center" shrinkToFit="1"/>
    </xf>
    <xf numFmtId="0" fontId="43" fillId="0" borderId="186" xfId="9" applyFont="1" applyFill="1" applyBorder="1" applyAlignment="1">
      <alignment horizontal="center" vertical="center" shrinkToFit="1"/>
    </xf>
    <xf numFmtId="0" fontId="43" fillId="0" borderId="155" xfId="9" applyFont="1" applyFill="1" applyBorder="1" applyAlignment="1">
      <alignment horizontal="center" vertical="center" shrinkToFit="1"/>
    </xf>
    <xf numFmtId="0" fontId="43" fillId="0" borderId="7" xfId="9" applyFont="1" applyFill="1" applyBorder="1" applyAlignment="1">
      <alignment horizontal="center" vertical="center" shrinkToFit="1"/>
    </xf>
    <xf numFmtId="0" fontId="43" fillId="0" borderId="0" xfId="9" applyFont="1" applyFill="1" applyAlignment="1">
      <alignment horizontal="center" vertical="center" shrinkToFit="1"/>
    </xf>
    <xf numFmtId="182" fontId="43" fillId="0" borderId="180" xfId="9" applyNumberFormat="1" applyFont="1" applyFill="1" applyBorder="1" applyAlignment="1" applyProtection="1">
      <alignment horizontal="center" vertical="center"/>
      <protection locked="0"/>
    </xf>
    <xf numFmtId="182" fontId="43" fillId="0" borderId="134" xfId="9" applyNumberFormat="1" applyFont="1" applyFill="1" applyBorder="1" applyAlignment="1" applyProtection="1">
      <alignment horizontal="center" vertical="center"/>
      <protection locked="0"/>
    </xf>
    <xf numFmtId="0" fontId="43" fillId="0" borderId="54" xfId="9" applyFont="1" applyFill="1" applyBorder="1" applyAlignment="1">
      <alignment horizontal="center" vertical="center" shrinkToFit="1"/>
    </xf>
    <xf numFmtId="0" fontId="43" fillId="0" borderId="51" xfId="9" applyFont="1" applyFill="1" applyBorder="1" applyAlignment="1">
      <alignment horizontal="center" vertical="center" shrinkToFit="1"/>
    </xf>
    <xf numFmtId="0" fontId="41" fillId="0" borderId="18" xfId="9" applyFont="1" applyFill="1" applyBorder="1" applyAlignment="1">
      <alignment horizontal="center" vertical="center"/>
    </xf>
    <xf numFmtId="0" fontId="41" fillId="0" borderId="12" xfId="9" applyFont="1" applyFill="1" applyBorder="1" applyAlignment="1">
      <alignment horizontal="center" vertical="center"/>
    </xf>
    <xf numFmtId="0" fontId="41" fillId="0" borderId="6" xfId="9" applyFont="1" applyFill="1" applyBorder="1" applyAlignment="1">
      <alignment horizontal="center" vertical="center"/>
    </xf>
    <xf numFmtId="0" fontId="41" fillId="0" borderId="7" xfId="9" applyFont="1" applyFill="1" applyBorder="1" applyAlignment="1">
      <alignment horizontal="center" vertical="center"/>
    </xf>
    <xf numFmtId="0" fontId="41" fillId="0" borderId="8" xfId="9" applyFont="1" applyFill="1" applyBorder="1" applyAlignment="1">
      <alignment horizontal="center" vertical="center"/>
    </xf>
    <xf numFmtId="0" fontId="41" fillId="0" borderId="78" xfId="9" applyFont="1" applyFill="1" applyBorder="1" applyAlignment="1">
      <alignment horizontal="center" vertical="center"/>
    </xf>
    <xf numFmtId="0" fontId="41" fillId="0" borderId="91" xfId="9" applyFont="1" applyFill="1" applyBorder="1" applyAlignment="1">
      <alignment horizontal="center" vertical="center"/>
    </xf>
    <xf numFmtId="182" fontId="43" fillId="0" borderId="7" xfId="9" applyNumberFormat="1" applyFont="1" applyFill="1" applyBorder="1" applyAlignment="1" applyProtection="1">
      <alignment horizontal="center" vertical="center"/>
      <protection locked="0"/>
    </xf>
    <xf numFmtId="182" fontId="43" fillId="0" borderId="0" xfId="9" applyNumberFormat="1" applyFont="1" applyFill="1" applyAlignment="1" applyProtection="1">
      <alignment horizontal="center" vertical="center"/>
      <protection locked="0"/>
    </xf>
    <xf numFmtId="182" fontId="43" fillId="0" borderId="87" xfId="9" applyNumberFormat="1" applyFont="1" applyFill="1" applyBorder="1" applyAlignment="1" applyProtection="1">
      <alignment horizontal="center" vertical="center"/>
      <protection locked="0"/>
    </xf>
    <xf numFmtId="182" fontId="43" fillId="0" borderId="133" xfId="9" applyNumberFormat="1" applyFont="1" applyFill="1" applyBorder="1" applyAlignment="1" applyProtection="1">
      <alignment horizontal="center" vertical="center"/>
      <protection locked="0"/>
    </xf>
    <xf numFmtId="0" fontId="43" fillId="6" borderId="11" xfId="9" applyFont="1" applyFill="1" applyBorder="1" applyAlignment="1">
      <alignment horizontal="center" vertical="center"/>
    </xf>
    <xf numFmtId="0" fontId="43" fillId="6" borderId="10" xfId="9" applyFont="1" applyFill="1" applyBorder="1" applyAlignment="1">
      <alignment horizontal="center" vertical="center"/>
    </xf>
    <xf numFmtId="0" fontId="41" fillId="0" borderId="7" xfId="9" applyFont="1" applyFill="1" applyBorder="1" applyAlignment="1">
      <alignment horizontal="right" vertical="top"/>
    </xf>
    <xf numFmtId="0" fontId="41" fillId="0" borderId="0" xfId="9" applyFont="1" applyAlignment="1">
      <alignment horizontal="left" vertical="top" wrapText="1"/>
    </xf>
    <xf numFmtId="0" fontId="43" fillId="0" borderId="91" xfId="9" applyFont="1" applyFill="1" applyBorder="1" applyAlignment="1">
      <alignment horizontal="center" vertical="center" shrinkToFit="1"/>
    </xf>
    <xf numFmtId="0" fontId="43" fillId="0" borderId="0" xfId="9" applyFont="1" applyAlignment="1">
      <alignment horizontal="right" vertical="center"/>
    </xf>
    <xf numFmtId="0" fontId="43" fillId="0" borderId="0" xfId="9" applyFont="1" applyFill="1">
      <alignment vertical="center"/>
    </xf>
    <xf numFmtId="182" fontId="43" fillId="6" borderId="7" xfId="9" applyNumberFormat="1" applyFont="1" applyFill="1" applyBorder="1" applyAlignment="1">
      <alignment horizontal="center" vertical="center"/>
    </xf>
    <xf numFmtId="182" fontId="43" fillId="6" borderId="0" xfId="9" applyNumberFormat="1" applyFont="1" applyFill="1" applyAlignment="1">
      <alignment horizontal="center" vertical="center"/>
    </xf>
    <xf numFmtId="182" fontId="43" fillId="6" borderId="8" xfId="9" applyNumberFormat="1" applyFont="1" applyFill="1" applyBorder="1" applyAlignment="1">
      <alignment horizontal="center" vertical="center"/>
    </xf>
    <xf numFmtId="182" fontId="43" fillId="6" borderId="11" xfId="9" applyNumberFormat="1" applyFont="1" applyFill="1" applyBorder="1" applyAlignment="1">
      <alignment horizontal="center" vertical="center"/>
    </xf>
    <xf numFmtId="0" fontId="43" fillId="0" borderId="231" xfId="9" applyFont="1" applyBorder="1" applyAlignment="1">
      <alignment horizontal="left" vertical="center"/>
    </xf>
    <xf numFmtId="0" fontId="43" fillId="0" borderId="226" xfId="9" applyFont="1" applyBorder="1" applyAlignment="1">
      <alignment horizontal="left" vertical="center"/>
    </xf>
    <xf numFmtId="0" fontId="43" fillId="0" borderId="228" xfId="9" applyFont="1" applyFill="1" applyBorder="1" applyAlignment="1">
      <alignment horizontal="right" vertical="center"/>
    </xf>
    <xf numFmtId="0" fontId="43" fillId="0" borderId="0" xfId="9" applyFont="1" applyAlignment="1">
      <alignment horizontal="left" vertical="center"/>
    </xf>
    <xf numFmtId="189" fontId="43" fillId="0" borderId="0" xfId="9" applyNumberFormat="1" applyFont="1" applyFill="1" applyAlignment="1" applyProtection="1">
      <alignment horizontal="center" vertical="center"/>
      <protection locked="0"/>
    </xf>
    <xf numFmtId="189" fontId="43" fillId="0" borderId="8" xfId="9" applyNumberFormat="1" applyFont="1" applyFill="1" applyBorder="1" applyAlignment="1" applyProtection="1">
      <alignment horizontal="center" vertical="center"/>
      <protection locked="0"/>
    </xf>
    <xf numFmtId="189" fontId="43" fillId="0" borderId="11" xfId="9" applyNumberFormat="1" applyFont="1" applyFill="1" applyBorder="1" applyAlignment="1" applyProtection="1">
      <alignment horizontal="center" vertical="center"/>
      <protection locked="0"/>
    </xf>
    <xf numFmtId="189" fontId="43" fillId="0" borderId="10" xfId="9" applyNumberFormat="1" applyFont="1" applyFill="1" applyBorder="1" applyAlignment="1" applyProtection="1">
      <alignment horizontal="center" vertical="center"/>
      <protection locked="0"/>
    </xf>
    <xf numFmtId="0" fontId="43" fillId="0" borderId="0" xfId="9" applyFont="1" applyFill="1" applyAlignment="1">
      <alignment horizontal="left" vertical="top"/>
    </xf>
    <xf numFmtId="0" fontId="43" fillId="0" borderId="0" xfId="9" applyFont="1" applyAlignment="1">
      <alignment horizontal="left" vertical="top" wrapText="1"/>
    </xf>
    <xf numFmtId="0" fontId="43" fillId="0" borderId="228" xfId="9" applyFont="1" applyBorder="1" applyAlignment="1">
      <alignment horizontal="right" vertical="center"/>
    </xf>
    <xf numFmtId="0" fontId="43" fillId="0" borderId="0" xfId="9" applyFont="1" applyFill="1" applyAlignment="1">
      <alignment horizontal="distributed" vertical="center"/>
    </xf>
    <xf numFmtId="182" fontId="43" fillId="6" borderId="46" xfId="9" applyNumberFormat="1" applyFont="1" applyFill="1" applyBorder="1" applyAlignment="1">
      <alignment horizontal="center" vertical="center"/>
    </xf>
    <xf numFmtId="182" fontId="43" fillId="6" borderId="294" xfId="9" applyNumberFormat="1" applyFont="1" applyFill="1" applyBorder="1" applyAlignment="1">
      <alignment horizontal="center" vertical="center"/>
    </xf>
    <xf numFmtId="0" fontId="41" fillId="0" borderId="25" xfId="9" applyFont="1" applyFill="1" applyBorder="1" applyAlignment="1"/>
    <xf numFmtId="0" fontId="41" fillId="0" borderId="0" xfId="9" applyFont="1" applyFill="1" applyAlignment="1"/>
    <xf numFmtId="208" fontId="43" fillId="6" borderId="277" xfId="9" applyNumberFormat="1" applyFont="1" applyFill="1" applyBorder="1" applyAlignment="1">
      <alignment horizontal="center" vertical="center"/>
    </xf>
    <xf numFmtId="208" fontId="43" fillId="6" borderId="278" xfId="9" applyNumberFormat="1" applyFont="1" applyFill="1" applyBorder="1" applyAlignment="1">
      <alignment horizontal="center" vertical="center"/>
    </xf>
    <xf numFmtId="0" fontId="41" fillId="0" borderId="0" xfId="9" applyFont="1" applyAlignment="1">
      <alignment horizontal="left" vertical="top" wrapText="1" shrinkToFit="1"/>
    </xf>
    <xf numFmtId="0" fontId="41" fillId="0" borderId="18" xfId="9" applyFont="1" applyFill="1" applyBorder="1" applyAlignment="1">
      <alignment horizontal="center" vertical="center" wrapText="1"/>
    </xf>
    <xf numFmtId="0" fontId="41" fillId="0" borderId="12" xfId="9" applyFont="1" applyFill="1" applyBorder="1" applyAlignment="1">
      <alignment horizontal="center" vertical="center" wrapText="1"/>
    </xf>
    <xf numFmtId="0" fontId="41" fillId="0" borderId="6" xfId="9" applyFont="1" applyFill="1" applyBorder="1" applyAlignment="1">
      <alignment horizontal="center" vertical="center" wrapText="1"/>
    </xf>
    <xf numFmtId="0" fontId="41" fillId="0" borderId="9" xfId="9" applyFont="1" applyFill="1" applyBorder="1" applyAlignment="1">
      <alignment horizontal="center" vertical="center" wrapText="1"/>
    </xf>
    <xf numFmtId="0" fontId="41" fillId="0" borderId="11" xfId="9" applyFont="1" applyFill="1" applyBorder="1" applyAlignment="1">
      <alignment horizontal="center" vertical="center" wrapText="1"/>
    </xf>
    <xf numFmtId="0" fontId="41" fillId="0" borderId="10" xfId="9" applyFont="1" applyFill="1" applyBorder="1" applyAlignment="1">
      <alignment horizontal="center" vertical="center" wrapText="1"/>
    </xf>
    <xf numFmtId="190" fontId="43" fillId="0" borderId="18" xfId="9" applyNumberFormat="1" applyFont="1" applyFill="1" applyBorder="1" applyAlignment="1" applyProtection="1">
      <alignment horizontal="right" vertical="center"/>
      <protection locked="0"/>
    </xf>
    <xf numFmtId="190" fontId="43" fillId="0" borderId="12" xfId="9" applyNumberFormat="1" applyFont="1" applyFill="1" applyBorder="1" applyAlignment="1" applyProtection="1">
      <alignment horizontal="right" vertical="center"/>
      <protection locked="0"/>
    </xf>
    <xf numFmtId="190" fontId="43" fillId="0" borderId="9" xfId="9" applyNumberFormat="1" applyFont="1" applyFill="1" applyBorder="1" applyAlignment="1" applyProtection="1">
      <alignment horizontal="right" vertical="center"/>
      <protection locked="0"/>
    </xf>
    <xf numFmtId="190" fontId="43" fillId="0" borderId="11" xfId="9" applyNumberFormat="1" applyFont="1" applyFill="1" applyBorder="1" applyAlignment="1" applyProtection="1">
      <alignment horizontal="right" vertical="center"/>
      <protection locked="0"/>
    </xf>
    <xf numFmtId="0" fontId="41" fillId="0" borderId="12" xfId="9" applyFont="1" applyFill="1" applyBorder="1" applyAlignment="1">
      <alignment horizontal="left" vertical="center"/>
    </xf>
    <xf numFmtId="0" fontId="41" fillId="0" borderId="6" xfId="9" applyFont="1" applyFill="1" applyBorder="1" applyAlignment="1">
      <alignment horizontal="left" vertical="center"/>
    </xf>
    <xf numFmtId="0" fontId="41" fillId="0" borderId="11" xfId="9" applyFont="1" applyFill="1" applyBorder="1" applyAlignment="1">
      <alignment horizontal="left" vertical="center"/>
    </xf>
    <xf numFmtId="0" fontId="41" fillId="0" borderId="10" xfId="9" applyFont="1" applyFill="1" applyBorder="1" applyAlignment="1">
      <alignment horizontal="left" vertical="center"/>
    </xf>
    <xf numFmtId="190" fontId="43" fillId="0" borderId="18" xfId="9" applyNumberFormat="1" applyFont="1" applyFill="1" applyBorder="1" applyAlignment="1">
      <alignment horizontal="right" vertical="center"/>
    </xf>
    <xf numFmtId="190" fontId="43" fillId="0" borderId="12" xfId="9" applyNumberFormat="1" applyFont="1" applyFill="1" applyBorder="1" applyAlignment="1">
      <alignment horizontal="right" vertical="center"/>
    </xf>
    <xf numFmtId="190" fontId="43" fillId="0" borderId="9" xfId="9" applyNumberFormat="1" applyFont="1" applyFill="1" applyBorder="1" applyAlignment="1">
      <alignment horizontal="right" vertical="center"/>
    </xf>
    <xf numFmtId="190" fontId="43" fillId="0" borderId="11" xfId="9" applyNumberFormat="1" applyFont="1" applyFill="1" applyBorder="1" applyAlignment="1">
      <alignment horizontal="right" vertical="center"/>
    </xf>
    <xf numFmtId="215" fontId="43" fillId="0" borderId="158" xfId="9" applyNumberFormat="1" applyFont="1" applyFill="1" applyBorder="1" applyAlignment="1" applyProtection="1">
      <alignment horizontal="center" vertical="center"/>
      <protection locked="0"/>
    </xf>
    <xf numFmtId="215" fontId="43" fillId="0" borderId="89" xfId="9" applyNumberFormat="1" applyFont="1" applyFill="1" applyBorder="1" applyAlignment="1" applyProtection="1">
      <alignment horizontal="center" vertical="center"/>
      <protection locked="0"/>
    </xf>
    <xf numFmtId="4" fontId="43" fillId="0" borderId="71" xfId="9" applyNumberFormat="1" applyFont="1" applyFill="1" applyBorder="1" applyAlignment="1">
      <alignment horizontal="right" vertical="center"/>
    </xf>
    <xf numFmtId="4" fontId="43" fillId="0" borderId="21" xfId="9" applyNumberFormat="1" applyFont="1" applyFill="1" applyBorder="1" applyAlignment="1">
      <alignment horizontal="right" vertical="center"/>
    </xf>
    <xf numFmtId="4" fontId="43" fillId="0" borderId="53" xfId="9" applyNumberFormat="1" applyFont="1" applyFill="1" applyBorder="1" applyAlignment="1">
      <alignment horizontal="right" vertical="center"/>
    </xf>
    <xf numFmtId="4" fontId="43" fillId="0" borderId="3" xfId="9" applyNumberFormat="1" applyFont="1" applyFill="1" applyBorder="1" applyAlignment="1">
      <alignment horizontal="right" vertical="center"/>
    </xf>
    <xf numFmtId="0" fontId="41" fillId="0" borderId="21" xfId="9" applyFont="1" applyFill="1" applyBorder="1" applyAlignment="1">
      <alignment horizontal="left" vertical="center"/>
    </xf>
    <xf numFmtId="0" fontId="41" fillId="0" borderId="108" xfId="9" applyFont="1" applyFill="1" applyBorder="1" applyAlignment="1">
      <alignment horizontal="left" vertical="center"/>
    </xf>
    <xf numFmtId="0" fontId="41" fillId="0" borderId="3" xfId="9" applyFont="1" applyFill="1" applyBorder="1" applyAlignment="1">
      <alignment horizontal="left" vertical="center"/>
    </xf>
    <xf numFmtId="0" fontId="41" fillId="0" borderId="5" xfId="9" applyFont="1" applyFill="1" applyBorder="1" applyAlignment="1">
      <alignment horizontal="left" vertical="center"/>
    </xf>
    <xf numFmtId="0" fontId="43" fillId="0" borderId="11" xfId="9" applyFont="1" applyFill="1" applyBorder="1" applyAlignment="1">
      <alignment horizontal="left"/>
    </xf>
    <xf numFmtId="0" fontId="116" fillId="0" borderId="21" xfId="9" applyFont="1" applyFill="1" applyBorder="1" applyAlignment="1">
      <alignment horizontal="center" vertical="center" wrapText="1"/>
    </xf>
    <xf numFmtId="0" fontId="116" fillId="0" borderId="11" xfId="9" applyFont="1" applyFill="1" applyBorder="1" applyAlignment="1">
      <alignment horizontal="center" vertical="center" wrapText="1"/>
    </xf>
    <xf numFmtId="0" fontId="43" fillId="0" borderId="18" xfId="9" applyFont="1" applyBorder="1" applyAlignment="1">
      <alignment horizontal="center" vertical="center"/>
    </xf>
    <xf numFmtId="0" fontId="43" fillId="0" borderId="12" xfId="9" applyFont="1" applyBorder="1" applyAlignment="1">
      <alignment horizontal="center" vertical="center"/>
    </xf>
    <xf numFmtId="0" fontId="43" fillId="0" borderId="64" xfId="9" applyFont="1" applyBorder="1" applyAlignment="1">
      <alignment horizontal="center" vertical="center"/>
    </xf>
    <xf numFmtId="0" fontId="43" fillId="0" borderId="63" xfId="9" applyFont="1" applyBorder="1" applyAlignment="1">
      <alignment horizontal="center" vertical="center"/>
    </xf>
    <xf numFmtId="0" fontId="43" fillId="2" borderId="18" xfId="9" applyFont="1" applyFill="1" applyBorder="1" applyAlignment="1">
      <alignment horizontal="center" vertical="center"/>
    </xf>
    <xf numFmtId="0" fontId="43" fillId="2" borderId="12" xfId="9" applyFont="1" applyFill="1" applyBorder="1" applyAlignment="1">
      <alignment horizontal="center" vertical="center"/>
    </xf>
    <xf numFmtId="0" fontId="43" fillId="2" borderId="64" xfId="9" applyFont="1" applyFill="1" applyBorder="1" applyAlignment="1">
      <alignment horizontal="center" vertical="center"/>
    </xf>
    <xf numFmtId="0" fontId="43" fillId="2" borderId="63" xfId="9" applyFont="1" applyFill="1" applyBorder="1" applyAlignment="1">
      <alignment horizontal="center" vertical="center"/>
    </xf>
    <xf numFmtId="0" fontId="43" fillId="2" borderId="6" xfId="9" applyFont="1" applyFill="1" applyBorder="1" applyAlignment="1">
      <alignment horizontal="center" vertical="center"/>
    </xf>
    <xf numFmtId="0" fontId="43" fillId="2" borderId="65" xfId="9" applyFont="1" applyFill="1" applyBorder="1" applyAlignment="1">
      <alignment horizontal="center" vertical="center"/>
    </xf>
    <xf numFmtId="0" fontId="43" fillId="0" borderId="18" xfId="9" applyFont="1" applyFill="1" applyBorder="1" applyAlignment="1">
      <alignment horizontal="center" vertical="center" wrapText="1"/>
    </xf>
    <xf numFmtId="0" fontId="43" fillId="0" borderId="12" xfId="9" applyFont="1" applyFill="1" applyBorder="1" applyAlignment="1">
      <alignment horizontal="center" vertical="center" wrapText="1"/>
    </xf>
    <xf numFmtId="0" fontId="43" fillId="0" borderId="6" xfId="9" applyFont="1" applyFill="1" applyBorder="1" applyAlignment="1">
      <alignment horizontal="center" vertical="center" wrapText="1"/>
    </xf>
    <xf numFmtId="0" fontId="43" fillId="0" borderId="64" xfId="9" applyFont="1" applyFill="1" applyBorder="1" applyAlignment="1">
      <alignment horizontal="center" vertical="center" wrapText="1"/>
    </xf>
    <xf numFmtId="0" fontId="43" fillId="0" borderId="63" xfId="9" applyFont="1" applyFill="1" applyBorder="1" applyAlignment="1">
      <alignment horizontal="center" vertical="center" wrapText="1"/>
    </xf>
    <xf numFmtId="0" fontId="43" fillId="0" borderId="65" xfId="9" applyFont="1" applyFill="1" applyBorder="1" applyAlignment="1">
      <alignment horizontal="center" vertical="center" wrapText="1"/>
    </xf>
    <xf numFmtId="0" fontId="41" fillId="0" borderId="22" xfId="9" applyFont="1" applyFill="1" applyBorder="1" applyAlignment="1">
      <alignment horizontal="center" vertical="center"/>
    </xf>
    <xf numFmtId="0" fontId="41" fillId="0" borderId="21" xfId="9" applyFont="1" applyFill="1" applyBorder="1" applyAlignment="1">
      <alignment horizontal="center" vertical="center"/>
    </xf>
    <xf numFmtId="0" fontId="41" fillId="0" borderId="72" xfId="9" applyFont="1" applyFill="1" applyBorder="1" applyAlignment="1">
      <alignment horizontal="center" vertical="center"/>
    </xf>
    <xf numFmtId="0" fontId="41" fillId="0" borderId="4" xfId="9" applyFont="1" applyFill="1" applyBorder="1" applyAlignment="1">
      <alignment horizontal="center" vertical="center"/>
    </xf>
    <xf numFmtId="0" fontId="41" fillId="0" borderId="3" xfId="9" applyFont="1" applyFill="1" applyBorder="1" applyAlignment="1">
      <alignment horizontal="center" vertical="center"/>
    </xf>
    <xf numFmtId="0" fontId="41" fillId="0" borderId="52" xfId="9" applyFont="1" applyFill="1" applyBorder="1" applyAlignment="1">
      <alignment horizontal="center" vertical="center"/>
    </xf>
    <xf numFmtId="0" fontId="41" fillId="0" borderId="7" xfId="9" applyFont="1" applyFill="1" applyBorder="1" applyAlignment="1">
      <alignment horizontal="center" vertical="center" wrapText="1"/>
    </xf>
    <xf numFmtId="190" fontId="43" fillId="0" borderId="7" xfId="9" applyNumberFormat="1" applyFont="1" applyFill="1" applyBorder="1" applyAlignment="1">
      <alignment horizontal="right" vertical="center"/>
    </xf>
    <xf numFmtId="190" fontId="43" fillId="0" borderId="0" xfId="9" applyNumberFormat="1" applyFont="1" applyFill="1" applyAlignment="1">
      <alignment horizontal="right" vertical="center"/>
    </xf>
    <xf numFmtId="0" fontId="41" fillId="0" borderId="0" xfId="9" applyFont="1" applyFill="1" applyAlignment="1">
      <alignment horizontal="left" vertical="center"/>
    </xf>
    <xf numFmtId="0" fontId="41" fillId="0" borderId="8" xfId="9" applyFont="1" applyFill="1" applyBorder="1" applyAlignment="1">
      <alignment horizontal="left" vertical="center"/>
    </xf>
    <xf numFmtId="0" fontId="43" fillId="0" borderId="32" xfId="9" applyFont="1" applyFill="1" applyBorder="1" applyAlignment="1">
      <alignment horizontal="center" vertical="center" shrinkToFit="1"/>
    </xf>
    <xf numFmtId="0" fontId="43" fillId="0" borderId="31" xfId="9" applyFont="1" applyFill="1" applyBorder="1" applyAlignment="1">
      <alignment horizontal="center" vertical="center" shrinkToFit="1"/>
    </xf>
    <xf numFmtId="0" fontId="43" fillId="0" borderId="30" xfId="9" applyFont="1" applyFill="1" applyBorder="1" applyAlignment="1">
      <alignment horizontal="center" vertical="center" shrinkToFit="1"/>
    </xf>
    <xf numFmtId="202" fontId="43" fillId="0" borderId="119" xfId="9" applyNumberFormat="1" applyFont="1" applyFill="1" applyBorder="1" applyAlignment="1">
      <alignment horizontal="center" vertical="center"/>
    </xf>
    <xf numFmtId="202" fontId="43" fillId="0" borderId="120" xfId="9" applyNumberFormat="1" applyFont="1" applyFill="1" applyBorder="1" applyAlignment="1">
      <alignment horizontal="center" vertical="center"/>
    </xf>
    <xf numFmtId="190" fontId="43" fillId="0" borderId="120" xfId="9" applyNumberFormat="1" applyFont="1" applyFill="1" applyBorder="1" applyAlignment="1">
      <alignment horizontal="right" vertical="center"/>
    </xf>
    <xf numFmtId="190" fontId="43" fillId="0" borderId="121" xfId="9" applyNumberFormat="1" applyFont="1" applyFill="1" applyBorder="1" applyAlignment="1">
      <alignment horizontal="right" vertical="center"/>
    </xf>
    <xf numFmtId="190" fontId="43" fillId="0" borderId="32" xfId="9" applyNumberFormat="1" applyFont="1" applyFill="1" applyBorder="1" applyAlignment="1">
      <alignment horizontal="center" vertical="center"/>
    </xf>
    <xf numFmtId="190" fontId="43" fillId="0" borderId="31" xfId="9" applyNumberFormat="1" applyFont="1" applyFill="1" applyBorder="1" applyAlignment="1">
      <alignment horizontal="center" vertical="center"/>
    </xf>
    <xf numFmtId="190" fontId="43" fillId="0" borderId="32" xfId="9" applyNumberFormat="1" applyFont="1" applyFill="1" applyBorder="1" applyAlignment="1">
      <alignment horizontal="right" vertical="center"/>
    </xf>
    <xf numFmtId="190" fontId="43" fillId="0" borderId="31" xfId="9" applyNumberFormat="1" applyFont="1" applyFill="1" applyBorder="1" applyAlignment="1">
      <alignment horizontal="right" vertical="center"/>
    </xf>
    <xf numFmtId="0" fontId="43" fillId="0" borderId="183" xfId="9" applyFont="1" applyFill="1" applyBorder="1" applyAlignment="1">
      <alignment horizontal="center" vertical="center" wrapText="1"/>
    </xf>
    <xf numFmtId="0" fontId="43" fillId="0" borderId="106" xfId="9" applyFont="1" applyFill="1" applyBorder="1" applyAlignment="1">
      <alignment horizontal="center" vertical="center" wrapText="1"/>
    </xf>
    <xf numFmtId="0" fontId="43" fillId="0" borderId="46" xfId="9" applyFont="1" applyFill="1" applyBorder="1" applyAlignment="1">
      <alignment horizontal="center" vertical="center" wrapText="1"/>
    </xf>
    <xf numFmtId="0" fontId="43" fillId="0" borderId="179" xfId="9" applyFont="1" applyFill="1" applyBorder="1" applyAlignment="1">
      <alignment horizontal="center" vertical="center" wrapText="1"/>
    </xf>
    <xf numFmtId="0" fontId="43" fillId="0" borderId="118" xfId="9" applyFont="1" applyFill="1" applyBorder="1" applyAlignment="1">
      <alignment horizontal="center" shrinkToFit="1"/>
    </xf>
    <xf numFmtId="0" fontId="43" fillId="0" borderId="90" xfId="9" applyFont="1" applyFill="1" applyBorder="1" applyAlignment="1">
      <alignment horizontal="center" shrinkToFit="1"/>
    </xf>
    <xf numFmtId="0" fontId="43" fillId="0" borderId="90" xfId="9" applyFont="1" applyFill="1" applyBorder="1" applyAlignment="1">
      <alignment horizontal="left" vertical="center"/>
    </xf>
    <xf numFmtId="0" fontId="43" fillId="0" borderId="46" xfId="9" applyFont="1" applyFill="1" applyBorder="1" applyAlignment="1">
      <alignment horizontal="left" vertical="center"/>
    </xf>
    <xf numFmtId="0" fontId="43" fillId="0" borderId="90" xfId="9" applyFont="1" applyFill="1" applyBorder="1" applyAlignment="1" applyProtection="1">
      <alignment horizontal="center" vertical="center"/>
      <protection locked="0"/>
    </xf>
    <xf numFmtId="0" fontId="43" fillId="0" borderId="46" xfId="9" applyFont="1" applyFill="1" applyBorder="1" applyAlignment="1" applyProtection="1">
      <alignment horizontal="center" vertical="center"/>
      <protection locked="0"/>
    </xf>
    <xf numFmtId="0" fontId="43" fillId="0" borderId="94" xfId="9" applyFont="1" applyFill="1" applyBorder="1" applyAlignment="1">
      <alignment horizontal="center" vertical="center"/>
    </xf>
    <xf numFmtId="0" fontId="43" fillId="0" borderId="94" xfId="9" applyFont="1" applyFill="1" applyBorder="1" applyAlignment="1">
      <alignment horizontal="center" vertical="center" shrinkToFit="1"/>
    </xf>
    <xf numFmtId="49" fontId="116" fillId="0" borderId="0" xfId="9" quotePrefix="1" applyNumberFormat="1" applyFont="1" applyFill="1" applyAlignment="1">
      <alignment horizontal="center" vertical="center" shrinkToFit="1"/>
    </xf>
    <xf numFmtId="177" fontId="43" fillId="6" borderId="0" xfId="9" applyNumberFormat="1" applyFont="1" applyFill="1" applyAlignment="1">
      <alignment horizontal="center" vertical="center"/>
    </xf>
    <xf numFmtId="0" fontId="43" fillId="0" borderId="8" xfId="9" applyFont="1" applyBorder="1" applyAlignment="1">
      <alignment horizontal="center" vertical="center" shrinkToFit="1"/>
    </xf>
    <xf numFmtId="0" fontId="41" fillId="2" borderId="122" xfId="9" applyFont="1" applyFill="1" applyBorder="1" applyAlignment="1">
      <alignment horizontal="center" vertical="center" wrapText="1"/>
    </xf>
    <xf numFmtId="0" fontId="41" fillId="2" borderId="94" xfId="9" applyFont="1" applyFill="1" applyBorder="1" applyAlignment="1">
      <alignment horizontal="center" vertical="center" wrapText="1"/>
    </xf>
    <xf numFmtId="0" fontId="41" fillId="2" borderId="95" xfId="9" applyFont="1" applyFill="1" applyBorder="1" applyAlignment="1">
      <alignment horizontal="center" vertical="center" wrapText="1"/>
    </xf>
    <xf numFmtId="0" fontId="41" fillId="2" borderId="7" xfId="9" applyFont="1" applyFill="1" applyBorder="1" applyAlignment="1">
      <alignment horizontal="center" vertical="center" wrapText="1"/>
    </xf>
    <xf numFmtId="0" fontId="41" fillId="2" borderId="0" xfId="9" applyFont="1" applyFill="1" applyAlignment="1">
      <alignment horizontal="center" vertical="center" wrapText="1"/>
    </xf>
    <xf numFmtId="0" fontId="41" fillId="2" borderId="8" xfId="9" applyFont="1" applyFill="1" applyBorder="1" applyAlignment="1">
      <alignment horizontal="center" vertical="center" wrapText="1"/>
    </xf>
    <xf numFmtId="0" fontId="41" fillId="2" borderId="78" xfId="9" applyFont="1" applyFill="1" applyBorder="1" applyAlignment="1">
      <alignment horizontal="center" vertical="center" wrapText="1"/>
    </xf>
    <xf numFmtId="0" fontId="41" fillId="2" borderId="46" xfId="9" applyFont="1" applyFill="1" applyBorder="1" applyAlignment="1">
      <alignment horizontal="center" vertical="center" wrapText="1"/>
    </xf>
    <xf numFmtId="0" fontId="41" fillId="2" borderId="91" xfId="9" applyFont="1" applyFill="1" applyBorder="1" applyAlignment="1">
      <alignment horizontal="center" vertical="center" wrapText="1"/>
    </xf>
    <xf numFmtId="49" fontId="116" fillId="0" borderId="45" xfId="9" quotePrefix="1" applyNumberFormat="1" applyFont="1" applyFill="1" applyBorder="1" applyAlignment="1">
      <alignment horizontal="center" vertical="center" shrinkToFit="1"/>
    </xf>
    <xf numFmtId="177" fontId="43" fillId="6" borderId="90" xfId="9" applyNumberFormat="1" applyFont="1" applyFill="1" applyBorder="1" applyAlignment="1">
      <alignment horizontal="center" vertical="center"/>
    </xf>
    <xf numFmtId="177" fontId="43" fillId="6" borderId="46" xfId="9" applyNumberFormat="1" applyFont="1" applyFill="1" applyBorder="1" applyAlignment="1">
      <alignment horizontal="center" vertical="center"/>
    </xf>
    <xf numFmtId="0" fontId="43" fillId="0" borderId="92" xfId="9" applyFont="1" applyBorder="1" applyAlignment="1">
      <alignment horizontal="center" vertical="center" shrinkToFit="1"/>
    </xf>
    <xf numFmtId="0" fontId="43" fillId="0" borderId="135" xfId="9" applyFont="1" applyFill="1" applyBorder="1" applyAlignment="1">
      <alignment horizontal="center" vertical="center" wrapText="1"/>
    </xf>
    <xf numFmtId="0" fontId="43" fillId="0" borderId="94" xfId="9" applyFont="1" applyFill="1" applyBorder="1" applyAlignment="1">
      <alignment horizontal="center" vertical="center" wrapText="1"/>
    </xf>
    <xf numFmtId="0" fontId="43" fillId="0" borderId="87" xfId="9" applyFont="1" applyFill="1" applyBorder="1" applyAlignment="1">
      <alignment horizontal="center" vertical="center" wrapText="1"/>
    </xf>
    <xf numFmtId="0" fontId="43" fillId="0" borderId="0" xfId="9" applyFont="1" applyFill="1" applyAlignment="1">
      <alignment horizontal="center" vertical="center" wrapText="1"/>
    </xf>
    <xf numFmtId="0" fontId="43" fillId="0" borderId="94" xfId="9" applyFont="1" applyFill="1" applyBorder="1" applyAlignment="1">
      <alignment horizontal="left" vertical="center"/>
    </xf>
    <xf numFmtId="0" fontId="43" fillId="0" borderId="94" xfId="9" applyFont="1" applyFill="1" applyBorder="1" applyAlignment="1" applyProtection="1">
      <alignment horizontal="center" vertical="center"/>
      <protection locked="0"/>
    </xf>
    <xf numFmtId="0" fontId="43" fillId="0" borderId="117" xfId="9" applyFont="1" applyFill="1" applyBorder="1" applyAlignment="1">
      <alignment horizontal="center" vertical="center" shrinkToFit="1"/>
    </xf>
    <xf numFmtId="0" fontId="116" fillId="0" borderId="90" xfId="9" applyFont="1" applyFill="1" applyBorder="1" applyAlignment="1">
      <alignment horizontal="center" vertical="center" shrinkToFit="1"/>
    </xf>
    <xf numFmtId="0" fontId="116" fillId="0" borderId="46" xfId="9" applyFont="1" applyFill="1" applyBorder="1" applyAlignment="1">
      <alignment horizontal="center" vertical="center" shrinkToFit="1"/>
    </xf>
    <xf numFmtId="0" fontId="43" fillId="0" borderId="104" xfId="9" applyFont="1" applyBorder="1" applyAlignment="1">
      <alignment horizontal="center" vertical="center" shrinkToFit="1"/>
    </xf>
    <xf numFmtId="0" fontId="43" fillId="0" borderId="91" xfId="9" applyFont="1" applyBorder="1" applyAlignment="1">
      <alignment horizontal="center" vertical="center" shrinkToFit="1"/>
    </xf>
    <xf numFmtId="0" fontId="116" fillId="0" borderId="0" xfId="9" applyFont="1" applyFill="1" applyAlignment="1">
      <alignment horizontal="center" vertical="center" shrinkToFit="1"/>
    </xf>
    <xf numFmtId="0" fontId="41" fillId="0" borderId="2" xfId="9" applyFont="1" applyBorder="1" applyAlignment="1">
      <alignment horizontal="left" vertical="top" wrapText="1"/>
    </xf>
    <xf numFmtId="0" fontId="43" fillId="0" borderId="11" xfId="9" applyFont="1" applyFill="1" applyBorder="1" applyAlignment="1">
      <alignment horizontal="center" vertical="center" wrapText="1"/>
    </xf>
    <xf numFmtId="184" fontId="43" fillId="6" borderId="90" xfId="9" applyNumberFormat="1" applyFont="1" applyFill="1" applyBorder="1" applyAlignment="1">
      <alignment horizontal="center" vertical="center"/>
    </xf>
    <xf numFmtId="184" fontId="43" fillId="6" borderId="11" xfId="9" applyNumberFormat="1" applyFont="1" applyFill="1" applyBorder="1" applyAlignment="1">
      <alignment horizontal="center" vertical="center"/>
    </xf>
    <xf numFmtId="0" fontId="41" fillId="0" borderId="25" xfId="9" applyFont="1" applyFill="1" applyBorder="1" applyAlignment="1">
      <alignment horizontal="left"/>
    </xf>
    <xf numFmtId="0" fontId="41" fillId="0" borderId="0" xfId="9" applyFont="1" applyFill="1" applyAlignment="1">
      <alignment horizontal="left"/>
    </xf>
    <xf numFmtId="0" fontId="43" fillId="0" borderId="104" xfId="9" applyFont="1" applyFill="1" applyBorder="1" applyAlignment="1">
      <alignment horizontal="center" vertical="center" shrinkToFit="1"/>
    </xf>
    <xf numFmtId="0" fontId="43" fillId="0" borderId="10" xfId="9" applyFont="1" applyFill="1" applyBorder="1" applyAlignment="1">
      <alignment horizontal="center" vertical="center" shrinkToFit="1"/>
    </xf>
    <xf numFmtId="0" fontId="41" fillId="0" borderId="79" xfId="9" applyFont="1" applyBorder="1" applyAlignment="1">
      <alignment horizontal="left" vertical="center" wrapText="1"/>
    </xf>
    <xf numFmtId="0" fontId="41" fillId="0" borderId="90" xfId="9" applyFont="1" applyBorder="1" applyAlignment="1">
      <alignment horizontal="left" vertical="center" wrapText="1"/>
    </xf>
    <xf numFmtId="0" fontId="41" fillId="0" borderId="104" xfId="9" applyFont="1" applyBorder="1" applyAlignment="1">
      <alignment horizontal="left" vertical="center" wrapText="1"/>
    </xf>
    <xf numFmtId="0" fontId="41" fillId="0" borderId="78" xfId="9" applyFont="1" applyBorder="1" applyAlignment="1">
      <alignment horizontal="left" vertical="center" wrapText="1"/>
    </xf>
    <xf numFmtId="0" fontId="41" fillId="0" borderId="46" xfId="9" applyFont="1" applyBorder="1" applyAlignment="1">
      <alignment horizontal="left" vertical="center" wrapText="1"/>
    </xf>
    <xf numFmtId="0" fontId="41" fillId="0" borderId="91" xfId="9" applyFont="1" applyBorder="1" applyAlignment="1">
      <alignment horizontal="left" vertical="center" wrapText="1"/>
    </xf>
    <xf numFmtId="190" fontId="43" fillId="0" borderId="32" xfId="9" applyNumberFormat="1" applyFont="1" applyFill="1" applyBorder="1" applyAlignment="1" applyProtection="1">
      <alignment horizontal="right" vertical="center"/>
      <protection locked="0"/>
    </xf>
    <xf numFmtId="190" fontId="43" fillId="0" borderId="31" xfId="9" applyNumberFormat="1" applyFont="1" applyFill="1" applyBorder="1" applyAlignment="1" applyProtection="1">
      <alignment horizontal="right" vertical="center"/>
      <protection locked="0"/>
    </xf>
    <xf numFmtId="0" fontId="93" fillId="0" borderId="0" xfId="0" applyFont="1" applyAlignment="1">
      <alignment horizontal="left" vertical="top" wrapText="1"/>
    </xf>
    <xf numFmtId="0" fontId="43" fillId="0" borderId="71" xfId="9" applyFont="1" applyFill="1" applyBorder="1" applyAlignment="1">
      <alignment horizontal="center" vertical="center"/>
    </xf>
    <xf numFmtId="0" fontId="43" fillId="0" borderId="21" xfId="9" applyFont="1" applyFill="1" applyBorder="1" applyAlignment="1">
      <alignment horizontal="center" vertical="center"/>
    </xf>
    <xf numFmtId="0" fontId="43" fillId="0" borderId="115" xfId="9" applyFont="1" applyFill="1" applyBorder="1" applyAlignment="1">
      <alignment horizontal="center" vertical="center"/>
    </xf>
    <xf numFmtId="0" fontId="43" fillId="0" borderId="66" xfId="9" applyFont="1" applyFill="1" applyBorder="1" applyAlignment="1">
      <alignment horizontal="center" vertical="center"/>
    </xf>
    <xf numFmtId="0" fontId="43" fillId="0" borderId="25" xfId="9" applyFont="1" applyBorder="1" applyAlignment="1">
      <alignment horizontal="center" vertical="center"/>
    </xf>
    <xf numFmtId="0" fontId="43" fillId="0" borderId="26" xfId="9" applyFont="1" applyBorder="1" applyAlignment="1">
      <alignment horizontal="center" vertical="center"/>
    </xf>
    <xf numFmtId="0" fontId="43" fillId="0" borderId="11" xfId="9" applyFont="1" applyBorder="1" applyAlignment="1">
      <alignment horizontal="center" vertical="center"/>
    </xf>
    <xf numFmtId="0" fontId="43" fillId="2" borderId="21" xfId="9" applyFont="1" applyFill="1" applyBorder="1" applyAlignment="1">
      <alignment horizontal="center" vertical="center"/>
    </xf>
    <xf numFmtId="0" fontId="43" fillId="2" borderId="11" xfId="9" applyFont="1" applyFill="1" applyBorder="1" applyAlignment="1">
      <alignment horizontal="center" vertical="center"/>
    </xf>
    <xf numFmtId="184" fontId="43" fillId="6" borderId="21" xfId="9" applyNumberFormat="1" applyFont="1" applyFill="1" applyBorder="1" applyAlignment="1">
      <alignment horizontal="center" vertical="center"/>
    </xf>
    <xf numFmtId="0" fontId="43" fillId="2" borderId="8" xfId="9" applyFont="1" applyFill="1" applyBorder="1" applyAlignment="1">
      <alignment horizontal="center" vertical="center" shrinkToFit="1"/>
    </xf>
    <xf numFmtId="0" fontId="43" fillId="2" borderId="10" xfId="9" applyFont="1" applyFill="1" applyBorder="1" applyAlignment="1">
      <alignment horizontal="center" vertical="center" shrinkToFit="1"/>
    </xf>
    <xf numFmtId="0" fontId="94" fillId="0" borderId="25" xfId="9" applyFont="1" applyBorder="1" applyAlignment="1">
      <alignment horizontal="center" vertical="center" wrapText="1"/>
    </xf>
    <xf numFmtId="0" fontId="94" fillId="0" borderId="0" xfId="9" applyFont="1" applyAlignment="1">
      <alignment horizontal="center" vertical="center" wrapText="1"/>
    </xf>
    <xf numFmtId="0" fontId="94" fillId="0" borderId="27" xfId="9" applyFont="1" applyBorder="1" applyAlignment="1">
      <alignment horizontal="center" vertical="center" wrapText="1"/>
    </xf>
    <xf numFmtId="0" fontId="94" fillId="0" borderId="3" xfId="9" applyFont="1" applyBorder="1" applyAlignment="1">
      <alignment horizontal="center" vertical="center" wrapText="1"/>
    </xf>
    <xf numFmtId="0" fontId="92" fillId="0" borderId="0" xfId="9" applyFont="1" applyAlignment="1">
      <alignment horizontal="left" vertical="center" wrapText="1"/>
    </xf>
    <xf numFmtId="0" fontId="92" fillId="0" borderId="3" xfId="9" applyFont="1" applyBorder="1" applyAlignment="1">
      <alignment horizontal="left" vertical="center" wrapText="1"/>
    </xf>
    <xf numFmtId="0" fontId="43" fillId="2" borderId="0" xfId="9" applyFont="1" applyFill="1" applyAlignment="1">
      <alignment horizontal="right" vertical="center" shrinkToFit="1"/>
    </xf>
    <xf numFmtId="0" fontId="43" fillId="2" borderId="3" xfId="9" applyFont="1" applyFill="1" applyBorder="1" applyAlignment="1">
      <alignment horizontal="right" vertical="center" shrinkToFit="1"/>
    </xf>
    <xf numFmtId="184" fontId="43" fillId="0" borderId="0" xfId="9" applyNumberFormat="1" applyFont="1" applyFill="1" applyAlignment="1">
      <alignment horizontal="center" vertical="center"/>
    </xf>
    <xf numFmtId="184" fontId="43" fillId="0" borderId="3" xfId="9" applyNumberFormat="1" applyFont="1" applyFill="1" applyBorder="1" applyAlignment="1">
      <alignment horizontal="center" vertical="center"/>
    </xf>
    <xf numFmtId="0" fontId="43" fillId="2" borderId="91" xfId="9" applyFont="1" applyFill="1" applyBorder="1" applyAlignment="1">
      <alignment horizontal="center" vertical="center" shrinkToFit="1"/>
    </xf>
    <xf numFmtId="0" fontId="43" fillId="2" borderId="175" xfId="9" applyFont="1" applyFill="1" applyBorder="1" applyAlignment="1">
      <alignment horizontal="center" vertical="center" shrinkToFit="1"/>
    </xf>
    <xf numFmtId="0" fontId="94" fillId="0" borderId="118" xfId="9" applyFont="1" applyBorder="1" applyAlignment="1">
      <alignment horizontal="center" vertical="center" wrapText="1"/>
    </xf>
    <xf numFmtId="0" fontId="94" fillId="0" borderId="90" xfId="9" applyFont="1" applyBorder="1" applyAlignment="1">
      <alignment horizontal="center" vertical="center" wrapText="1"/>
    </xf>
    <xf numFmtId="0" fontId="94" fillId="0" borderId="117" xfId="9" applyFont="1" applyBorder="1" applyAlignment="1">
      <alignment horizontal="center" vertical="center" wrapText="1"/>
    </xf>
    <xf numFmtId="0" fontId="94" fillId="0" borderId="46" xfId="9" applyFont="1" applyBorder="1" applyAlignment="1">
      <alignment horizontal="center" vertical="center" wrapText="1"/>
    </xf>
    <xf numFmtId="0" fontId="95" fillId="0" borderId="90" xfId="9" applyFont="1" applyBorder="1" applyAlignment="1">
      <alignment horizontal="left" vertical="center" wrapText="1"/>
    </xf>
    <xf numFmtId="0" fontId="95" fillId="0" borderId="46" xfId="9" applyFont="1" applyBorder="1" applyAlignment="1">
      <alignment horizontal="left" vertical="center" wrapText="1"/>
    </xf>
    <xf numFmtId="0" fontId="43" fillId="2" borderId="90" xfId="9" applyFont="1" applyFill="1" applyBorder="1" applyAlignment="1">
      <alignment horizontal="right" vertical="center" shrinkToFit="1"/>
    </xf>
    <xf numFmtId="0" fontId="43" fillId="2" borderId="46" xfId="9" applyFont="1" applyFill="1" applyBorder="1" applyAlignment="1">
      <alignment horizontal="right" vertical="center" shrinkToFit="1"/>
    </xf>
    <xf numFmtId="184" fontId="43" fillId="0" borderId="90" xfId="9" applyNumberFormat="1" applyFont="1" applyFill="1" applyBorder="1" applyAlignment="1">
      <alignment horizontal="center" vertical="center"/>
    </xf>
    <xf numFmtId="184" fontId="43" fillId="0" borderId="46" xfId="9" applyNumberFormat="1" applyFont="1" applyFill="1" applyBorder="1" applyAlignment="1">
      <alignment horizontal="center" vertical="center"/>
    </xf>
    <xf numFmtId="0" fontId="43" fillId="2" borderId="92" xfId="9" applyFont="1" applyFill="1" applyBorder="1" applyAlignment="1">
      <alignment horizontal="center" vertical="center" shrinkToFit="1"/>
    </xf>
    <xf numFmtId="0" fontId="43" fillId="0" borderId="0" xfId="9" applyFont="1" applyFill="1" applyAlignment="1">
      <alignment horizontal="left" vertical="center" wrapText="1"/>
    </xf>
    <xf numFmtId="0" fontId="41" fillId="0" borderId="0" xfId="9" applyFont="1" applyAlignment="1">
      <alignment horizontal="left" vertical="center" shrinkToFit="1"/>
    </xf>
    <xf numFmtId="0" fontId="43" fillId="0" borderId="122" xfId="9" applyFont="1" applyFill="1" applyBorder="1" applyAlignment="1">
      <alignment horizontal="center" vertical="center" textRotation="255"/>
    </xf>
    <xf numFmtId="0" fontId="43" fillId="0" borderId="95" xfId="9" applyFont="1" applyFill="1" applyBorder="1" applyAlignment="1">
      <alignment horizontal="center" vertical="center" textRotation="255"/>
    </xf>
    <xf numFmtId="0" fontId="43" fillId="0" borderId="7" xfId="9" applyFont="1" applyFill="1" applyBorder="1" applyAlignment="1">
      <alignment horizontal="center" vertical="center" textRotation="255"/>
    </xf>
    <xf numFmtId="0" fontId="43" fillId="0" borderId="8" xfId="9" applyFont="1" applyFill="1" applyBorder="1" applyAlignment="1">
      <alignment horizontal="center" vertical="center" textRotation="255"/>
    </xf>
    <xf numFmtId="0" fontId="43" fillId="0" borderId="9" xfId="9" applyFont="1" applyFill="1" applyBorder="1" applyAlignment="1">
      <alignment horizontal="center" vertical="center" textRotation="255"/>
    </xf>
    <xf numFmtId="0" fontId="43" fillId="0" borderId="10" xfId="9" applyFont="1" applyFill="1" applyBorder="1" applyAlignment="1">
      <alignment horizontal="center" vertical="center" textRotation="255"/>
    </xf>
    <xf numFmtId="0" fontId="43" fillId="0" borderId="136" xfId="9" applyFont="1" applyFill="1" applyBorder="1" applyAlignment="1">
      <alignment horizontal="center" vertical="center" textRotation="255"/>
    </xf>
    <xf numFmtId="0" fontId="43" fillId="0" borderId="133" xfId="9" applyFont="1" applyFill="1" applyBorder="1" applyAlignment="1">
      <alignment horizontal="center" vertical="center" textRotation="255"/>
    </xf>
    <xf numFmtId="0" fontId="43" fillId="0" borderId="134" xfId="9" applyFont="1" applyFill="1" applyBorder="1" applyAlignment="1">
      <alignment horizontal="center" vertical="center" textRotation="255"/>
    </xf>
    <xf numFmtId="0" fontId="43" fillId="0" borderId="13" xfId="9" applyFont="1" applyFill="1" applyBorder="1" applyAlignment="1">
      <alignment horizontal="center" vertical="center" wrapText="1"/>
    </xf>
    <xf numFmtId="0" fontId="43" fillId="2" borderId="7" xfId="9" applyFont="1" applyFill="1" applyBorder="1" applyAlignment="1">
      <alignment horizontal="center" vertical="center" wrapText="1"/>
    </xf>
    <xf numFmtId="0" fontId="43" fillId="2" borderId="0" xfId="9" applyFont="1" applyFill="1" applyAlignment="1">
      <alignment horizontal="center" vertical="center" wrapText="1"/>
    </xf>
    <xf numFmtId="0" fontId="43" fillId="2" borderId="53" xfId="9" applyFont="1" applyFill="1" applyBorder="1" applyAlignment="1">
      <alignment horizontal="center" vertical="center" wrapText="1"/>
    </xf>
    <xf numFmtId="0" fontId="43" fillId="2" borderId="3" xfId="9" applyFont="1" applyFill="1" applyBorder="1" applyAlignment="1">
      <alignment horizontal="center" vertical="center" wrapText="1"/>
    </xf>
    <xf numFmtId="0" fontId="94" fillId="0" borderId="19" xfId="9" applyFont="1" applyBorder="1" applyAlignment="1">
      <alignment horizontal="center" vertical="center" wrapText="1"/>
    </xf>
    <xf numFmtId="0" fontId="94" fillId="0" borderId="12" xfId="9" applyFont="1" applyBorder="1" applyAlignment="1">
      <alignment horizontal="center" vertical="center" wrapText="1"/>
    </xf>
    <xf numFmtId="0" fontId="92" fillId="0" borderId="12" xfId="9" applyFont="1" applyBorder="1" applyAlignment="1">
      <alignment horizontal="left" vertical="center" wrapText="1"/>
    </xf>
    <xf numFmtId="0" fontId="92" fillId="0" borderId="46" xfId="9" applyFont="1" applyBorder="1" applyAlignment="1">
      <alignment horizontal="left" vertical="center" wrapText="1"/>
    </xf>
    <xf numFmtId="0" fontId="43" fillId="2" borderId="12" xfId="9" applyFont="1" applyFill="1" applyBorder="1" applyAlignment="1">
      <alignment horizontal="right" vertical="center" shrinkToFit="1"/>
    </xf>
    <xf numFmtId="184" fontId="43" fillId="0" borderId="12" xfId="9" applyNumberFormat="1" applyFont="1" applyFill="1" applyBorder="1" applyAlignment="1">
      <alignment horizontal="center" vertical="center"/>
    </xf>
    <xf numFmtId="0" fontId="43" fillId="2" borderId="47" xfId="9" applyFont="1" applyFill="1" applyBorder="1" applyAlignment="1">
      <alignment horizontal="center" vertical="center" shrinkToFit="1"/>
    </xf>
    <xf numFmtId="0" fontId="43" fillId="0" borderId="6" xfId="9" applyFont="1" applyBorder="1" applyAlignment="1">
      <alignment horizontal="center" vertical="center"/>
    </xf>
    <xf numFmtId="0" fontId="43" fillId="0" borderId="7" xfId="9" applyFont="1" applyBorder="1" applyAlignment="1">
      <alignment horizontal="center" vertical="center"/>
    </xf>
    <xf numFmtId="0" fontId="43" fillId="0" borderId="53" xfId="9" applyFont="1" applyBorder="1" applyAlignment="1">
      <alignment horizontal="center" vertical="center"/>
    </xf>
    <xf numFmtId="0" fontId="43" fillId="0" borderId="3" xfId="9" applyFont="1" applyBorder="1" applyAlignment="1">
      <alignment horizontal="center" vertical="center"/>
    </xf>
    <xf numFmtId="0" fontId="43" fillId="0" borderId="52" xfId="9" applyFont="1" applyBorder="1" applyAlignment="1">
      <alignment horizontal="center" vertical="center"/>
    </xf>
    <xf numFmtId="0" fontId="43" fillId="0" borderId="128" xfId="9" applyFont="1" applyFill="1" applyBorder="1" applyAlignment="1">
      <alignment horizontal="center" vertical="center"/>
    </xf>
    <xf numFmtId="182" fontId="43" fillId="6" borderId="90" xfId="9" applyNumberFormat="1" applyFont="1" applyFill="1" applyBorder="1" applyAlignment="1">
      <alignment horizontal="center" vertical="center"/>
    </xf>
    <xf numFmtId="0" fontId="105" fillId="2" borderId="0" xfId="9" applyFont="1" applyFill="1" applyAlignment="1">
      <alignment horizontal="center" vertical="top"/>
    </xf>
    <xf numFmtId="0" fontId="105" fillId="2" borderId="11" xfId="9" applyFont="1" applyFill="1" applyBorder="1" applyAlignment="1">
      <alignment horizontal="center" vertical="top"/>
    </xf>
    <xf numFmtId="0" fontId="105" fillId="0" borderId="0" xfId="9" applyFont="1" applyAlignment="1">
      <alignment horizontal="left" vertical="top" wrapText="1"/>
    </xf>
    <xf numFmtId="0" fontId="105" fillId="0" borderId="8" xfId="9" applyFont="1" applyBorder="1" applyAlignment="1">
      <alignment horizontal="left" vertical="top" wrapText="1"/>
    </xf>
    <xf numFmtId="0" fontId="105" fillId="0" borderId="11" xfId="9" applyFont="1" applyBorder="1" applyAlignment="1">
      <alignment horizontal="left" vertical="top" wrapText="1"/>
    </xf>
    <xf numFmtId="0" fontId="105" fillId="0" borderId="10" xfId="9" applyFont="1" applyBorder="1" applyAlignment="1">
      <alignment horizontal="left" vertical="top" wrapText="1"/>
    </xf>
    <xf numFmtId="0" fontId="105" fillId="0" borderId="18" xfId="9" applyFont="1" applyBorder="1" applyAlignment="1">
      <alignment vertical="top" wrapText="1"/>
    </xf>
    <xf numFmtId="0" fontId="105" fillId="0" borderId="12" xfId="9" applyFont="1" applyBorder="1" applyAlignment="1">
      <alignment vertical="top" wrapText="1"/>
    </xf>
    <xf numFmtId="0" fontId="105" fillId="0" borderId="6" xfId="9" applyFont="1" applyBorder="1" applyAlignment="1">
      <alignment vertical="top" wrapText="1"/>
    </xf>
    <xf numFmtId="0" fontId="105" fillId="0" borderId="7" xfId="9" applyFont="1" applyBorder="1" applyAlignment="1">
      <alignment vertical="top" wrapText="1"/>
    </xf>
    <xf numFmtId="0" fontId="105" fillId="0" borderId="0" xfId="9" applyFont="1" applyAlignment="1">
      <alignment vertical="top" wrapText="1"/>
    </xf>
    <xf numFmtId="0" fontId="105" fillId="0" borderId="8" xfId="9" applyFont="1" applyBorder="1" applyAlignment="1">
      <alignment vertical="top" wrapText="1"/>
    </xf>
    <xf numFmtId="0" fontId="105" fillId="0" borderId="9" xfId="9" applyFont="1" applyBorder="1" applyAlignment="1">
      <alignment vertical="top" wrapText="1"/>
    </xf>
    <xf numFmtId="0" fontId="105" fillId="0" borderId="11" xfId="9" applyFont="1" applyBorder="1" applyAlignment="1">
      <alignment vertical="top" wrapText="1"/>
    </xf>
    <xf numFmtId="0" fontId="105" fillId="0" borderId="10" xfId="9" applyFont="1" applyBorder="1" applyAlignment="1">
      <alignment vertical="top" wrapText="1"/>
    </xf>
    <xf numFmtId="0" fontId="41" fillId="0" borderId="0" xfId="9" applyFont="1" applyFill="1" applyAlignment="1">
      <alignment horizontal="left" vertical="top" wrapText="1" shrinkToFit="1"/>
    </xf>
    <xf numFmtId="0" fontId="41" fillId="0" borderId="2" xfId="9" applyFont="1" applyFill="1" applyBorder="1" applyAlignment="1">
      <alignment horizontal="left" vertical="top" wrapText="1" shrinkToFit="1"/>
    </xf>
    <xf numFmtId="0" fontId="41" fillId="0" borderId="3" xfId="9" applyFont="1" applyFill="1" applyBorder="1" applyAlignment="1">
      <alignment horizontal="left" vertical="top" wrapText="1"/>
    </xf>
    <xf numFmtId="0" fontId="41" fillId="0" borderId="1" xfId="9" applyFont="1" applyFill="1" applyBorder="1" applyAlignment="1">
      <alignment horizontal="left" vertical="top" wrapText="1" shrinkToFit="1"/>
    </xf>
    <xf numFmtId="0" fontId="43" fillId="0" borderId="182" xfId="9" applyFont="1" applyFill="1" applyBorder="1" applyAlignment="1">
      <alignment horizontal="center" vertical="center"/>
    </xf>
    <xf numFmtId="0" fontId="43" fillId="0" borderId="169" xfId="9" applyFont="1" applyFill="1" applyBorder="1" applyAlignment="1">
      <alignment horizontal="center" vertical="center"/>
    </xf>
    <xf numFmtId="0" fontId="43" fillId="0" borderId="212" xfId="9" applyFont="1" applyFill="1" applyBorder="1" applyAlignment="1">
      <alignment horizontal="center" vertical="center"/>
    </xf>
    <xf numFmtId="0" fontId="43" fillId="0" borderId="83" xfId="9" applyFont="1" applyFill="1" applyBorder="1" applyAlignment="1">
      <alignment horizontal="center" vertical="center"/>
    </xf>
    <xf numFmtId="0" fontId="43" fillId="0" borderId="45" xfId="9" applyFont="1" applyFill="1" applyBorder="1" applyAlignment="1">
      <alignment horizontal="left" vertical="center" shrinkToFit="1"/>
    </xf>
    <xf numFmtId="0" fontId="41" fillId="0" borderId="45" xfId="9" applyFont="1" applyFill="1" applyBorder="1" applyAlignment="1" applyProtection="1">
      <alignment horizontal="left" vertical="center" shrinkToFit="1"/>
      <protection locked="0"/>
    </xf>
    <xf numFmtId="0" fontId="43" fillId="0" borderId="98" xfId="9" applyFont="1" applyFill="1" applyBorder="1" applyAlignment="1" applyProtection="1">
      <alignment horizontal="left" vertical="center" shrinkToFit="1"/>
      <protection locked="0"/>
    </xf>
    <xf numFmtId="0" fontId="43" fillId="0" borderId="45" xfId="9" applyFont="1" applyFill="1" applyBorder="1" applyAlignment="1" applyProtection="1">
      <alignment horizontal="left" vertical="center" shrinkToFit="1"/>
      <protection locked="0"/>
    </xf>
    <xf numFmtId="0" fontId="43" fillId="0" borderId="172" xfId="9" applyFont="1" applyFill="1" applyBorder="1" applyAlignment="1" applyProtection="1">
      <alignment horizontal="left" vertical="center" shrinkToFit="1"/>
      <protection locked="0"/>
    </xf>
    <xf numFmtId="0" fontId="43" fillId="0" borderId="45" xfId="9" applyFont="1" applyFill="1" applyBorder="1" applyAlignment="1" applyProtection="1">
      <alignment horizontal="center" vertical="center" shrinkToFit="1"/>
      <protection locked="0"/>
    </xf>
    <xf numFmtId="0" fontId="43" fillId="0" borderId="92" xfId="9" applyFont="1" applyFill="1" applyBorder="1" applyAlignment="1" applyProtection="1">
      <alignment horizontal="left" vertical="center" shrinkToFit="1"/>
      <protection locked="0"/>
    </xf>
    <xf numFmtId="0" fontId="43" fillId="0" borderId="45" xfId="9" applyFont="1" applyFill="1" applyBorder="1" applyAlignment="1" applyProtection="1">
      <alignment horizontal="left" vertical="center"/>
      <protection locked="0"/>
    </xf>
    <xf numFmtId="0" fontId="43" fillId="0" borderId="181" xfId="9" applyFont="1" applyFill="1" applyBorder="1" applyAlignment="1" applyProtection="1">
      <alignment horizontal="left" vertical="center"/>
      <protection locked="0"/>
    </xf>
    <xf numFmtId="0" fontId="43" fillId="0" borderId="87" xfId="9" applyFont="1" applyFill="1" applyBorder="1" applyAlignment="1" applyProtection="1">
      <alignment horizontal="left" vertical="center" shrinkToFit="1"/>
      <protection locked="0"/>
    </xf>
    <xf numFmtId="0" fontId="43" fillId="0" borderId="0" xfId="9" applyFont="1" applyFill="1" applyAlignment="1" applyProtection="1">
      <alignment horizontal="left" vertical="center" shrinkToFit="1"/>
      <protection locked="0"/>
    </xf>
    <xf numFmtId="0" fontId="43" fillId="0" borderId="8" xfId="9" applyFont="1" applyFill="1" applyBorder="1" applyAlignment="1" applyProtection="1">
      <alignment horizontal="left" vertical="center" shrinkToFit="1"/>
      <protection locked="0"/>
    </xf>
    <xf numFmtId="0" fontId="43" fillId="0" borderId="16" xfId="9" quotePrefix="1" applyFont="1" applyFill="1" applyBorder="1" applyAlignment="1">
      <alignment horizontal="right" vertical="center"/>
    </xf>
    <xf numFmtId="0" fontId="43" fillId="0" borderId="12" xfId="9" applyFont="1" applyFill="1" applyBorder="1" applyAlignment="1">
      <alignment horizontal="right" vertical="center"/>
    </xf>
    <xf numFmtId="0" fontId="43" fillId="0" borderId="12" xfId="9" applyFont="1" applyFill="1" applyBorder="1" applyAlignment="1">
      <alignment horizontal="left" vertical="center" wrapText="1"/>
    </xf>
    <xf numFmtId="0" fontId="41" fillId="0" borderId="22" xfId="9" applyFont="1" applyFill="1" applyBorder="1">
      <alignment vertical="center"/>
    </xf>
    <xf numFmtId="0" fontId="41" fillId="0" borderId="21" xfId="9" applyFont="1" applyFill="1" applyBorder="1">
      <alignment vertical="center"/>
    </xf>
    <xf numFmtId="0" fontId="41" fillId="0" borderId="108" xfId="9" applyFont="1" applyFill="1" applyBorder="1">
      <alignment vertical="center"/>
    </xf>
    <xf numFmtId="0" fontId="43" fillId="0" borderId="51" xfId="9" applyFont="1" applyFill="1" applyBorder="1" applyAlignment="1">
      <alignment horizontal="left" vertical="center"/>
    </xf>
    <xf numFmtId="0" fontId="43" fillId="0" borderId="223" xfId="9" applyFont="1" applyFill="1" applyBorder="1" applyAlignment="1">
      <alignment horizontal="left" vertical="center"/>
    </xf>
    <xf numFmtId="0" fontId="43" fillId="0" borderId="102" xfId="9" applyFont="1" applyFill="1" applyBorder="1" applyAlignment="1" applyProtection="1">
      <alignment horizontal="left" vertical="center" shrinkToFit="1"/>
      <protection locked="0"/>
    </xf>
    <xf numFmtId="0" fontId="43" fillId="0" borderId="51" xfId="9" applyFont="1" applyFill="1" applyBorder="1" applyAlignment="1" applyProtection="1">
      <alignment horizontal="left" vertical="center" shrinkToFit="1"/>
      <protection locked="0"/>
    </xf>
    <xf numFmtId="0" fontId="43" fillId="0" borderId="171" xfId="9" applyFont="1" applyFill="1" applyBorder="1" applyAlignment="1" applyProtection="1">
      <alignment horizontal="left" vertical="center" shrinkToFit="1"/>
      <protection locked="0"/>
    </xf>
    <xf numFmtId="0" fontId="43" fillId="0" borderId="12" xfId="9" applyFont="1" applyFill="1" applyBorder="1" applyAlignment="1">
      <alignment horizontal="left" vertical="center"/>
    </xf>
    <xf numFmtId="0" fontId="43" fillId="0" borderId="84" xfId="9" applyFont="1" applyFill="1" applyBorder="1" applyAlignment="1" applyProtection="1">
      <alignment horizontal="left" vertical="center" shrinkToFit="1"/>
      <protection locked="0"/>
    </xf>
    <xf numFmtId="0" fontId="43" fillId="0" borderId="12" xfId="9" applyFont="1" applyFill="1" applyBorder="1" applyAlignment="1" applyProtection="1">
      <alignment horizontal="left" vertical="center" shrinkToFit="1"/>
      <protection locked="0"/>
    </xf>
    <xf numFmtId="0" fontId="43" fillId="0" borderId="6" xfId="9" applyFont="1" applyFill="1" applyBorder="1" applyAlignment="1" applyProtection="1">
      <alignment horizontal="left" vertical="center" shrinkToFit="1"/>
      <protection locked="0"/>
    </xf>
    <xf numFmtId="0" fontId="43" fillId="0" borderId="181" xfId="9" applyFont="1" applyFill="1" applyBorder="1" applyAlignment="1" applyProtection="1">
      <alignment horizontal="left" vertical="center" shrinkToFit="1"/>
      <protection locked="0"/>
    </xf>
    <xf numFmtId="0" fontId="43" fillId="0" borderId="45" xfId="9" applyFont="1" applyFill="1" applyBorder="1" applyAlignment="1">
      <alignment horizontal="left" vertical="center"/>
    </xf>
    <xf numFmtId="0" fontId="43" fillId="0" borderId="44" xfId="9" applyFont="1" applyFill="1" applyBorder="1" applyAlignment="1" applyProtection="1">
      <alignment horizontal="left" vertical="center" shrinkToFit="1"/>
      <protection locked="0"/>
    </xf>
    <xf numFmtId="0" fontId="43" fillId="0" borderId="107" xfId="9" applyFont="1" applyFill="1" applyBorder="1" applyAlignment="1" applyProtection="1">
      <alignment horizontal="left" vertical="center" shrinkToFit="1"/>
      <protection locked="0"/>
    </xf>
    <xf numFmtId="0" fontId="48" fillId="0" borderId="101" xfId="0" applyFont="1" applyBorder="1" applyAlignment="1" applyProtection="1">
      <alignment horizontal="left" vertical="center" shrinkToFit="1"/>
      <protection locked="0"/>
    </xf>
    <xf numFmtId="0" fontId="48" fillId="0" borderId="44" xfId="0" applyFont="1" applyBorder="1" applyAlignment="1" applyProtection="1">
      <alignment horizontal="left" vertical="center" shrinkToFit="1"/>
      <protection locked="0"/>
    </xf>
    <xf numFmtId="0" fontId="48" fillId="0" borderId="197" xfId="0" applyFont="1" applyBorder="1" applyAlignment="1" applyProtection="1">
      <alignment horizontal="left" vertical="center" shrinkToFit="1"/>
      <protection locked="0"/>
    </xf>
    <xf numFmtId="0" fontId="43" fillId="0" borderId="11" xfId="9" applyFont="1" applyFill="1" applyBorder="1" applyAlignment="1" applyProtection="1">
      <alignment horizontal="left" vertical="center" shrinkToFit="1"/>
      <protection locked="0"/>
    </xf>
    <xf numFmtId="0" fontId="43" fillId="0" borderId="128" xfId="9" applyFont="1" applyFill="1" applyBorder="1" applyAlignment="1" applyProtection="1">
      <alignment horizontal="left" vertical="center" shrinkToFit="1"/>
      <protection locked="0"/>
    </xf>
    <xf numFmtId="0" fontId="43" fillId="0" borderId="10" xfId="9" applyFont="1" applyFill="1" applyBorder="1" applyAlignment="1" applyProtection="1">
      <alignment horizontal="left" vertical="center" shrinkToFit="1"/>
      <protection locked="0"/>
    </xf>
    <xf numFmtId="0" fontId="41" fillId="0" borderId="9" xfId="9" applyFont="1" applyFill="1" applyBorder="1" applyAlignment="1">
      <alignment horizontal="center" vertical="center"/>
    </xf>
    <xf numFmtId="0" fontId="41" fillId="0" borderId="11" xfId="9" applyFont="1" applyFill="1" applyBorder="1" applyAlignment="1">
      <alignment horizontal="center" vertical="center"/>
    </xf>
    <xf numFmtId="0" fontId="41" fillId="0" borderId="10" xfId="9" applyFont="1" applyFill="1" applyBorder="1" applyAlignment="1">
      <alignment horizontal="center" vertical="center"/>
    </xf>
    <xf numFmtId="0" fontId="94" fillId="0" borderId="18" xfId="9" applyFont="1" applyFill="1" applyBorder="1" applyAlignment="1">
      <alignment horizontal="center" vertical="center" wrapText="1"/>
    </xf>
    <xf numFmtId="0" fontId="94" fillId="0" borderId="12" xfId="9" applyFont="1" applyFill="1" applyBorder="1" applyAlignment="1">
      <alignment horizontal="center" vertical="center"/>
    </xf>
    <xf numFmtId="0" fontId="94" fillId="0" borderId="6" xfId="9" applyFont="1" applyFill="1" applyBorder="1" applyAlignment="1">
      <alignment horizontal="center" vertical="center"/>
    </xf>
    <xf numFmtId="0" fontId="94" fillId="0" borderId="7" xfId="9" applyFont="1" applyFill="1" applyBorder="1" applyAlignment="1">
      <alignment horizontal="center" vertical="center" wrapText="1"/>
    </xf>
    <xf numFmtId="0" fontId="94" fillId="0" borderId="0" xfId="9" applyFont="1" applyFill="1" applyAlignment="1">
      <alignment horizontal="center" vertical="center"/>
    </xf>
    <xf numFmtId="0" fontId="94" fillId="0" borderId="9" xfId="9" applyFont="1" applyFill="1" applyBorder="1" applyAlignment="1">
      <alignment horizontal="center" vertical="center"/>
    </xf>
    <xf numFmtId="0" fontId="94" fillId="0" borderId="11" xfId="9" applyFont="1" applyFill="1" applyBorder="1" applyAlignment="1">
      <alignment horizontal="center" vertical="center"/>
    </xf>
    <xf numFmtId="0" fontId="43" fillId="0" borderId="133" xfId="9" applyFont="1" applyFill="1" applyBorder="1" applyAlignment="1">
      <alignment horizontal="center" vertical="center"/>
    </xf>
    <xf numFmtId="0" fontId="43" fillId="0" borderId="128" xfId="9" applyFont="1" applyFill="1" applyBorder="1" applyAlignment="1">
      <alignment horizontal="center" vertical="center" shrinkToFit="1"/>
    </xf>
    <xf numFmtId="0" fontId="43" fillId="0" borderId="134" xfId="9" applyFont="1" applyFill="1" applyBorder="1" applyAlignment="1">
      <alignment horizontal="center" vertical="center" shrinkToFit="1"/>
    </xf>
    <xf numFmtId="0" fontId="94" fillId="0" borderId="12" xfId="9" applyFont="1" applyFill="1" applyBorder="1" applyAlignment="1">
      <alignment horizontal="center" vertical="center" wrapText="1"/>
    </xf>
    <xf numFmtId="0" fontId="94" fillId="0" borderId="6" xfId="9" applyFont="1" applyFill="1" applyBorder="1" applyAlignment="1">
      <alignment horizontal="center" vertical="center" wrapText="1"/>
    </xf>
    <xf numFmtId="0" fontId="94" fillId="0" borderId="0" xfId="9" applyFont="1" applyFill="1" applyAlignment="1">
      <alignment horizontal="center" vertical="center" wrapText="1"/>
    </xf>
    <xf numFmtId="0" fontId="94" fillId="0" borderId="8" xfId="9" applyFont="1" applyFill="1" applyBorder="1" applyAlignment="1">
      <alignment horizontal="center" vertical="center" wrapText="1"/>
    </xf>
    <xf numFmtId="190" fontId="43" fillId="6" borderId="18" xfId="9" applyNumberFormat="1" applyFont="1" applyFill="1" applyBorder="1" applyAlignment="1">
      <alignment horizontal="right" vertical="center"/>
    </xf>
    <xf numFmtId="190" fontId="43" fillId="6" borderId="12" xfId="9" applyNumberFormat="1" applyFont="1" applyFill="1" applyBorder="1" applyAlignment="1">
      <alignment horizontal="right" vertical="center"/>
    </xf>
    <xf numFmtId="190" fontId="43" fillId="6" borderId="7" xfId="9" applyNumberFormat="1" applyFont="1" applyFill="1" applyBorder="1" applyAlignment="1">
      <alignment horizontal="right" vertical="center"/>
    </xf>
    <xf numFmtId="190" fontId="43" fillId="6" borderId="0" xfId="9" applyNumberFormat="1" applyFont="1" applyFill="1" applyAlignment="1">
      <alignment horizontal="right" vertical="center"/>
    </xf>
    <xf numFmtId="0" fontId="43" fillId="0" borderId="84" xfId="9" applyFont="1" applyFill="1" applyBorder="1" applyAlignment="1">
      <alignment horizontal="center" vertical="center" shrinkToFit="1"/>
    </xf>
    <xf numFmtId="0" fontId="43" fillId="0" borderId="129" xfId="9" applyFont="1" applyFill="1" applyBorder="1" applyAlignment="1">
      <alignment horizontal="center" vertical="center" shrinkToFit="1"/>
    </xf>
    <xf numFmtId="0" fontId="43" fillId="0" borderId="6" xfId="9" applyFont="1" applyFill="1" applyBorder="1" applyAlignment="1">
      <alignment horizontal="center" vertical="center" shrinkToFit="1"/>
    </xf>
    <xf numFmtId="0" fontId="43" fillId="0" borderId="7" xfId="9" applyFont="1" applyFill="1" applyBorder="1" applyAlignment="1">
      <alignment horizontal="center" vertical="center" wrapText="1"/>
    </xf>
    <xf numFmtId="0" fontId="43" fillId="7" borderId="18" xfId="9" applyFont="1" applyFill="1" applyBorder="1" applyAlignment="1">
      <alignment horizontal="left" vertical="center"/>
    </xf>
    <xf numFmtId="0" fontId="43" fillId="7" borderId="12" xfId="9" applyFont="1" applyFill="1" applyBorder="1" applyAlignment="1">
      <alignment horizontal="left" vertical="center"/>
    </xf>
    <xf numFmtId="0" fontId="43" fillId="7" borderId="6" xfId="9" applyFont="1" applyFill="1" applyBorder="1" applyAlignment="1">
      <alignment horizontal="left" vertical="center"/>
    </xf>
    <xf numFmtId="191" fontId="94" fillId="7" borderId="18" xfId="9" applyNumberFormat="1" applyFont="1" applyFill="1" applyBorder="1" applyAlignment="1">
      <alignment horizontal="right" vertical="center"/>
    </xf>
    <xf numFmtId="191" fontId="94" fillId="7" borderId="12" xfId="9" applyNumberFormat="1" applyFont="1" applyFill="1" applyBorder="1" applyAlignment="1">
      <alignment horizontal="right" vertical="center"/>
    </xf>
    <xf numFmtId="191" fontId="94" fillId="7" borderId="6" xfId="9" applyNumberFormat="1" applyFont="1" applyFill="1" applyBorder="1" applyAlignment="1">
      <alignment horizontal="right" vertical="center"/>
    </xf>
    <xf numFmtId="194" fontId="41" fillId="7" borderId="18" xfId="10" applyNumberFormat="1" applyFont="1" applyFill="1" applyBorder="1" applyAlignment="1">
      <alignment horizontal="center" vertical="top" shrinkToFit="1"/>
    </xf>
    <xf numFmtId="194" fontId="41" fillId="7" borderId="129" xfId="10" applyNumberFormat="1" applyFont="1" applyFill="1" applyBorder="1" applyAlignment="1">
      <alignment horizontal="center" vertical="top" shrinkToFit="1"/>
    </xf>
    <xf numFmtId="194" fontId="41" fillId="7" borderId="84" xfId="10" applyNumberFormat="1" applyFont="1" applyFill="1" applyBorder="1" applyAlignment="1">
      <alignment horizontal="center" vertical="top" shrinkToFit="1"/>
    </xf>
    <xf numFmtId="0" fontId="41" fillId="0" borderId="133" xfId="9" applyFont="1" applyFill="1" applyBorder="1" applyAlignment="1">
      <alignment horizontal="center" vertical="center" wrapText="1"/>
    </xf>
    <xf numFmtId="0" fontId="41" fillId="0" borderId="134" xfId="9" applyFont="1" applyFill="1" applyBorder="1" applyAlignment="1">
      <alignment horizontal="center" vertical="center" wrapText="1"/>
    </xf>
    <xf numFmtId="0" fontId="43" fillId="0" borderId="105" xfId="9" applyFont="1" applyFill="1" applyBorder="1" applyAlignment="1">
      <alignment horizontal="center" vertical="center"/>
    </xf>
    <xf numFmtId="0" fontId="43" fillId="0" borderId="75" xfId="9" applyFont="1" applyFill="1" applyBorder="1" applyAlignment="1">
      <alignment horizontal="center" vertical="center"/>
    </xf>
    <xf numFmtId="0" fontId="43" fillId="0" borderId="99" xfId="9" applyFont="1" applyFill="1" applyBorder="1" applyAlignment="1">
      <alignment horizontal="center" vertical="center"/>
    </xf>
    <xf numFmtId="0" fontId="43" fillId="0" borderId="85" xfId="9" applyFont="1" applyFill="1" applyBorder="1" applyAlignment="1">
      <alignment horizontal="center" vertical="center"/>
    </xf>
    <xf numFmtId="0" fontId="43" fillId="0" borderId="100" xfId="9" applyFont="1" applyFill="1" applyBorder="1" applyAlignment="1">
      <alignment horizontal="center" vertical="center"/>
    </xf>
    <xf numFmtId="0" fontId="43" fillId="0" borderId="43" xfId="9" applyFont="1" applyFill="1" applyBorder="1" applyAlignment="1">
      <alignment horizontal="center" vertical="center"/>
    </xf>
    <xf numFmtId="0" fontId="43" fillId="0" borderId="76" xfId="9" applyFont="1" applyFill="1" applyBorder="1" applyAlignment="1">
      <alignment horizontal="center" vertical="center"/>
    </xf>
    <xf numFmtId="0" fontId="43" fillId="0" borderId="86" xfId="9" applyFont="1" applyFill="1" applyBorder="1" applyAlignment="1">
      <alignment horizontal="center" vertical="center"/>
    </xf>
    <xf numFmtId="0" fontId="43" fillId="0" borderId="125" xfId="9" applyFont="1" applyFill="1" applyBorder="1" applyAlignment="1">
      <alignment horizontal="center" vertical="center"/>
    </xf>
    <xf numFmtId="0" fontId="43" fillId="7" borderId="51" xfId="9" applyFont="1" applyFill="1" applyBorder="1" applyAlignment="1">
      <alignment vertical="center" shrinkToFit="1"/>
    </xf>
    <xf numFmtId="0" fontId="43" fillId="7" borderId="47" xfId="9" applyFont="1" applyFill="1" applyBorder="1" applyAlignment="1">
      <alignment vertical="center" shrinkToFit="1"/>
    </xf>
    <xf numFmtId="194" fontId="41" fillId="7" borderId="12" xfId="10" applyNumberFormat="1" applyFont="1" applyFill="1" applyBorder="1" applyAlignment="1">
      <alignment horizontal="center" vertical="top" shrinkToFit="1"/>
    </xf>
    <xf numFmtId="4" fontId="43" fillId="6" borderId="71" xfId="9" applyNumberFormat="1" applyFont="1" applyFill="1" applyBorder="1" applyAlignment="1">
      <alignment horizontal="right" vertical="center"/>
    </xf>
    <xf numFmtId="4" fontId="43" fillId="6" borderId="21" xfId="9" applyNumberFormat="1" applyFont="1" applyFill="1" applyBorder="1" applyAlignment="1">
      <alignment horizontal="right" vertical="center"/>
    </xf>
    <xf numFmtId="4" fontId="43" fillId="6" borderId="53" xfId="9" applyNumberFormat="1" applyFont="1" applyFill="1" applyBorder="1" applyAlignment="1">
      <alignment horizontal="right" vertical="center"/>
    </xf>
    <xf numFmtId="4" fontId="43" fillId="6" borderId="3" xfId="9" applyNumberFormat="1" applyFont="1" applyFill="1" applyBorder="1" applyAlignment="1">
      <alignment horizontal="right" vertical="center"/>
    </xf>
    <xf numFmtId="0" fontId="43" fillId="7" borderId="7" xfId="9" applyFont="1" applyFill="1" applyBorder="1" applyAlignment="1">
      <alignment horizontal="center" vertical="top"/>
    </xf>
    <xf numFmtId="0" fontId="43" fillId="7" borderId="0" xfId="9" applyFont="1" applyFill="1" applyAlignment="1">
      <alignment horizontal="center" vertical="top"/>
    </xf>
    <xf numFmtId="0" fontId="43" fillId="7" borderId="8" xfId="9" applyFont="1" applyFill="1" applyBorder="1" applyAlignment="1">
      <alignment horizontal="center" vertical="top"/>
    </xf>
    <xf numFmtId="0" fontId="43" fillId="7" borderId="64" xfId="9" applyFont="1" applyFill="1" applyBorder="1" applyAlignment="1">
      <alignment horizontal="center" vertical="top"/>
    </xf>
    <xf numFmtId="0" fontId="43" fillId="7" borderId="63" xfId="9" applyFont="1" applyFill="1" applyBorder="1" applyAlignment="1">
      <alignment horizontal="center" vertical="top"/>
    </xf>
    <xf numFmtId="0" fontId="43" fillId="7" borderId="65" xfId="9" applyFont="1" applyFill="1" applyBorder="1" applyAlignment="1">
      <alignment horizontal="center" vertical="top"/>
    </xf>
    <xf numFmtId="4" fontId="43" fillId="7" borderId="7" xfId="9" applyNumberFormat="1" applyFont="1" applyFill="1" applyBorder="1" applyAlignment="1">
      <alignment horizontal="right" vertical="top" shrinkToFit="1"/>
    </xf>
    <xf numFmtId="4" fontId="43" fillId="7" borderId="0" xfId="9" applyNumberFormat="1" applyFont="1" applyFill="1" applyAlignment="1">
      <alignment horizontal="right" vertical="top" shrinkToFit="1"/>
    </xf>
    <xf numFmtId="4" fontId="43" fillId="7" borderId="8" xfId="9" applyNumberFormat="1" applyFont="1" applyFill="1" applyBorder="1" applyAlignment="1">
      <alignment horizontal="right" vertical="top" shrinkToFit="1"/>
    </xf>
    <xf numFmtId="4" fontId="43" fillId="7" borderId="64" xfId="9" applyNumberFormat="1" applyFont="1" applyFill="1" applyBorder="1" applyAlignment="1">
      <alignment horizontal="right" vertical="top" shrinkToFit="1"/>
    </xf>
    <xf numFmtId="4" fontId="43" fillId="7" borderId="63" xfId="9" applyNumberFormat="1" applyFont="1" applyFill="1" applyBorder="1" applyAlignment="1">
      <alignment horizontal="right" vertical="top" shrinkToFit="1"/>
    </xf>
    <xf numFmtId="4" fontId="43" fillId="7" borderId="65" xfId="9" applyNumberFormat="1" applyFont="1" applyFill="1" applyBorder="1" applyAlignment="1">
      <alignment horizontal="right" vertical="top" shrinkToFit="1"/>
    </xf>
    <xf numFmtId="0" fontId="43" fillId="7" borderId="7" xfId="10" applyFont="1" applyFill="1" applyBorder="1" applyAlignment="1">
      <alignment horizontal="center" vertical="top" shrinkToFit="1"/>
    </xf>
    <xf numFmtId="0" fontId="43" fillId="7" borderId="133" xfId="10" applyFont="1" applyFill="1" applyBorder="1" applyAlignment="1">
      <alignment horizontal="center" vertical="top" shrinkToFit="1"/>
    </xf>
    <xf numFmtId="0" fontId="43" fillId="7" borderId="87" xfId="10" applyFont="1" applyFill="1" applyBorder="1" applyAlignment="1">
      <alignment horizontal="center" vertical="top" shrinkToFit="1"/>
    </xf>
    <xf numFmtId="182" fontId="43" fillId="7" borderId="87" xfId="10" applyNumberFormat="1" applyFont="1" applyFill="1" applyBorder="1" applyAlignment="1">
      <alignment horizontal="center" vertical="top"/>
    </xf>
    <xf numFmtId="182" fontId="43" fillId="7" borderId="8" xfId="10" applyNumberFormat="1" applyFont="1" applyFill="1" applyBorder="1" applyAlignment="1">
      <alignment horizontal="center" vertical="top"/>
    </xf>
    <xf numFmtId="0" fontId="43" fillId="7" borderId="64" xfId="10" applyFont="1" applyFill="1" applyBorder="1" applyAlignment="1">
      <alignment horizontal="center" vertical="top" shrinkToFit="1"/>
    </xf>
    <xf numFmtId="0" fontId="43" fillId="7" borderId="213" xfId="10" applyFont="1" applyFill="1" applyBorder="1" applyAlignment="1">
      <alignment horizontal="center" vertical="top" shrinkToFit="1"/>
    </xf>
    <xf numFmtId="0" fontId="43" fillId="7" borderId="131" xfId="10" applyFont="1" applyFill="1" applyBorder="1" applyAlignment="1">
      <alignment horizontal="center" vertical="top" shrinkToFit="1"/>
    </xf>
    <xf numFmtId="182" fontId="43" fillId="7" borderId="131" xfId="10" applyNumberFormat="1" applyFont="1" applyFill="1" applyBorder="1" applyAlignment="1">
      <alignment horizontal="center" vertical="top"/>
    </xf>
    <xf numFmtId="182" fontId="43" fillId="7" borderId="65" xfId="10" applyNumberFormat="1" applyFont="1" applyFill="1" applyBorder="1" applyAlignment="1">
      <alignment horizontal="center" vertical="top"/>
    </xf>
    <xf numFmtId="207" fontId="43" fillId="7" borderId="131" xfId="9" applyNumberFormat="1" applyFont="1" applyFill="1" applyBorder="1" applyAlignment="1">
      <alignment horizontal="center" vertical="center" shrinkToFit="1"/>
    </xf>
    <xf numFmtId="207" fontId="43" fillId="7" borderId="213" xfId="9" applyNumberFormat="1" applyFont="1" applyFill="1" applyBorder="1" applyAlignment="1">
      <alignment horizontal="center" vertical="center" shrinkToFit="1"/>
    </xf>
    <xf numFmtId="207" fontId="43" fillId="7" borderId="65" xfId="9" applyNumberFormat="1" applyFont="1" applyFill="1" applyBorder="1" applyAlignment="1">
      <alignment horizontal="center" vertical="center" shrinkToFit="1"/>
    </xf>
    <xf numFmtId="0" fontId="43" fillId="7" borderId="77" xfId="9" applyFont="1" applyFill="1" applyBorder="1" applyAlignment="1">
      <alignment horizontal="center" vertical="center" shrinkToFit="1"/>
    </xf>
    <xf numFmtId="0" fontId="43" fillId="7" borderId="48" xfId="9" applyFont="1" applyFill="1" applyBorder="1" applyAlignment="1">
      <alignment horizontal="center" vertical="center" shrinkToFit="1"/>
    </xf>
    <xf numFmtId="0" fontId="43" fillId="7" borderId="82" xfId="9" applyFont="1" applyFill="1" applyBorder="1" applyAlignment="1">
      <alignment horizontal="center" vertical="center" shrinkToFit="1"/>
    </xf>
    <xf numFmtId="195" fontId="43" fillId="7" borderId="99" xfId="10" applyNumberFormat="1" applyFont="1" applyFill="1" applyBorder="1" applyAlignment="1">
      <alignment horizontal="center" vertical="top" shrinkToFit="1"/>
    </xf>
    <xf numFmtId="195" fontId="43" fillId="7" borderId="85" xfId="10" applyNumberFormat="1" applyFont="1" applyFill="1" applyBorder="1" applyAlignment="1">
      <alignment horizontal="center" vertical="top" shrinkToFit="1"/>
    </xf>
    <xf numFmtId="195" fontId="43" fillId="7" borderId="87" xfId="10" applyNumberFormat="1" applyFont="1" applyFill="1" applyBorder="1" applyAlignment="1">
      <alignment horizontal="center" vertical="top" shrinkToFit="1"/>
    </xf>
    <xf numFmtId="195" fontId="43" fillId="7" borderId="132" xfId="10" applyNumberFormat="1" applyFont="1" applyFill="1" applyBorder="1" applyAlignment="1">
      <alignment horizontal="center" vertical="top" shrinkToFit="1"/>
    </xf>
    <xf numFmtId="195" fontId="43" fillId="7" borderId="130" xfId="10" applyNumberFormat="1" applyFont="1" applyFill="1" applyBorder="1" applyAlignment="1">
      <alignment horizontal="center" vertical="top" shrinkToFit="1"/>
    </xf>
    <xf numFmtId="195" fontId="43" fillId="7" borderId="131" xfId="10" applyNumberFormat="1" applyFont="1" applyFill="1" applyBorder="1" applyAlignment="1">
      <alignment horizontal="center" vertical="top" shrinkToFit="1"/>
    </xf>
    <xf numFmtId="182" fontId="43" fillId="7" borderId="87" xfId="9" applyNumberFormat="1" applyFont="1" applyFill="1" applyBorder="1" applyAlignment="1">
      <alignment horizontal="center" vertical="center" shrinkToFit="1"/>
    </xf>
    <xf numFmtId="182" fontId="43" fillId="7" borderId="133" xfId="9" applyNumberFormat="1" applyFont="1" applyFill="1" applyBorder="1" applyAlignment="1">
      <alignment horizontal="center" vertical="center" shrinkToFit="1"/>
    </xf>
    <xf numFmtId="182" fontId="43" fillId="7" borderId="8" xfId="9" applyNumberFormat="1" applyFont="1" applyFill="1" applyBorder="1" applyAlignment="1">
      <alignment horizontal="center" vertical="center" shrinkToFit="1"/>
    </xf>
    <xf numFmtId="0" fontId="43" fillId="7" borderId="45" xfId="9" applyFont="1" applyFill="1" applyBorder="1" applyAlignment="1">
      <alignment vertical="center" shrinkToFit="1"/>
    </xf>
    <xf numFmtId="0" fontId="43" fillId="7" borderId="92" xfId="9" applyFont="1" applyFill="1" applyBorder="1" applyAlignment="1">
      <alignment vertical="center" shrinkToFit="1"/>
    </xf>
    <xf numFmtId="0" fontId="96" fillId="7" borderId="18" xfId="9" applyFont="1" applyFill="1" applyBorder="1" applyAlignment="1">
      <alignment horizontal="right" vertical="top"/>
    </xf>
    <xf numFmtId="0" fontId="96" fillId="7" borderId="12" xfId="9" applyFont="1" applyFill="1" applyBorder="1" applyAlignment="1">
      <alignment horizontal="right" vertical="top"/>
    </xf>
    <xf numFmtId="0" fontId="96" fillId="7" borderId="105" xfId="9" applyFont="1" applyFill="1" applyBorder="1" applyAlignment="1">
      <alignment horizontal="right" vertical="top"/>
    </xf>
    <xf numFmtId="0" fontId="96" fillId="7" borderId="75" xfId="9" applyFont="1" applyFill="1" applyBorder="1" applyAlignment="1">
      <alignment horizontal="right" vertical="top"/>
    </xf>
    <xf numFmtId="0" fontId="96" fillId="7" borderId="84" xfId="9" applyFont="1" applyFill="1" applyBorder="1" applyAlignment="1">
      <alignment horizontal="right" vertical="top"/>
    </xf>
    <xf numFmtId="0" fontId="96" fillId="7" borderId="87" xfId="9" applyFont="1" applyFill="1" applyBorder="1" applyAlignment="1">
      <alignment horizontal="right" vertical="top"/>
    </xf>
    <xf numFmtId="0" fontId="96" fillId="7" borderId="133" xfId="9" applyFont="1" applyFill="1" applyBorder="1" applyAlignment="1">
      <alignment horizontal="right" vertical="top"/>
    </xf>
    <xf numFmtId="182" fontId="96" fillId="7" borderId="84" xfId="9" applyNumberFormat="1" applyFont="1" applyFill="1" applyBorder="1" applyAlignment="1">
      <alignment horizontal="right" vertical="top"/>
    </xf>
    <xf numFmtId="182" fontId="96" fillId="7" borderId="6" xfId="9" applyNumberFormat="1" applyFont="1" applyFill="1" applyBorder="1" applyAlignment="1">
      <alignment horizontal="right" vertical="top"/>
    </xf>
    <xf numFmtId="180" fontId="43" fillId="7" borderId="7" xfId="9" applyNumberFormat="1" applyFont="1" applyFill="1" applyBorder="1" applyAlignment="1">
      <alignment horizontal="center" vertical="top" shrinkToFit="1"/>
    </xf>
    <xf numFmtId="180" fontId="43" fillId="7" borderId="0" xfId="9" applyNumberFormat="1" applyFont="1" applyFill="1" applyAlignment="1">
      <alignment horizontal="center" vertical="top" shrinkToFit="1"/>
    </xf>
    <xf numFmtId="180" fontId="43" fillId="7" borderId="8" xfId="9" applyNumberFormat="1" applyFont="1" applyFill="1" applyBorder="1" applyAlignment="1">
      <alignment horizontal="center" vertical="top" shrinkToFit="1"/>
    </xf>
    <xf numFmtId="0" fontId="43" fillId="7" borderId="64" xfId="9" applyFont="1" applyFill="1" applyBorder="1" applyAlignment="1">
      <alignment horizontal="center" vertical="top" shrinkToFit="1"/>
    </xf>
    <xf numFmtId="0" fontId="43" fillId="7" borderId="63" xfId="9" applyFont="1" applyFill="1" applyBorder="1" applyAlignment="1">
      <alignment horizontal="center" vertical="top" shrinkToFit="1"/>
    </xf>
    <xf numFmtId="0" fontId="43" fillId="7" borderId="65" xfId="9" applyFont="1" applyFill="1" applyBorder="1" applyAlignment="1">
      <alignment horizontal="center" vertical="top" shrinkToFit="1"/>
    </xf>
    <xf numFmtId="0" fontId="43" fillId="0" borderId="21" xfId="9" applyFont="1" applyFill="1" applyBorder="1" applyAlignment="1">
      <alignment horizontal="center" vertical="center" wrapText="1"/>
    </xf>
    <xf numFmtId="0" fontId="43" fillId="0" borderId="9" xfId="10" applyFont="1" applyBorder="1" applyAlignment="1" applyProtection="1">
      <alignment horizontal="center" vertical="center" shrinkToFit="1"/>
      <protection locked="0"/>
    </xf>
    <xf numFmtId="0" fontId="43" fillId="0" borderId="134" xfId="10" applyFont="1" applyBorder="1" applyAlignment="1" applyProtection="1">
      <alignment horizontal="center" vertical="center" shrinkToFit="1"/>
      <protection locked="0"/>
    </xf>
    <xf numFmtId="0" fontId="43" fillId="0" borderId="128" xfId="10" applyFont="1" applyBorder="1" applyAlignment="1" applyProtection="1">
      <alignment horizontal="center" vertical="center" shrinkToFit="1"/>
      <protection locked="0"/>
    </xf>
    <xf numFmtId="194" fontId="41" fillId="0" borderId="135" xfId="10" applyNumberFormat="1" applyFont="1" applyBorder="1" applyAlignment="1" applyProtection="1">
      <alignment horizontal="center" vertical="top" shrinkToFit="1"/>
      <protection locked="0"/>
    </xf>
    <xf numFmtId="194" fontId="41" fillId="0" borderId="136" xfId="10" applyNumberFormat="1" applyFont="1" applyBorder="1" applyAlignment="1" applyProtection="1">
      <alignment horizontal="center" vertical="top" shrinkToFit="1"/>
      <protection locked="0"/>
    </xf>
    <xf numFmtId="194" fontId="41" fillId="6" borderId="135" xfId="10" applyNumberFormat="1" applyFont="1" applyFill="1" applyBorder="1" applyAlignment="1">
      <alignment horizontal="center" vertical="top" shrinkToFit="1"/>
    </xf>
    <xf numFmtId="194" fontId="41" fillId="6" borderId="95" xfId="10" applyNumberFormat="1" applyFont="1" applyFill="1" applyBorder="1" applyAlignment="1">
      <alignment horizontal="center" vertical="top" shrinkToFit="1"/>
    </xf>
    <xf numFmtId="177" fontId="43" fillId="6" borderId="291" xfId="9" applyNumberFormat="1" applyFont="1" applyFill="1" applyBorder="1" applyAlignment="1">
      <alignment horizontal="center" vertical="center" shrinkToFit="1"/>
    </xf>
    <xf numFmtId="177" fontId="43" fillId="6" borderId="292" xfId="9" applyNumberFormat="1" applyFont="1" applyFill="1" applyBorder="1" applyAlignment="1">
      <alignment horizontal="center" vertical="center" shrinkToFit="1"/>
    </xf>
    <xf numFmtId="177" fontId="43" fillId="6" borderId="293" xfId="9" applyNumberFormat="1" applyFont="1" applyFill="1" applyBorder="1" applyAlignment="1">
      <alignment horizontal="center" vertical="center" shrinkToFit="1"/>
    </xf>
    <xf numFmtId="177" fontId="43" fillId="6" borderId="32" xfId="9" applyNumberFormat="1" applyFont="1" applyFill="1" applyBorder="1" applyAlignment="1">
      <alignment horizontal="center" vertical="center" shrinkToFit="1"/>
    </xf>
    <xf numFmtId="177" fontId="43" fillId="6" borderId="31" xfId="9" applyNumberFormat="1" applyFont="1" applyFill="1" applyBorder="1" applyAlignment="1">
      <alignment horizontal="center" vertical="center" shrinkToFit="1"/>
    </xf>
    <xf numFmtId="177" fontId="43" fillId="6" borderId="30" xfId="9" applyNumberFormat="1" applyFont="1" applyFill="1" applyBorder="1" applyAlignment="1">
      <alignment horizontal="center" vertical="center" shrinkToFit="1"/>
    </xf>
    <xf numFmtId="223" fontId="43" fillId="6" borderId="122" xfId="10" applyNumberFormat="1" applyFont="1" applyFill="1" applyBorder="1" applyAlignment="1">
      <alignment horizontal="center" vertical="center" shrinkToFit="1"/>
    </xf>
    <xf numFmtId="223" fontId="43" fillId="6" borderId="94" xfId="10" applyNumberFormat="1" applyFont="1" applyFill="1" applyBorder="1" applyAlignment="1">
      <alignment horizontal="center" vertical="center" shrinkToFit="1"/>
    </xf>
    <xf numFmtId="223" fontId="43" fillId="6" borderId="7" xfId="10" applyNumberFormat="1" applyFont="1" applyFill="1" applyBorder="1" applyAlignment="1">
      <alignment horizontal="center" vertical="center" shrinkToFit="1"/>
    </xf>
    <xf numFmtId="223" fontId="43" fillId="6" borderId="0" xfId="10" applyNumberFormat="1" applyFont="1" applyFill="1" applyAlignment="1">
      <alignment horizontal="center" vertical="center" shrinkToFit="1"/>
    </xf>
    <xf numFmtId="0" fontId="43" fillId="0" borderId="135" xfId="9" applyFont="1" applyFill="1" applyBorder="1" applyAlignment="1" applyProtection="1">
      <alignment horizontal="center" shrinkToFit="1"/>
      <protection locked="0"/>
    </xf>
    <xf numFmtId="0" fontId="43" fillId="0" borderId="136" xfId="9" applyFont="1" applyFill="1" applyBorder="1" applyAlignment="1" applyProtection="1">
      <alignment horizontal="center" shrinkToFit="1"/>
      <protection locked="0"/>
    </xf>
    <xf numFmtId="182" fontId="43" fillId="6" borderId="128" xfId="10" applyNumberFormat="1" applyFont="1" applyFill="1" applyBorder="1" applyAlignment="1">
      <alignment horizontal="center" vertical="center" shrinkToFit="1"/>
    </xf>
    <xf numFmtId="182" fontId="43" fillId="6" borderId="10" xfId="10" applyNumberFormat="1" applyFont="1" applyFill="1" applyBorder="1" applyAlignment="1">
      <alignment horizontal="center" vertical="center" shrinkToFit="1"/>
    </xf>
    <xf numFmtId="207" fontId="43" fillId="0" borderId="128" xfId="9" applyNumberFormat="1" applyFont="1" applyFill="1" applyBorder="1" applyAlignment="1" applyProtection="1">
      <alignment horizontal="center" vertical="center" shrinkToFit="1"/>
      <protection locked="0"/>
    </xf>
    <xf numFmtId="207" fontId="43" fillId="0" borderId="134" xfId="9" applyNumberFormat="1" applyFont="1" applyFill="1" applyBorder="1" applyAlignment="1" applyProtection="1">
      <alignment horizontal="center" vertical="center" shrinkToFit="1"/>
      <protection locked="0"/>
    </xf>
    <xf numFmtId="194" fontId="41" fillId="0" borderId="122" xfId="10" applyNumberFormat="1" applyFont="1" applyBorder="1" applyAlignment="1" applyProtection="1">
      <alignment horizontal="center" vertical="top" shrinkToFit="1"/>
      <protection locked="0"/>
    </xf>
    <xf numFmtId="207" fontId="43" fillId="0" borderId="10" xfId="9" applyNumberFormat="1" applyFont="1" applyFill="1" applyBorder="1" applyAlignment="1" applyProtection="1">
      <alignment horizontal="center" vertical="center" shrinkToFit="1"/>
      <protection locked="0"/>
    </xf>
    <xf numFmtId="0" fontId="43" fillId="0" borderId="93" xfId="9" applyFont="1" applyFill="1" applyBorder="1" applyAlignment="1" applyProtection="1">
      <alignment horizontal="left" vertical="center" shrinkToFit="1"/>
      <protection locked="0"/>
    </xf>
    <xf numFmtId="194" fontId="41" fillId="7" borderId="6" xfId="10" applyNumberFormat="1" applyFont="1" applyFill="1" applyBorder="1" applyAlignment="1">
      <alignment horizontal="center" vertical="top" shrinkToFit="1"/>
    </xf>
    <xf numFmtId="194" fontId="41" fillId="6" borderId="84" xfId="10" applyNumberFormat="1" applyFont="1" applyFill="1" applyBorder="1" applyAlignment="1">
      <alignment horizontal="center" vertical="top" shrinkToFit="1"/>
    </xf>
    <xf numFmtId="194" fontId="41" fillId="6" borderId="6" xfId="10" applyNumberFormat="1" applyFont="1" applyFill="1" applyBorder="1" applyAlignment="1">
      <alignment horizontal="center" vertical="top" shrinkToFit="1"/>
    </xf>
    <xf numFmtId="223" fontId="43" fillId="6" borderId="32" xfId="10" applyNumberFormat="1" applyFont="1" applyFill="1" applyBorder="1" applyAlignment="1">
      <alignment horizontal="center" vertical="center" shrinkToFit="1"/>
    </xf>
    <xf numFmtId="223" fontId="43" fillId="6" borderId="31" xfId="10" applyNumberFormat="1" applyFont="1" applyFill="1" applyBorder="1" applyAlignment="1">
      <alignment horizontal="center" vertical="center" shrinkToFit="1"/>
    </xf>
    <xf numFmtId="223" fontId="43" fillId="6" borderId="182" xfId="10" applyNumberFormat="1" applyFont="1" applyFill="1" applyBorder="1" applyAlignment="1">
      <alignment horizontal="center" vertical="center" shrinkToFit="1"/>
    </xf>
    <xf numFmtId="182" fontId="43" fillId="0" borderId="84" xfId="9" applyNumberFormat="1" applyFont="1" applyFill="1" applyBorder="1" applyAlignment="1" applyProtection="1">
      <alignment horizontal="center" shrinkToFit="1"/>
      <protection locked="0"/>
    </xf>
    <xf numFmtId="182" fontId="43" fillId="0" borderId="129" xfId="9" applyNumberFormat="1" applyFont="1" applyFill="1" applyBorder="1" applyAlignment="1" applyProtection="1">
      <alignment horizontal="center" shrinkToFit="1"/>
      <protection locked="0"/>
    </xf>
    <xf numFmtId="182" fontId="43" fillId="0" borderId="6" xfId="9" applyNumberFormat="1" applyFont="1" applyFill="1" applyBorder="1" applyAlignment="1" applyProtection="1">
      <alignment horizontal="center" shrinkToFit="1"/>
      <protection locked="0"/>
    </xf>
    <xf numFmtId="0" fontId="43" fillId="0" borderId="47" xfId="9" applyFont="1" applyFill="1" applyBorder="1" applyAlignment="1" applyProtection="1">
      <alignment horizontal="left" vertical="center" shrinkToFit="1"/>
      <protection locked="0"/>
    </xf>
    <xf numFmtId="182" fontId="43" fillId="6" borderId="128" xfId="10" applyNumberFormat="1" applyFont="1" applyFill="1" applyBorder="1" applyAlignment="1">
      <alignment horizontal="center" vertical="top" shrinkToFit="1"/>
    </xf>
    <xf numFmtId="182" fontId="43" fillId="6" borderId="10" xfId="10" applyNumberFormat="1" applyFont="1" applyFill="1" applyBorder="1" applyAlignment="1">
      <alignment horizontal="center" vertical="top" shrinkToFit="1"/>
    </xf>
    <xf numFmtId="202" fontId="43" fillId="6" borderId="119" xfId="9" applyNumberFormat="1" applyFont="1" applyFill="1" applyBorder="1" applyAlignment="1">
      <alignment horizontal="center" vertical="center"/>
    </xf>
    <xf numFmtId="202" fontId="43" fillId="6" borderId="120" xfId="9" applyNumberFormat="1" applyFont="1" applyFill="1" applyBorder="1" applyAlignment="1">
      <alignment horizontal="center" vertical="center"/>
    </xf>
    <xf numFmtId="190" fontId="43" fillId="6" borderId="120" xfId="9" applyNumberFormat="1" applyFont="1" applyFill="1" applyBorder="1" applyAlignment="1">
      <alignment horizontal="right" vertical="center"/>
    </xf>
    <xf numFmtId="190" fontId="43" fillId="6" borderId="121" xfId="9" applyNumberFormat="1" applyFont="1" applyFill="1" applyBorder="1" applyAlignment="1">
      <alignment horizontal="right" vertical="center"/>
    </xf>
    <xf numFmtId="0" fontId="43" fillId="0" borderId="18" xfId="9" applyFont="1" applyFill="1" applyBorder="1" applyAlignment="1" applyProtection="1">
      <alignment horizontal="center" vertical="center"/>
      <protection locked="0"/>
    </xf>
    <xf numFmtId="0" fontId="43" fillId="0" borderId="12" xfId="9" applyFont="1" applyFill="1" applyBorder="1" applyAlignment="1" applyProtection="1">
      <alignment horizontal="center" vertical="center"/>
      <protection locked="0"/>
    </xf>
    <xf numFmtId="0" fontId="43" fillId="0" borderId="6" xfId="9" applyFont="1" applyFill="1" applyBorder="1" applyAlignment="1" applyProtection="1">
      <alignment horizontal="center" vertical="center"/>
      <protection locked="0"/>
    </xf>
    <xf numFmtId="0" fontId="43" fillId="0" borderId="10" xfId="9" applyFont="1" applyFill="1" applyBorder="1" applyAlignment="1" applyProtection="1">
      <alignment horizontal="center" vertical="center"/>
      <protection locked="0"/>
    </xf>
    <xf numFmtId="4" fontId="43" fillId="0" borderId="18" xfId="9" applyNumberFormat="1" applyFont="1" applyFill="1" applyBorder="1" applyAlignment="1" applyProtection="1">
      <alignment horizontal="center" vertical="center" shrinkToFit="1"/>
      <protection locked="0"/>
    </xf>
    <xf numFmtId="4" fontId="43" fillId="0" borderId="12" xfId="9" applyNumberFormat="1" applyFont="1" applyFill="1" applyBorder="1" applyAlignment="1" applyProtection="1">
      <alignment horizontal="center" vertical="center" shrinkToFit="1"/>
      <protection locked="0"/>
    </xf>
    <xf numFmtId="4" fontId="43" fillId="0" borderId="6" xfId="9" applyNumberFormat="1" applyFont="1" applyFill="1" applyBorder="1" applyAlignment="1" applyProtection="1">
      <alignment horizontal="center" vertical="center" shrinkToFit="1"/>
      <protection locked="0"/>
    </xf>
    <xf numFmtId="4" fontId="43" fillId="0" borderId="9" xfId="9" applyNumberFormat="1" applyFont="1" applyFill="1" applyBorder="1" applyAlignment="1" applyProtection="1">
      <alignment horizontal="center" vertical="center" shrinkToFit="1"/>
      <protection locked="0"/>
    </xf>
    <xf numFmtId="4" fontId="43" fillId="0" borderId="11" xfId="9" applyNumberFormat="1" applyFont="1" applyFill="1" applyBorder="1" applyAlignment="1" applyProtection="1">
      <alignment horizontal="center" vertical="center" shrinkToFit="1"/>
      <protection locked="0"/>
    </xf>
    <xf numFmtId="4" fontId="43" fillId="0" borderId="10" xfId="9" applyNumberFormat="1" applyFont="1" applyFill="1" applyBorder="1" applyAlignment="1" applyProtection="1">
      <alignment horizontal="center" vertical="center" shrinkToFit="1"/>
      <protection locked="0"/>
    </xf>
    <xf numFmtId="194" fontId="41" fillId="0" borderId="18" xfId="10" applyNumberFormat="1" applyFont="1" applyBorder="1" applyAlignment="1" applyProtection="1">
      <alignment horizontal="center" vertical="top" shrinkToFit="1"/>
      <protection locked="0"/>
    </xf>
    <xf numFmtId="194" fontId="41" fillId="0" borderId="129" xfId="10" applyNumberFormat="1" applyFont="1" applyBorder="1" applyAlignment="1" applyProtection="1">
      <alignment horizontal="center" vertical="top" shrinkToFit="1"/>
      <protection locked="0"/>
    </xf>
    <xf numFmtId="194" fontId="41" fillId="0" borderId="84" xfId="10" applyNumberFormat="1" applyFont="1" applyBorder="1" applyAlignment="1" applyProtection="1">
      <alignment horizontal="center" vertical="top" shrinkToFit="1"/>
      <protection locked="0"/>
    </xf>
    <xf numFmtId="0" fontId="43" fillId="0" borderId="128" xfId="10" applyFont="1" applyBorder="1" applyAlignment="1" applyProtection="1">
      <alignment horizontal="center" vertical="top" shrinkToFit="1"/>
      <protection locked="0"/>
    </xf>
    <xf numFmtId="0" fontId="43" fillId="0" borderId="134" xfId="10" applyFont="1" applyBorder="1" applyAlignment="1" applyProtection="1">
      <alignment horizontal="center" vertical="top" shrinkToFit="1"/>
      <protection locked="0"/>
    </xf>
    <xf numFmtId="0" fontId="43" fillId="0" borderId="122" xfId="9" applyFont="1" applyFill="1" applyBorder="1" applyAlignment="1" applyProtection="1">
      <alignment horizontal="center" vertical="center"/>
      <protection locked="0"/>
    </xf>
    <xf numFmtId="0" fontId="43" fillId="0" borderId="95" xfId="9" applyFont="1" applyFill="1" applyBorder="1" applyAlignment="1" applyProtection="1">
      <alignment horizontal="center" vertical="center"/>
      <protection locked="0"/>
    </xf>
    <xf numFmtId="4" fontId="43" fillId="0" borderId="122" xfId="9" applyNumberFormat="1" applyFont="1" applyFill="1" applyBorder="1" applyAlignment="1" applyProtection="1">
      <alignment horizontal="center" vertical="center" shrinkToFit="1"/>
      <protection locked="0"/>
    </xf>
    <xf numFmtId="4" fontId="43" fillId="0" borderId="94" xfId="9" applyNumberFormat="1" applyFont="1" applyFill="1" applyBorder="1" applyAlignment="1" applyProtection="1">
      <alignment horizontal="center" vertical="center" shrinkToFit="1"/>
      <protection locked="0"/>
    </xf>
    <xf numFmtId="4" fontId="43" fillId="0" borderId="95" xfId="9" applyNumberFormat="1" applyFont="1" applyFill="1" applyBorder="1" applyAlignment="1" applyProtection="1">
      <alignment horizontal="center" vertical="center" shrinkToFit="1"/>
      <protection locked="0"/>
    </xf>
    <xf numFmtId="182" fontId="43" fillId="0" borderId="135" xfId="9" applyNumberFormat="1" applyFont="1" applyFill="1" applyBorder="1" applyAlignment="1" applyProtection="1">
      <alignment horizontal="center" shrinkToFit="1"/>
      <protection locked="0"/>
    </xf>
    <xf numFmtId="182" fontId="43" fillId="0" borderId="95" xfId="9" applyNumberFormat="1" applyFont="1" applyFill="1" applyBorder="1" applyAlignment="1" applyProtection="1">
      <alignment horizontal="center" shrinkToFit="1"/>
      <protection locked="0"/>
    </xf>
    <xf numFmtId="0" fontId="43" fillId="0" borderId="137" xfId="9" applyFont="1" applyFill="1" applyBorder="1" applyAlignment="1" applyProtection="1">
      <alignment horizontal="left" vertical="center" shrinkToFit="1"/>
      <protection locked="0"/>
    </xf>
    <xf numFmtId="0" fontId="43" fillId="0" borderId="49" xfId="9" applyFont="1" applyFill="1" applyBorder="1" applyAlignment="1" applyProtection="1">
      <alignment horizontal="left" vertical="center" shrinkToFit="1"/>
      <protection locked="0"/>
    </xf>
    <xf numFmtId="0" fontId="43" fillId="0" borderId="18" xfId="9" applyFont="1" applyFill="1" applyBorder="1" applyAlignment="1" applyProtection="1">
      <alignment horizontal="center" vertical="center" wrapText="1"/>
      <protection locked="0"/>
    </xf>
    <xf numFmtId="0" fontId="43" fillId="0" borderId="12" xfId="9" applyFont="1" applyFill="1" applyBorder="1" applyAlignment="1" applyProtection="1">
      <alignment horizontal="center" vertical="center" wrapText="1"/>
      <protection locked="0"/>
    </xf>
    <xf numFmtId="0" fontId="43" fillId="0" borderId="6" xfId="9" applyFont="1" applyFill="1" applyBorder="1" applyAlignment="1" applyProtection="1">
      <alignment horizontal="center" vertical="center" wrapText="1"/>
      <protection locked="0"/>
    </xf>
    <xf numFmtId="0" fontId="43" fillId="0" borderId="9" xfId="9" applyFont="1" applyFill="1" applyBorder="1" applyAlignment="1" applyProtection="1">
      <alignment horizontal="center" vertical="center" wrapText="1"/>
      <protection locked="0"/>
    </xf>
    <xf numFmtId="0" fontId="43" fillId="0" borderId="11" xfId="9" applyFont="1" applyFill="1" applyBorder="1" applyAlignment="1" applyProtection="1">
      <alignment horizontal="center" vertical="center" wrapText="1"/>
      <protection locked="0"/>
    </xf>
    <xf numFmtId="0" fontId="43" fillId="0" borderId="10" xfId="9" applyFont="1" applyFill="1" applyBorder="1" applyAlignment="1" applyProtection="1">
      <alignment horizontal="center" vertical="center" wrapText="1"/>
      <protection locked="0"/>
    </xf>
    <xf numFmtId="0" fontId="43" fillId="0" borderId="9" xfId="10" applyFont="1" applyBorder="1" applyAlignment="1" applyProtection="1">
      <alignment horizontal="center" vertical="top" shrinkToFit="1"/>
      <protection locked="0"/>
    </xf>
    <xf numFmtId="194" fontId="41" fillId="6" borderId="136" xfId="10" applyNumberFormat="1" applyFont="1" applyFill="1" applyBorder="1" applyAlignment="1">
      <alignment horizontal="center" vertical="top" shrinkToFit="1"/>
    </xf>
    <xf numFmtId="182" fontId="43" fillId="6" borderId="122" xfId="9" applyNumberFormat="1" applyFont="1" applyFill="1" applyBorder="1" applyAlignment="1">
      <alignment horizontal="center" vertical="center" shrinkToFit="1"/>
    </xf>
    <xf numFmtId="182" fontId="43" fillId="6" borderId="94" xfId="9" applyNumberFormat="1" applyFont="1" applyFill="1" applyBorder="1" applyAlignment="1">
      <alignment horizontal="center" vertical="center" shrinkToFit="1"/>
    </xf>
    <xf numFmtId="182" fontId="43" fillId="6" borderId="95" xfId="9" applyNumberFormat="1" applyFont="1" applyFill="1" applyBorder="1" applyAlignment="1">
      <alignment horizontal="center" vertical="center" shrinkToFit="1"/>
    </xf>
    <xf numFmtId="182" fontId="43" fillId="6" borderId="64" xfId="9" applyNumberFormat="1" applyFont="1" applyFill="1" applyBorder="1" applyAlignment="1">
      <alignment horizontal="center" vertical="center" shrinkToFit="1"/>
    </xf>
    <xf numFmtId="182" fontId="43" fillId="6" borderId="63" xfId="9" applyNumberFormat="1" applyFont="1" applyFill="1" applyBorder="1" applyAlignment="1">
      <alignment horizontal="center" vertical="center" shrinkToFit="1"/>
    </xf>
    <xf numFmtId="182" fontId="43" fillId="6" borderId="65" xfId="9" applyNumberFormat="1" applyFont="1" applyFill="1" applyBorder="1" applyAlignment="1">
      <alignment horizontal="center" vertical="center" shrinkToFit="1"/>
    </xf>
    <xf numFmtId="223" fontId="43" fillId="6" borderId="64" xfId="10" applyNumberFormat="1" applyFont="1" applyFill="1" applyBorder="1" applyAlignment="1">
      <alignment horizontal="center" vertical="center" shrinkToFit="1"/>
    </xf>
    <xf numFmtId="223" fontId="43" fillId="6" borderId="63" xfId="10" applyNumberFormat="1" applyFont="1" applyFill="1" applyBorder="1" applyAlignment="1">
      <alignment horizontal="center" vertical="center" shrinkToFit="1"/>
    </xf>
    <xf numFmtId="182" fontId="43" fillId="6" borderId="135" xfId="9" applyNumberFormat="1" applyFont="1" applyFill="1" applyBorder="1" applyAlignment="1">
      <alignment horizontal="center" shrinkToFit="1"/>
    </xf>
    <xf numFmtId="182" fontId="43" fillId="6" borderId="136" xfId="9" applyNumberFormat="1" applyFont="1" applyFill="1" applyBorder="1" applyAlignment="1">
      <alignment horizontal="center" shrinkToFit="1"/>
    </xf>
    <xf numFmtId="182" fontId="43" fillId="6" borderId="131" xfId="10" applyNumberFormat="1" applyFont="1" applyFill="1" applyBorder="1" applyAlignment="1">
      <alignment horizontal="center" vertical="top" shrinkToFit="1"/>
    </xf>
    <xf numFmtId="182" fontId="43" fillId="6" borderId="213" xfId="10" applyNumberFormat="1" applyFont="1" applyFill="1" applyBorder="1" applyAlignment="1">
      <alignment horizontal="center" vertical="top" shrinkToFit="1"/>
    </xf>
    <xf numFmtId="207" fontId="43" fillId="6" borderId="131" xfId="9" applyNumberFormat="1" applyFont="1" applyFill="1" applyBorder="1" applyAlignment="1">
      <alignment horizontal="center" vertical="center" shrinkToFit="1"/>
    </xf>
    <xf numFmtId="207" fontId="43" fillId="6" borderId="213" xfId="9" applyNumberFormat="1" applyFont="1" applyFill="1" applyBorder="1" applyAlignment="1">
      <alignment horizontal="center" vertical="center" shrinkToFit="1"/>
    </xf>
    <xf numFmtId="177" fontId="43" fillId="6" borderId="41" xfId="9" applyNumberFormat="1" applyFont="1" applyFill="1" applyBorder="1" applyAlignment="1">
      <alignment horizontal="center" vertical="center" shrinkToFit="1"/>
    </xf>
    <xf numFmtId="177" fontId="43" fillId="6" borderId="40" xfId="9" applyNumberFormat="1" applyFont="1" applyFill="1" applyBorder="1" applyAlignment="1">
      <alignment horizontal="center" vertical="center" shrinkToFit="1"/>
    </xf>
    <xf numFmtId="177" fontId="43" fillId="6" borderId="225" xfId="9" applyNumberFormat="1" applyFont="1" applyFill="1" applyBorder="1" applyAlignment="1">
      <alignment horizontal="center" vertical="center" shrinkToFit="1"/>
    </xf>
    <xf numFmtId="207" fontId="43" fillId="0" borderId="131" xfId="9" applyNumberFormat="1" applyFont="1" applyFill="1" applyBorder="1" applyAlignment="1" applyProtection="1">
      <alignment horizontal="center" vertical="center" shrinkToFit="1"/>
      <protection locked="0"/>
    </xf>
    <xf numFmtId="207" fontId="43" fillId="0" borderId="213" xfId="9" applyNumberFormat="1" applyFont="1" applyFill="1" applyBorder="1" applyAlignment="1" applyProtection="1">
      <alignment horizontal="center" vertical="center" shrinkToFit="1"/>
      <protection locked="0"/>
    </xf>
    <xf numFmtId="0" fontId="44" fillId="0" borderId="94" xfId="9" applyFont="1" applyFill="1" applyBorder="1" applyAlignment="1">
      <alignment horizontal="left" vertical="center" wrapText="1"/>
    </xf>
    <xf numFmtId="0" fontId="44" fillId="0" borderId="95" xfId="9" applyFont="1" applyFill="1" applyBorder="1" applyAlignment="1">
      <alignment horizontal="left" vertical="center" wrapText="1"/>
    </xf>
    <xf numFmtId="0" fontId="44" fillId="0" borderId="0" xfId="9" applyFont="1" applyFill="1" applyAlignment="1">
      <alignment horizontal="left" vertical="center" wrapText="1"/>
    </xf>
    <xf numFmtId="0" fontId="44" fillId="0" borderId="8" xfId="9" applyFont="1" applyFill="1" applyBorder="1" applyAlignment="1">
      <alignment horizontal="left" vertical="center" wrapText="1"/>
    </xf>
    <xf numFmtId="0" fontId="43" fillId="0" borderId="122" xfId="9" applyFont="1" applyFill="1" applyBorder="1" applyAlignment="1">
      <alignment horizontal="center" vertical="center" shrinkToFit="1"/>
    </xf>
    <xf numFmtId="0" fontId="43" fillId="0" borderId="95" xfId="9" applyFont="1" applyFill="1" applyBorder="1" applyAlignment="1">
      <alignment horizontal="center" vertical="center" shrinkToFit="1"/>
    </xf>
    <xf numFmtId="0" fontId="43" fillId="0" borderId="9" xfId="9" applyFont="1" applyFill="1" applyBorder="1" applyAlignment="1">
      <alignment horizontal="center" vertical="center" shrinkToFit="1"/>
    </xf>
    <xf numFmtId="0" fontId="43" fillId="0" borderId="11" xfId="9" applyFont="1" applyFill="1" applyBorder="1" applyAlignment="1">
      <alignment horizontal="center" vertical="center" shrinkToFit="1"/>
    </xf>
    <xf numFmtId="223" fontId="43" fillId="6" borderId="9" xfId="10" applyNumberFormat="1" applyFont="1" applyFill="1" applyBorder="1" applyAlignment="1">
      <alignment horizontal="center" vertical="center" shrinkToFit="1"/>
    </xf>
    <xf numFmtId="223" fontId="43" fillId="6" borderId="11" xfId="10" applyNumberFormat="1" applyFont="1" applyFill="1" applyBorder="1" applyAlignment="1">
      <alignment horizontal="center" vertical="center" shrinkToFit="1"/>
    </xf>
    <xf numFmtId="182" fontId="43" fillId="0" borderId="136" xfId="9" applyNumberFormat="1" applyFont="1" applyFill="1" applyBorder="1" applyAlignment="1" applyProtection="1">
      <alignment horizontal="center" shrinkToFit="1"/>
      <protection locked="0"/>
    </xf>
    <xf numFmtId="182" fontId="43" fillId="6" borderId="95" xfId="9" applyNumberFormat="1" applyFont="1" applyFill="1" applyBorder="1" applyAlignment="1">
      <alignment horizontal="center" shrinkToFit="1"/>
    </xf>
    <xf numFmtId="0" fontId="43" fillId="7" borderId="122" xfId="9" applyFont="1" applyFill="1" applyBorder="1" applyAlignment="1">
      <alignment horizontal="center" vertical="center"/>
    </xf>
    <xf numFmtId="0" fontId="43" fillId="7" borderId="94" xfId="9" applyFont="1" applyFill="1" applyBorder="1" applyAlignment="1">
      <alignment horizontal="center" vertical="center"/>
    </xf>
    <xf numFmtId="0" fontId="43" fillId="7" borderId="95" xfId="9" applyFont="1" applyFill="1" applyBorder="1" applyAlignment="1">
      <alignment horizontal="center" vertical="center"/>
    </xf>
    <xf numFmtId="0" fontId="43" fillId="7" borderId="64" xfId="9" applyFont="1" applyFill="1" applyBorder="1" applyAlignment="1">
      <alignment horizontal="center" vertical="center"/>
    </xf>
    <xf numFmtId="0" fontId="43" fillId="7" borderId="63" xfId="9" applyFont="1" applyFill="1" applyBorder="1" applyAlignment="1">
      <alignment horizontal="center" vertical="center"/>
    </xf>
    <xf numFmtId="0" fontId="43" fillId="7" borderId="65" xfId="9" applyFont="1" applyFill="1" applyBorder="1" applyAlignment="1">
      <alignment horizontal="center" vertical="center"/>
    </xf>
    <xf numFmtId="0" fontId="43" fillId="0" borderId="122" xfId="9" applyFont="1" applyFill="1" applyBorder="1" applyAlignment="1">
      <alignment horizontal="center" vertical="center"/>
    </xf>
    <xf numFmtId="0" fontId="43" fillId="0" borderId="95" xfId="9" applyFont="1" applyFill="1" applyBorder="1" applyAlignment="1">
      <alignment horizontal="center" vertical="center"/>
    </xf>
    <xf numFmtId="0" fontId="43" fillId="0" borderId="64" xfId="9" applyFont="1" applyFill="1" applyBorder="1" applyAlignment="1">
      <alignment horizontal="center" vertical="center"/>
    </xf>
    <xf numFmtId="0" fontId="43" fillId="0" borderId="63" xfId="9" applyFont="1" applyFill="1" applyBorder="1" applyAlignment="1">
      <alignment horizontal="center" vertical="center"/>
    </xf>
    <xf numFmtId="0" fontId="43" fillId="0" borderId="65" xfId="9" applyFont="1" applyFill="1" applyBorder="1" applyAlignment="1">
      <alignment horizontal="center" vertical="center"/>
    </xf>
    <xf numFmtId="4" fontId="43" fillId="6" borderId="122" xfId="9" applyNumberFormat="1" applyFont="1" applyFill="1" applyBorder="1" applyAlignment="1">
      <alignment horizontal="center" vertical="center" shrinkToFit="1"/>
    </xf>
    <xf numFmtId="4" fontId="43" fillId="6" borderId="94" xfId="9" applyNumberFormat="1" applyFont="1" applyFill="1" applyBorder="1" applyAlignment="1">
      <alignment horizontal="center" vertical="center" shrinkToFit="1"/>
    </xf>
    <xf numFmtId="4" fontId="43" fillId="6" borderId="95" xfId="9" applyNumberFormat="1" applyFont="1" applyFill="1" applyBorder="1" applyAlignment="1">
      <alignment horizontal="center" vertical="center" shrinkToFit="1"/>
    </xf>
    <xf numFmtId="4" fontId="43" fillId="6" borderId="64" xfId="9" applyNumberFormat="1" applyFont="1" applyFill="1" applyBorder="1" applyAlignment="1">
      <alignment horizontal="center" vertical="center" shrinkToFit="1"/>
    </xf>
    <xf numFmtId="4" fontId="43" fillId="6" borderId="63" xfId="9" applyNumberFormat="1" applyFont="1" applyFill="1" applyBorder="1" applyAlignment="1">
      <alignment horizontal="center" vertical="center" shrinkToFit="1"/>
    </xf>
    <xf numFmtId="4" fontId="43" fillId="6" borderId="65" xfId="9" applyNumberFormat="1" applyFont="1" applyFill="1" applyBorder="1" applyAlignment="1">
      <alignment horizontal="center" vertical="center" shrinkToFit="1"/>
    </xf>
    <xf numFmtId="194" fontId="41" fillId="6" borderId="122" xfId="10" applyNumberFormat="1" applyFont="1" applyFill="1" applyBorder="1" applyAlignment="1">
      <alignment horizontal="center" vertical="top" shrinkToFit="1"/>
    </xf>
    <xf numFmtId="182" fontId="43" fillId="6" borderId="64" xfId="10" applyNumberFormat="1" applyFont="1" applyFill="1" applyBorder="1" applyAlignment="1">
      <alignment horizontal="center" vertical="top" shrinkToFit="1"/>
    </xf>
    <xf numFmtId="223" fontId="43" fillId="6" borderId="41" xfId="10" applyNumberFormat="1" applyFont="1" applyFill="1" applyBorder="1" applyAlignment="1">
      <alignment horizontal="center" vertical="center" shrinkToFit="1"/>
    </xf>
    <xf numFmtId="223" fontId="43" fillId="6" borderId="40" xfId="10" applyNumberFormat="1" applyFont="1" applyFill="1" applyBorder="1" applyAlignment="1">
      <alignment horizontal="center" vertical="center" shrinkToFit="1"/>
    </xf>
    <xf numFmtId="223" fontId="43" fillId="6" borderId="284" xfId="10" applyNumberFormat="1" applyFont="1" applyFill="1" applyBorder="1" applyAlignment="1">
      <alignment horizontal="center" vertical="center" shrinkToFit="1"/>
    </xf>
    <xf numFmtId="0" fontId="134" fillId="0" borderId="18" xfId="9" applyFont="1" applyBorder="1" applyAlignment="1">
      <alignment horizontal="left" vertical="top"/>
    </xf>
    <xf numFmtId="0" fontId="134" fillId="0" borderId="12" xfId="9" applyFont="1" applyBorder="1" applyAlignment="1">
      <alignment horizontal="left" vertical="top"/>
    </xf>
    <xf numFmtId="0" fontId="105" fillId="2" borderId="0" xfId="9" applyFont="1" applyFill="1" applyAlignment="1">
      <alignment horizontal="center" vertical="top" textRotation="255" shrinkToFit="1"/>
    </xf>
    <xf numFmtId="0" fontId="105" fillId="2" borderId="0" xfId="9" applyFont="1" applyFill="1" applyAlignment="1">
      <alignment horizontal="left" vertical="top" wrapText="1"/>
    </xf>
    <xf numFmtId="0" fontId="105" fillId="2" borderId="8" xfId="9" applyFont="1" applyFill="1" applyBorder="1" applyAlignment="1">
      <alignment horizontal="left" vertical="top" wrapText="1"/>
    </xf>
    <xf numFmtId="207" fontId="43" fillId="6" borderId="65" xfId="9" applyNumberFormat="1" applyFont="1" applyFill="1" applyBorder="1" applyAlignment="1">
      <alignment horizontal="center" vertical="center" shrinkToFit="1"/>
    </xf>
    <xf numFmtId="0" fontId="43" fillId="0" borderId="7" xfId="9" applyFont="1" applyFill="1" applyBorder="1" applyAlignment="1" applyProtection="1">
      <alignment horizontal="center" vertical="center"/>
      <protection locked="0"/>
    </xf>
    <xf numFmtId="0" fontId="43" fillId="0" borderId="8" xfId="9" applyFont="1" applyFill="1" applyBorder="1" applyAlignment="1" applyProtection="1">
      <alignment horizontal="center" vertical="center"/>
      <protection locked="0"/>
    </xf>
    <xf numFmtId="0" fontId="43" fillId="0" borderId="1" xfId="9" applyFont="1" applyFill="1" applyBorder="1" applyAlignment="1">
      <alignment horizontal="right" vertical="center"/>
    </xf>
    <xf numFmtId="0" fontId="43" fillId="0" borderId="1" xfId="9" applyFont="1" applyFill="1" applyBorder="1" applyAlignment="1">
      <alignment horizontal="right" vertical="top"/>
    </xf>
    <xf numFmtId="0" fontId="43" fillId="0" borderId="0" xfId="9" applyFont="1" applyFill="1" applyAlignment="1">
      <alignment horizontal="right" vertical="top"/>
    </xf>
    <xf numFmtId="0" fontId="41" fillId="2" borderId="0" xfId="9" applyFont="1" applyFill="1" applyAlignment="1">
      <alignment horizontal="right" vertical="center"/>
    </xf>
    <xf numFmtId="0" fontId="41" fillId="0" borderId="0" xfId="9" applyFont="1">
      <alignment vertical="center"/>
    </xf>
    <xf numFmtId="0" fontId="41" fillId="0" borderId="0" xfId="9" applyFont="1" applyFill="1" applyAlignment="1">
      <alignment horizontal="left" wrapText="1"/>
    </xf>
    <xf numFmtId="0" fontId="41" fillId="0" borderId="8" xfId="9" applyFont="1" applyFill="1" applyBorder="1" applyAlignment="1">
      <alignment horizontal="left" wrapText="1"/>
    </xf>
    <xf numFmtId="0" fontId="43" fillId="0" borderId="122" xfId="9" applyFont="1" applyFill="1" applyBorder="1" applyAlignment="1">
      <alignment horizontal="center" vertical="center" wrapText="1" shrinkToFit="1"/>
    </xf>
    <xf numFmtId="0" fontId="43" fillId="0" borderId="94" xfId="9" applyFont="1" applyFill="1" applyBorder="1" applyAlignment="1">
      <alignment horizontal="center" vertical="center" wrapText="1" shrinkToFit="1"/>
    </xf>
    <xf numFmtId="0" fontId="43" fillId="0" borderId="95" xfId="9" applyFont="1" applyFill="1" applyBorder="1" applyAlignment="1">
      <alignment horizontal="center" vertical="center" wrapText="1" shrinkToFit="1"/>
    </xf>
    <xf numFmtId="0" fontId="43" fillId="0" borderId="9" xfId="9" applyFont="1" applyFill="1" applyBorder="1" applyAlignment="1">
      <alignment horizontal="center" vertical="center" wrapText="1" shrinkToFit="1"/>
    </xf>
    <xf numFmtId="0" fontId="43" fillId="0" borderId="11" xfId="9" applyFont="1" applyFill="1" applyBorder="1" applyAlignment="1">
      <alignment horizontal="center" vertical="center" wrapText="1" shrinkToFit="1"/>
    </xf>
    <xf numFmtId="0" fontId="43" fillId="0" borderId="10" xfId="9" applyFont="1" applyFill="1" applyBorder="1" applyAlignment="1">
      <alignment horizontal="center" vertical="center" wrapText="1" shrinkToFit="1"/>
    </xf>
    <xf numFmtId="0" fontId="43" fillId="0" borderId="11" xfId="10" applyFont="1" applyBorder="1" applyAlignment="1" applyProtection="1">
      <alignment horizontal="center" vertical="center" shrinkToFit="1"/>
      <protection locked="0"/>
    </xf>
    <xf numFmtId="0" fontId="44" fillId="0" borderId="126" xfId="9" applyFont="1" applyFill="1" applyBorder="1" applyAlignment="1">
      <alignment horizontal="center" vertical="center"/>
    </xf>
    <xf numFmtId="0" fontId="43" fillId="0" borderId="11" xfId="9" applyFont="1" applyFill="1" applyBorder="1" applyAlignment="1">
      <alignment horizontal="distributed" vertical="center"/>
    </xf>
    <xf numFmtId="0" fontId="41" fillId="0" borderId="11" xfId="9" applyFont="1" applyFill="1" applyBorder="1" applyAlignment="1">
      <alignment horizontal="right" vertical="center" shrinkToFit="1"/>
    </xf>
    <xf numFmtId="0" fontId="43" fillId="0" borderId="11" xfId="9" applyFont="1" applyFill="1" applyBorder="1" applyAlignment="1" applyProtection="1">
      <alignment horizontal="center" vertical="center" shrinkToFit="1"/>
      <protection locked="0"/>
    </xf>
    <xf numFmtId="0" fontId="41" fillId="0" borderId="138" xfId="9" applyFont="1" applyFill="1" applyBorder="1" applyAlignment="1">
      <alignment horizontal="center" vertical="center"/>
    </xf>
    <xf numFmtId="0" fontId="41" fillId="0" borderId="139" xfId="9" applyFont="1" applyFill="1" applyBorder="1" applyAlignment="1">
      <alignment horizontal="center" vertical="center"/>
    </xf>
    <xf numFmtId="0" fontId="41" fillId="0" borderId="140" xfId="9" applyFont="1" applyFill="1" applyBorder="1" applyAlignment="1">
      <alignment horizontal="center" vertical="center"/>
    </xf>
    <xf numFmtId="0" fontId="41" fillId="0" borderId="141" xfId="9" applyFont="1" applyFill="1" applyBorder="1" applyAlignment="1">
      <alignment horizontal="center" vertical="center"/>
    </xf>
    <xf numFmtId="0" fontId="43" fillId="0" borderId="18" xfId="9" applyFont="1" applyFill="1" applyBorder="1" applyAlignment="1">
      <alignment horizontal="left" vertical="center"/>
    </xf>
    <xf numFmtId="0" fontId="48" fillId="0" borderId="6" xfId="0" applyFont="1" applyBorder="1">
      <alignment vertical="center"/>
    </xf>
    <xf numFmtId="0" fontId="48" fillId="0" borderId="9" xfId="0" applyFont="1" applyBorder="1">
      <alignment vertical="center"/>
    </xf>
    <xf numFmtId="0" fontId="48" fillId="0" borderId="11" xfId="0" applyFont="1" applyBorder="1">
      <alignment vertical="center"/>
    </xf>
    <xf numFmtId="0" fontId="48" fillId="0" borderId="10" xfId="0" applyFont="1" applyBorder="1">
      <alignment vertical="center"/>
    </xf>
    <xf numFmtId="183" fontId="43" fillId="0" borderId="55" xfId="9" applyNumberFormat="1" applyFont="1" applyFill="1" applyBorder="1" applyAlignment="1">
      <alignment horizontal="right" vertical="center" shrinkToFit="1"/>
    </xf>
    <xf numFmtId="183" fontId="43" fillId="0" borderId="45" xfId="9" applyNumberFormat="1" applyFont="1" applyFill="1" applyBorder="1" applyAlignment="1">
      <alignment horizontal="right" vertical="center" shrinkToFit="1"/>
    </xf>
    <xf numFmtId="183" fontId="43" fillId="0" borderId="92" xfId="9" applyNumberFormat="1" applyFont="1" applyFill="1" applyBorder="1" applyAlignment="1">
      <alignment horizontal="right" vertical="center" shrinkToFit="1"/>
    </xf>
    <xf numFmtId="0" fontId="43" fillId="0" borderId="55" xfId="9" applyFont="1" applyFill="1" applyBorder="1" applyAlignment="1" applyProtection="1">
      <alignment horizontal="right" vertical="center" shrinkToFit="1"/>
      <protection locked="0"/>
    </xf>
    <xf numFmtId="0" fontId="43" fillId="0" borderId="193" xfId="9" applyFont="1" applyFill="1" applyBorder="1" applyAlignment="1" applyProtection="1">
      <alignment horizontal="right" vertical="center" shrinkToFit="1"/>
      <protection locked="0"/>
    </xf>
    <xf numFmtId="184" fontId="43" fillId="0" borderId="189" xfId="9" applyNumberFormat="1" applyFont="1" applyFill="1" applyBorder="1" applyAlignment="1" applyProtection="1">
      <alignment shrinkToFit="1"/>
      <protection locked="0"/>
    </xf>
    <xf numFmtId="184" fontId="43" fillId="0" borderId="92" xfId="9" applyNumberFormat="1" applyFont="1" applyFill="1" applyBorder="1" applyAlignment="1" applyProtection="1">
      <alignment shrinkToFit="1"/>
      <protection locked="0"/>
    </xf>
    <xf numFmtId="184" fontId="43" fillId="0" borderId="188" xfId="9" applyNumberFormat="1" applyFont="1" applyFill="1" applyBorder="1" applyAlignment="1" applyProtection="1">
      <alignment shrinkToFit="1"/>
      <protection locked="0"/>
    </xf>
    <xf numFmtId="184" fontId="43" fillId="0" borderId="47" xfId="9" applyNumberFormat="1" applyFont="1" applyFill="1" applyBorder="1" applyAlignment="1" applyProtection="1">
      <alignment shrinkToFit="1"/>
      <protection locked="0"/>
    </xf>
    <xf numFmtId="183" fontId="43" fillId="0" borderId="54" xfId="9" applyNumberFormat="1" applyFont="1" applyFill="1" applyBorder="1" applyAlignment="1">
      <alignment horizontal="right" vertical="center" shrinkToFit="1"/>
    </xf>
    <xf numFmtId="183" fontId="43" fillId="0" borderId="51" xfId="9" applyNumberFormat="1" applyFont="1" applyFill="1" applyBorder="1" applyAlignment="1">
      <alignment horizontal="right" vertical="center" shrinkToFit="1"/>
    </xf>
    <xf numFmtId="183" fontId="43" fillId="0" borderId="47" xfId="9" applyNumberFormat="1" applyFont="1" applyFill="1" applyBorder="1" applyAlignment="1">
      <alignment horizontal="right" vertical="center" shrinkToFit="1"/>
    </xf>
    <xf numFmtId="0" fontId="43" fillId="0" borderId="54" xfId="9" applyFont="1" applyFill="1" applyBorder="1" applyAlignment="1" applyProtection="1">
      <alignment horizontal="right" vertical="center" shrinkToFit="1"/>
      <protection locked="0"/>
    </xf>
    <xf numFmtId="0" fontId="43" fillId="0" borderId="192" xfId="9" applyFont="1" applyFill="1" applyBorder="1" applyAlignment="1" applyProtection="1">
      <alignment horizontal="right" vertical="center" shrinkToFit="1"/>
      <protection locked="0"/>
    </xf>
    <xf numFmtId="182" fontId="43" fillId="6" borderId="54" xfId="9" applyNumberFormat="1" applyFont="1" applyFill="1" applyBorder="1" applyAlignment="1">
      <alignment shrinkToFit="1"/>
    </xf>
    <xf numFmtId="182" fontId="43" fillId="6" borderId="51" xfId="9" applyNumberFormat="1" applyFont="1" applyFill="1" applyBorder="1" applyAlignment="1">
      <alignment shrinkToFit="1"/>
    </xf>
    <xf numFmtId="182" fontId="43" fillId="6" borderId="47" xfId="9" applyNumberFormat="1" applyFont="1" applyFill="1" applyBorder="1" applyAlignment="1">
      <alignment shrinkToFit="1"/>
    </xf>
    <xf numFmtId="182" fontId="43" fillId="6" borderId="192" xfId="9" applyNumberFormat="1" applyFont="1" applyFill="1" applyBorder="1" applyAlignment="1">
      <alignment shrinkToFit="1"/>
    </xf>
    <xf numFmtId="182" fontId="43" fillId="6" borderId="189" xfId="9" applyNumberFormat="1" applyFont="1" applyFill="1" applyBorder="1" applyAlignment="1">
      <alignment shrinkToFit="1"/>
    </xf>
    <xf numFmtId="182" fontId="43" fillId="6" borderId="92" xfId="9" applyNumberFormat="1" applyFont="1" applyFill="1" applyBorder="1" applyAlignment="1">
      <alignment shrinkToFit="1"/>
    </xf>
    <xf numFmtId="182" fontId="43" fillId="6" borderId="55" xfId="9" applyNumberFormat="1" applyFont="1" applyFill="1" applyBorder="1" applyAlignment="1">
      <alignment shrinkToFit="1"/>
    </xf>
    <xf numFmtId="182" fontId="43" fillId="6" borderId="45" xfId="9" applyNumberFormat="1" applyFont="1" applyFill="1" applyBorder="1" applyAlignment="1">
      <alignment shrinkToFit="1"/>
    </xf>
    <xf numFmtId="182" fontId="43" fillId="6" borderId="193" xfId="9" applyNumberFormat="1" applyFont="1" applyFill="1" applyBorder="1" applyAlignment="1">
      <alignment shrinkToFit="1"/>
    </xf>
    <xf numFmtId="182" fontId="43" fillId="6" borderId="188" xfId="9" applyNumberFormat="1" applyFont="1" applyFill="1" applyBorder="1" applyAlignment="1">
      <alignment shrinkToFit="1"/>
    </xf>
    <xf numFmtId="183" fontId="48" fillId="0" borderId="92" xfId="0" applyNumberFormat="1" applyFont="1" applyBorder="1" applyAlignment="1">
      <alignment horizontal="right" vertical="center" shrinkToFit="1"/>
    </xf>
    <xf numFmtId="184" fontId="43" fillId="0" borderId="190" xfId="9" applyNumberFormat="1" applyFont="1" applyFill="1" applyBorder="1" applyAlignment="1" applyProtection="1">
      <alignment shrinkToFit="1"/>
      <protection locked="0"/>
    </xf>
    <xf numFmtId="184" fontId="43" fillId="0" borderId="93" xfId="9" applyNumberFormat="1" applyFont="1" applyFill="1" applyBorder="1" applyAlignment="1" applyProtection="1">
      <alignment shrinkToFit="1"/>
      <protection locked="0"/>
    </xf>
    <xf numFmtId="183" fontId="43" fillId="0" borderId="57" xfId="9" applyNumberFormat="1" applyFont="1" applyFill="1" applyBorder="1" applyAlignment="1">
      <alignment horizontal="right" vertical="center" shrinkToFit="1"/>
    </xf>
    <xf numFmtId="183" fontId="43" fillId="0" borderId="44" xfId="9" applyNumberFormat="1" applyFont="1" applyFill="1" applyBorder="1" applyAlignment="1">
      <alignment horizontal="right" vertical="center" shrinkToFit="1"/>
    </xf>
    <xf numFmtId="183" fontId="43" fillId="0" borderId="93" xfId="9" applyNumberFormat="1" applyFont="1" applyFill="1" applyBorder="1" applyAlignment="1">
      <alignment horizontal="right" vertical="center" shrinkToFit="1"/>
    </xf>
    <xf numFmtId="0" fontId="43" fillId="0" borderId="57" xfId="9" applyFont="1" applyFill="1" applyBorder="1" applyAlignment="1" applyProtection="1">
      <alignment horizontal="right" vertical="center" shrinkToFit="1"/>
      <protection locked="0"/>
    </xf>
    <xf numFmtId="0" fontId="43" fillId="0" borderId="194" xfId="9" applyFont="1" applyFill="1" applyBorder="1" applyAlignment="1" applyProtection="1">
      <alignment horizontal="right" vertical="center" shrinkToFit="1"/>
      <protection locked="0"/>
    </xf>
    <xf numFmtId="182" fontId="43" fillId="6" borderId="190" xfId="9" applyNumberFormat="1" applyFont="1" applyFill="1" applyBorder="1" applyAlignment="1">
      <alignment shrinkToFit="1"/>
    </xf>
    <xf numFmtId="182" fontId="43" fillId="6" borderId="93" xfId="9" applyNumberFormat="1" applyFont="1" applyFill="1" applyBorder="1" applyAlignment="1">
      <alignment shrinkToFit="1"/>
    </xf>
    <xf numFmtId="182" fontId="43" fillId="6" borderId="57" xfId="9" applyNumberFormat="1" applyFont="1" applyFill="1" applyBorder="1" applyAlignment="1">
      <alignment shrinkToFit="1"/>
    </xf>
    <xf numFmtId="182" fontId="43" fillId="6" borderId="44" xfId="9" applyNumberFormat="1" applyFont="1" applyFill="1" applyBorder="1" applyAlignment="1">
      <alignment shrinkToFit="1"/>
    </xf>
    <xf numFmtId="182" fontId="43" fillId="6" borderId="194" xfId="9" applyNumberFormat="1" applyFont="1" applyFill="1" applyBorder="1" applyAlignment="1">
      <alignment shrinkToFit="1"/>
    </xf>
    <xf numFmtId="182" fontId="43" fillId="6" borderId="18" xfId="9" applyNumberFormat="1" applyFont="1" applyFill="1" applyBorder="1" applyAlignment="1">
      <alignment shrinkToFit="1"/>
    </xf>
    <xf numFmtId="182" fontId="43" fillId="6" borderId="12" xfId="9" applyNumberFormat="1" applyFont="1" applyFill="1" applyBorder="1" applyAlignment="1">
      <alignment shrinkToFit="1"/>
    </xf>
    <xf numFmtId="182" fontId="43" fillId="6" borderId="6" xfId="9" applyNumberFormat="1" applyFont="1" applyFill="1" applyBorder="1" applyAlignment="1">
      <alignment shrinkToFit="1"/>
    </xf>
    <xf numFmtId="182" fontId="43" fillId="6" borderId="9" xfId="9" applyNumberFormat="1" applyFont="1" applyFill="1" applyBorder="1" applyAlignment="1">
      <alignment shrinkToFit="1"/>
    </xf>
    <xf numFmtId="182" fontId="43" fillId="6" borderId="11" xfId="9" applyNumberFormat="1" applyFont="1" applyFill="1" applyBorder="1" applyAlignment="1">
      <alignment shrinkToFit="1"/>
    </xf>
    <xf numFmtId="182" fontId="43" fillId="6" borderId="10" xfId="9" applyNumberFormat="1" applyFont="1" applyFill="1" applyBorder="1" applyAlignment="1">
      <alignment shrinkToFit="1"/>
    </xf>
    <xf numFmtId="182" fontId="43" fillId="6" borderId="9" xfId="9" applyNumberFormat="1" applyFont="1" applyFill="1" applyBorder="1" applyAlignment="1">
      <alignment horizontal="right" vertical="center" shrinkToFit="1"/>
    </xf>
    <xf numFmtId="182" fontId="43" fillId="6" borderId="142" xfId="9" applyNumberFormat="1" applyFont="1" applyFill="1" applyBorder="1" applyAlignment="1">
      <alignment horizontal="right" vertical="center" shrinkToFit="1"/>
    </xf>
    <xf numFmtId="0" fontId="41" fillId="0" borderId="0" xfId="0" applyFont="1" applyAlignment="1">
      <alignment horizontal="right" vertical="center" shrinkToFit="1"/>
    </xf>
    <xf numFmtId="182" fontId="41" fillId="0" borderId="0" xfId="9" applyNumberFormat="1" applyFont="1" applyFill="1" applyAlignment="1">
      <alignment horizontal="left"/>
    </xf>
    <xf numFmtId="182" fontId="43" fillId="6" borderId="143" xfId="9" applyNumberFormat="1" applyFont="1" applyFill="1" applyBorder="1" applyAlignment="1">
      <alignment shrinkToFit="1"/>
    </xf>
    <xf numFmtId="182" fontId="43" fillId="6" borderId="144" xfId="9" applyNumberFormat="1" applyFont="1" applyFill="1" applyBorder="1" applyAlignment="1">
      <alignment shrinkToFit="1"/>
    </xf>
    <xf numFmtId="182" fontId="43" fillId="6" borderId="50" xfId="9" applyNumberFormat="1" applyFont="1" applyFill="1" applyBorder="1" applyAlignment="1">
      <alignment shrinkToFit="1"/>
    </xf>
    <xf numFmtId="182" fontId="43" fillId="6" borderId="142" xfId="9" applyNumberFormat="1" applyFont="1" applyFill="1" applyBorder="1" applyAlignment="1">
      <alignment shrinkToFit="1"/>
    </xf>
    <xf numFmtId="0" fontId="48" fillId="0" borderId="6" xfId="0" applyFont="1" applyBorder="1" applyAlignment="1">
      <alignment horizontal="center" vertical="center"/>
    </xf>
    <xf numFmtId="0" fontId="48" fillId="0" borderId="9" xfId="0" applyFont="1" applyBorder="1" applyAlignment="1">
      <alignment horizontal="center" vertical="center"/>
    </xf>
    <xf numFmtId="0" fontId="48" fillId="0" borderId="11" xfId="0" applyFont="1" applyBorder="1" applyAlignment="1">
      <alignment horizontal="center" vertical="center"/>
    </xf>
    <xf numFmtId="0" fontId="48" fillId="0" borderId="10" xfId="0" applyFont="1" applyBorder="1" applyAlignment="1">
      <alignment horizontal="center" vertical="center"/>
    </xf>
    <xf numFmtId="0" fontId="43" fillId="0" borderId="0" xfId="9" applyFont="1" applyFill="1" applyAlignment="1">
      <alignment horizontal="distributed" vertical="center" shrinkToFit="1"/>
    </xf>
    <xf numFmtId="0" fontId="43" fillId="0" borderId="46" xfId="9" applyFont="1" applyFill="1" applyBorder="1" applyAlignment="1" applyProtection="1">
      <alignment horizontal="center" vertical="center" shrinkToFit="1"/>
      <protection locked="0"/>
    </xf>
    <xf numFmtId="0" fontId="108" fillId="0" borderId="0" xfId="9" applyFont="1" applyFill="1" applyAlignment="1">
      <alignment horizontal="center" vertical="center" shrinkToFit="1"/>
    </xf>
    <xf numFmtId="190" fontId="43" fillId="0" borderId="46" xfId="9" applyNumberFormat="1" applyFont="1" applyFill="1" applyBorder="1" applyAlignment="1" applyProtection="1">
      <alignment horizontal="center" vertical="center" shrinkToFit="1"/>
      <protection locked="0"/>
    </xf>
    <xf numFmtId="0" fontId="43" fillId="0" borderId="0" xfId="9" applyFont="1" applyFill="1" applyAlignment="1" applyProtection="1">
      <alignment horizontal="center" vertical="top" shrinkToFit="1"/>
      <protection locked="0"/>
    </xf>
    <xf numFmtId="182" fontId="43" fillId="6" borderId="75" xfId="9" applyNumberFormat="1" applyFont="1" applyFill="1" applyBorder="1" applyAlignment="1">
      <alignment shrinkToFit="1"/>
    </xf>
    <xf numFmtId="182" fontId="43" fillId="6" borderId="76" xfId="9" applyNumberFormat="1" applyFont="1" applyFill="1" applyBorder="1" applyAlignment="1">
      <alignment shrinkToFit="1"/>
    </xf>
    <xf numFmtId="182" fontId="43" fillId="6" borderId="43" xfId="9" applyNumberFormat="1" applyFont="1" applyFill="1" applyBorder="1" applyAlignment="1">
      <alignment shrinkToFit="1"/>
    </xf>
    <xf numFmtId="182" fontId="43" fillId="6" borderId="125" xfId="9" applyNumberFormat="1" applyFont="1" applyFill="1" applyBorder="1" applyAlignment="1">
      <alignment shrinkToFit="1"/>
    </xf>
    <xf numFmtId="182" fontId="43" fillId="6" borderId="145" xfId="9" applyNumberFormat="1" applyFont="1" applyFill="1" applyBorder="1" applyAlignment="1">
      <alignment shrinkToFit="1"/>
    </xf>
    <xf numFmtId="182" fontId="43" fillId="6" borderId="146" xfId="9" applyNumberFormat="1" applyFont="1" applyFill="1" applyBorder="1" applyAlignment="1">
      <alignment shrinkToFit="1"/>
    </xf>
    <xf numFmtId="182" fontId="43" fillId="6" borderId="147" xfId="9" applyNumberFormat="1" applyFont="1" applyFill="1" applyBorder="1" applyAlignment="1">
      <alignment shrinkToFit="1"/>
    </xf>
    <xf numFmtId="182" fontId="43" fillId="6" borderId="148" xfId="9" applyNumberFormat="1" applyFont="1" applyFill="1" applyBorder="1" applyAlignment="1">
      <alignment shrinkToFit="1"/>
    </xf>
    <xf numFmtId="0" fontId="41" fillId="0" borderId="12" xfId="0" applyFont="1" applyBorder="1" applyAlignment="1">
      <alignment horizontal="right" vertical="center" shrinkToFit="1"/>
    </xf>
    <xf numFmtId="182" fontId="41" fillId="0" borderId="12" xfId="9" applyNumberFormat="1" applyFont="1" applyFill="1" applyBorder="1" applyAlignment="1">
      <alignment horizontal="left"/>
    </xf>
    <xf numFmtId="182" fontId="41" fillId="0" borderId="12" xfId="9" applyNumberFormat="1" applyFont="1" applyFill="1" applyBorder="1" applyAlignment="1">
      <alignment horizontal="left" shrinkToFit="1"/>
    </xf>
    <xf numFmtId="0" fontId="41" fillId="0" borderId="0" xfId="9" applyFont="1" applyFill="1" applyAlignment="1">
      <alignment horizontal="left" vertical="center" shrinkToFit="1"/>
    </xf>
    <xf numFmtId="184" fontId="43" fillId="0" borderId="0" xfId="9" applyNumberFormat="1" applyFont="1" applyFill="1" applyAlignment="1">
      <alignment horizontal="left" vertical="center"/>
    </xf>
    <xf numFmtId="177" fontId="43" fillId="11" borderId="281" xfId="9" applyNumberFormat="1" applyFont="1" applyFill="1" applyBorder="1">
      <alignment vertical="center"/>
    </xf>
    <xf numFmtId="180" fontId="43" fillId="6" borderId="168" xfId="9" applyNumberFormat="1" applyFont="1" applyFill="1" applyBorder="1" applyAlignment="1">
      <alignment horizontal="center" vertical="center"/>
    </xf>
    <xf numFmtId="204" fontId="43" fillId="0" borderId="158" xfId="9" applyNumberFormat="1" applyFont="1" applyFill="1" applyBorder="1" applyAlignment="1" applyProtection="1">
      <alignment horizontal="center" vertical="center"/>
      <protection locked="0"/>
    </xf>
    <xf numFmtId="204" fontId="43" fillId="0" borderId="89" xfId="9" applyNumberFormat="1" applyFont="1" applyFill="1" applyBorder="1" applyAlignment="1" applyProtection="1">
      <alignment horizontal="center" vertical="center"/>
      <protection locked="0"/>
    </xf>
    <xf numFmtId="194" fontId="43" fillId="0" borderId="101" xfId="9" applyNumberFormat="1" applyFont="1" applyFill="1" applyBorder="1" applyAlignment="1" applyProtection="1">
      <alignment horizontal="center" vertical="center"/>
      <protection locked="0"/>
    </xf>
    <xf numFmtId="194" fontId="43" fillId="0" borderId="44" xfId="9" applyNumberFormat="1" applyFont="1" applyFill="1" applyBorder="1" applyAlignment="1" applyProtection="1">
      <alignment horizontal="center" vertical="center"/>
      <protection locked="0"/>
    </xf>
    <xf numFmtId="194" fontId="43" fillId="0" borderId="93" xfId="9" applyNumberFormat="1" applyFont="1" applyFill="1" applyBorder="1" applyAlignment="1" applyProtection="1">
      <alignment horizontal="center" vertical="center"/>
      <protection locked="0"/>
    </xf>
    <xf numFmtId="216" fontId="43" fillId="6" borderId="57" xfId="9" applyNumberFormat="1" applyFont="1" applyFill="1" applyBorder="1" applyAlignment="1">
      <alignment horizontal="center" vertical="center" wrapText="1"/>
    </xf>
    <xf numFmtId="216" fontId="43" fillId="6" borderId="44" xfId="9" applyNumberFormat="1" applyFont="1" applyFill="1" applyBorder="1" applyAlignment="1">
      <alignment horizontal="center" vertical="center" wrapText="1"/>
    </xf>
    <xf numFmtId="216" fontId="43" fillId="6" borderId="93" xfId="9" applyNumberFormat="1" applyFont="1" applyFill="1" applyBorder="1" applyAlignment="1">
      <alignment horizontal="center" vertical="center" wrapText="1"/>
    </xf>
    <xf numFmtId="216" fontId="43" fillId="0" borderId="0" xfId="9" applyNumberFormat="1" applyFont="1" applyFill="1" applyAlignment="1">
      <alignment horizontal="center" vertical="center" shrinkToFit="1"/>
    </xf>
    <xf numFmtId="177" fontId="43" fillId="11" borderId="246" xfId="9" applyNumberFormat="1" applyFont="1" applyFill="1" applyBorder="1">
      <alignment vertical="center"/>
    </xf>
    <xf numFmtId="177" fontId="43" fillId="11" borderId="167" xfId="9" applyNumberFormat="1" applyFont="1" applyFill="1" applyBorder="1">
      <alignment vertical="center"/>
    </xf>
    <xf numFmtId="177" fontId="43" fillId="11" borderId="191" xfId="9" applyNumberFormat="1" applyFont="1" applyFill="1" applyBorder="1">
      <alignment vertical="center"/>
    </xf>
    <xf numFmtId="20" fontId="43" fillId="0" borderId="44" xfId="9" applyNumberFormat="1" applyFont="1" applyFill="1" applyBorder="1" applyAlignment="1">
      <alignment vertical="center" shrinkToFit="1"/>
    </xf>
    <xf numFmtId="0" fontId="43" fillId="0" borderId="44" xfId="9" applyFont="1" applyFill="1" applyBorder="1" applyAlignment="1">
      <alignment vertical="center" shrinkToFit="1"/>
    </xf>
    <xf numFmtId="20" fontId="41" fillId="0" borderId="44" xfId="9" applyNumberFormat="1" applyFont="1" applyFill="1" applyBorder="1" applyAlignment="1">
      <alignment horizontal="center" vertical="center" shrinkToFit="1"/>
    </xf>
    <xf numFmtId="200" fontId="43" fillId="0" borderId="158" xfId="9" applyNumberFormat="1" applyFont="1" applyFill="1" applyBorder="1" applyProtection="1">
      <alignment vertical="center"/>
      <protection locked="0"/>
    </xf>
    <xf numFmtId="200" fontId="43" fillId="0" borderId="89" xfId="9" applyNumberFormat="1" applyFont="1" applyFill="1" applyBorder="1" applyProtection="1">
      <alignment vertical="center"/>
      <protection locked="0"/>
    </xf>
    <xf numFmtId="200" fontId="43" fillId="0" borderId="159" xfId="9" applyNumberFormat="1" applyFont="1" applyFill="1" applyBorder="1" applyProtection="1">
      <alignment vertical="center"/>
      <protection locked="0"/>
    </xf>
    <xf numFmtId="204" fontId="43" fillId="6" borderId="57" xfId="9" applyNumberFormat="1" applyFont="1" applyFill="1" applyBorder="1">
      <alignment vertical="center"/>
    </xf>
    <xf numFmtId="204" fontId="43" fillId="6" borderId="44" xfId="9" applyNumberFormat="1" applyFont="1" applyFill="1" applyBorder="1">
      <alignment vertical="center"/>
    </xf>
    <xf numFmtId="180" fontId="43" fillId="6" borderId="167" xfId="9" applyNumberFormat="1" applyFont="1" applyFill="1" applyBorder="1" applyAlignment="1">
      <alignment horizontal="center" vertical="center"/>
    </xf>
    <xf numFmtId="20" fontId="43" fillId="0" borderId="45" xfId="9" applyNumberFormat="1" applyFont="1" applyFill="1" applyBorder="1" applyAlignment="1">
      <alignment vertical="center" shrinkToFit="1"/>
    </xf>
    <xf numFmtId="0" fontId="43" fillId="0" borderId="45" xfId="9" applyFont="1" applyFill="1" applyBorder="1" applyAlignment="1">
      <alignment vertical="center" shrinkToFit="1"/>
    </xf>
    <xf numFmtId="200" fontId="43" fillId="0" borderId="153" xfId="9" applyNumberFormat="1" applyFont="1" applyFill="1" applyBorder="1" applyProtection="1">
      <alignment vertical="center"/>
      <protection locked="0"/>
    </xf>
    <xf numFmtId="200" fontId="43" fillId="0" borderId="151" xfId="9" applyNumberFormat="1" applyFont="1" applyFill="1" applyBorder="1" applyProtection="1">
      <alignment vertical="center"/>
      <protection locked="0"/>
    </xf>
    <xf numFmtId="200" fontId="43" fillId="0" borderId="150" xfId="9" applyNumberFormat="1" applyFont="1" applyFill="1" applyBorder="1" applyProtection="1">
      <alignment vertical="center"/>
      <protection locked="0"/>
    </xf>
    <xf numFmtId="200" fontId="43" fillId="0" borderId="106" xfId="9" applyNumberFormat="1" applyFont="1" applyFill="1" applyBorder="1" applyProtection="1">
      <alignment vertical="center"/>
      <protection locked="0"/>
    </xf>
    <xf numFmtId="204" fontId="43" fillId="6" borderId="153" xfId="9" applyNumberFormat="1" applyFont="1" applyFill="1" applyBorder="1">
      <alignment vertical="center"/>
    </xf>
    <xf numFmtId="204" fontId="43" fillId="6" borderId="151" xfId="9" applyNumberFormat="1" applyFont="1" applyFill="1" applyBorder="1">
      <alignment vertical="center"/>
    </xf>
    <xf numFmtId="204" fontId="43" fillId="6" borderId="98" xfId="9" applyNumberFormat="1" applyFont="1" applyFill="1" applyBorder="1">
      <alignment vertical="center"/>
    </xf>
    <xf numFmtId="204" fontId="43" fillId="0" borderId="153" xfId="9" applyNumberFormat="1" applyFont="1" applyFill="1" applyBorder="1" applyAlignment="1" applyProtection="1">
      <alignment horizontal="center" vertical="center"/>
      <protection locked="0"/>
    </xf>
    <xf numFmtId="204" fontId="43" fillId="0" borderId="151" xfId="9" applyNumberFormat="1" applyFont="1" applyFill="1" applyBorder="1" applyAlignment="1" applyProtection="1">
      <alignment horizontal="center" vertical="center"/>
      <protection locked="0"/>
    </xf>
    <xf numFmtId="194" fontId="43" fillId="0" borderId="98" xfId="9" applyNumberFormat="1" applyFont="1" applyFill="1" applyBorder="1" applyAlignment="1" applyProtection="1">
      <alignment horizontal="center" vertical="center"/>
      <protection locked="0"/>
    </xf>
    <xf numFmtId="194" fontId="43" fillId="0" borderId="45" xfId="9" applyNumberFormat="1" applyFont="1" applyFill="1" applyBorder="1" applyAlignment="1" applyProtection="1">
      <alignment horizontal="center" vertical="center"/>
      <protection locked="0"/>
    </xf>
    <xf numFmtId="194" fontId="43" fillId="0" borderId="92" xfId="9" applyNumberFormat="1" applyFont="1" applyFill="1" applyBorder="1" applyAlignment="1" applyProtection="1">
      <alignment horizontal="center" vertical="center"/>
      <protection locked="0"/>
    </xf>
    <xf numFmtId="216" fontId="43" fillId="6" borderId="55" xfId="9" applyNumberFormat="1" applyFont="1" applyFill="1" applyBorder="1" applyAlignment="1">
      <alignment horizontal="center" vertical="center" wrapText="1"/>
    </xf>
    <xf numFmtId="216" fontId="43" fillId="6" borderId="45" xfId="9" applyNumberFormat="1" applyFont="1" applyFill="1" applyBorder="1" applyAlignment="1">
      <alignment horizontal="center" vertical="center" wrapText="1"/>
    </xf>
    <xf numFmtId="216" fontId="43" fillId="6" borderId="92" xfId="9" applyNumberFormat="1" applyFont="1" applyFill="1" applyBorder="1" applyAlignment="1">
      <alignment horizontal="center" vertical="center" wrapText="1"/>
    </xf>
    <xf numFmtId="200" fontId="43" fillId="0" borderId="98" xfId="9" applyNumberFormat="1" applyFont="1" applyFill="1" applyBorder="1" applyProtection="1">
      <alignment vertical="center"/>
      <protection locked="0"/>
    </xf>
    <xf numFmtId="177" fontId="43" fillId="11" borderId="166" xfId="9" applyNumberFormat="1" applyFont="1" applyFill="1" applyBorder="1">
      <alignment vertical="center"/>
    </xf>
    <xf numFmtId="180" fontId="43" fillId="6" borderId="166" xfId="9" applyNumberFormat="1" applyFont="1" applyFill="1" applyBorder="1" applyAlignment="1">
      <alignment horizontal="center" vertical="center"/>
    </xf>
    <xf numFmtId="177" fontId="43" fillId="11" borderId="14" xfId="9" applyNumberFormat="1" applyFont="1" applyFill="1" applyBorder="1">
      <alignment vertical="center"/>
    </xf>
    <xf numFmtId="20" fontId="41" fillId="0" borderId="45" xfId="9" applyNumberFormat="1" applyFont="1" applyFill="1" applyBorder="1" applyAlignment="1">
      <alignment horizontal="right" vertical="center"/>
    </xf>
    <xf numFmtId="20" fontId="43" fillId="0" borderId="46" xfId="9" applyNumberFormat="1" applyFont="1" applyFill="1" applyBorder="1">
      <alignment vertical="center"/>
    </xf>
    <xf numFmtId="200" fontId="43" fillId="0" borderId="156" xfId="9" applyNumberFormat="1" applyFont="1" applyFill="1" applyBorder="1" applyProtection="1">
      <alignment vertical="center"/>
      <protection locked="0"/>
    </xf>
    <xf numFmtId="204" fontId="43" fillId="6" borderId="156" xfId="9" applyNumberFormat="1" applyFont="1" applyFill="1" applyBorder="1">
      <alignment vertical="center"/>
    </xf>
    <xf numFmtId="204" fontId="43" fillId="6" borderId="150" xfId="9" applyNumberFormat="1" applyFont="1" applyFill="1" applyBorder="1">
      <alignment vertical="center"/>
    </xf>
    <xf numFmtId="204" fontId="43" fillId="6" borderId="106" xfId="9" applyNumberFormat="1" applyFont="1" applyFill="1" applyBorder="1">
      <alignment vertical="center"/>
    </xf>
    <xf numFmtId="204" fontId="43" fillId="0" borderId="160" xfId="9" applyNumberFormat="1" applyFont="1" applyFill="1" applyBorder="1" applyAlignment="1" applyProtection="1">
      <alignment horizontal="center" vertical="center"/>
      <protection locked="0"/>
    </xf>
    <xf numFmtId="204" fontId="43" fillId="0" borderId="161" xfId="9" applyNumberFormat="1" applyFont="1" applyFill="1" applyBorder="1" applyAlignment="1" applyProtection="1">
      <alignment horizontal="center" vertical="center"/>
      <protection locked="0"/>
    </xf>
    <xf numFmtId="194" fontId="43" fillId="0" borderId="161" xfId="9" applyNumberFormat="1" applyFont="1" applyFill="1" applyBorder="1" applyAlignment="1" applyProtection="1">
      <alignment horizontal="center" vertical="center"/>
      <protection locked="0"/>
    </xf>
    <xf numFmtId="194" fontId="43" fillId="0" borderId="290" xfId="9" applyNumberFormat="1" applyFont="1" applyFill="1" applyBorder="1" applyAlignment="1" applyProtection="1">
      <alignment horizontal="center" vertical="center"/>
      <protection locked="0"/>
    </xf>
    <xf numFmtId="216" fontId="43" fillId="6" borderId="80" xfId="9" applyNumberFormat="1" applyFont="1" applyFill="1" applyBorder="1" applyAlignment="1">
      <alignment horizontal="center" vertical="center" wrapText="1"/>
    </xf>
    <xf numFmtId="216" fontId="43" fillId="6" borderId="137" xfId="9" applyNumberFormat="1" applyFont="1" applyFill="1" applyBorder="1" applyAlignment="1">
      <alignment horizontal="center" vertical="center" wrapText="1"/>
    </xf>
    <xf numFmtId="216" fontId="43" fillId="6" borderId="49" xfId="9" applyNumberFormat="1" applyFont="1" applyFill="1" applyBorder="1" applyAlignment="1">
      <alignment horizontal="center" vertical="center" wrapText="1"/>
    </xf>
    <xf numFmtId="177" fontId="43" fillId="11" borderId="244" xfId="9" applyNumberFormat="1" applyFont="1" applyFill="1" applyBorder="1">
      <alignment vertical="center"/>
    </xf>
    <xf numFmtId="0" fontId="41" fillId="0" borderId="123" xfId="9" applyFont="1" applyFill="1" applyBorder="1" applyAlignment="1">
      <alignment horizontal="center" vertical="center" textRotation="255"/>
    </xf>
    <xf numFmtId="0" fontId="41" fillId="0" borderId="81" xfId="9" applyFont="1" applyFill="1" applyBorder="1" applyAlignment="1">
      <alignment horizontal="center" vertical="center" textRotation="255"/>
    </xf>
    <xf numFmtId="0" fontId="41" fillId="0" borderId="23" xfId="9" applyFont="1" applyFill="1" applyBorder="1" applyAlignment="1">
      <alignment horizontal="center" vertical="center" textRotation="255"/>
    </xf>
    <xf numFmtId="0" fontId="41" fillId="0" borderId="80" xfId="9" applyFont="1" applyFill="1" applyBorder="1" applyAlignment="1">
      <alignment horizontal="right" vertical="center"/>
    </xf>
    <xf numFmtId="0" fontId="41" fillId="0" borderId="137" xfId="9" applyFont="1" applyFill="1" applyBorder="1" applyAlignment="1">
      <alignment horizontal="right" vertical="center"/>
    </xf>
    <xf numFmtId="200" fontId="43" fillId="0" borderId="160" xfId="9" applyNumberFormat="1" applyFont="1" applyFill="1" applyBorder="1" applyProtection="1">
      <alignment vertical="center"/>
      <protection locked="0"/>
    </xf>
    <xf numFmtId="200" fontId="43" fillId="0" borderId="161" xfId="9" applyNumberFormat="1" applyFont="1" applyFill="1" applyBorder="1" applyProtection="1">
      <alignment vertical="center"/>
      <protection locked="0"/>
    </xf>
    <xf numFmtId="200" fontId="43" fillId="0" borderId="162" xfId="9" applyNumberFormat="1" applyFont="1" applyFill="1" applyBorder="1" applyProtection="1">
      <alignment vertical="center"/>
      <protection locked="0"/>
    </xf>
    <xf numFmtId="204" fontId="43" fillId="6" borderId="160" xfId="9" applyNumberFormat="1" applyFont="1" applyFill="1" applyBorder="1">
      <alignment vertical="center"/>
    </xf>
    <xf numFmtId="204" fontId="43" fillId="6" borderId="161" xfId="9" applyNumberFormat="1" applyFont="1" applyFill="1" applyBorder="1">
      <alignment vertical="center"/>
    </xf>
    <xf numFmtId="204" fontId="43" fillId="6" borderId="162" xfId="9" applyNumberFormat="1" applyFont="1" applyFill="1" applyBorder="1">
      <alignment vertical="center"/>
    </xf>
    <xf numFmtId="204" fontId="43" fillId="0" borderId="252" xfId="9" applyNumberFormat="1" applyFont="1" applyFill="1" applyBorder="1" applyAlignment="1" applyProtection="1">
      <alignment horizontal="center" vertical="center"/>
      <protection locked="0"/>
    </xf>
    <xf numFmtId="204" fontId="43" fillId="0" borderId="253" xfId="9" applyNumberFormat="1" applyFont="1" applyFill="1" applyBorder="1" applyAlignment="1" applyProtection="1">
      <alignment horizontal="center" vertical="center"/>
      <protection locked="0"/>
    </xf>
    <xf numFmtId="194" fontId="43" fillId="0" borderId="288" xfId="9" applyNumberFormat="1" applyFont="1" applyFill="1" applyBorder="1" applyAlignment="1" applyProtection="1">
      <alignment horizontal="center" vertical="center"/>
      <protection locked="0"/>
    </xf>
    <xf numFmtId="194" fontId="43" fillId="0" borderId="48" xfId="9" applyNumberFormat="1" applyFont="1" applyFill="1" applyBorder="1" applyAlignment="1" applyProtection="1">
      <alignment horizontal="center" vertical="center"/>
      <protection locked="0"/>
    </xf>
    <xf numFmtId="194" fontId="43" fillId="0" borderId="82" xfId="9" applyNumberFormat="1" applyFont="1" applyFill="1" applyBorder="1" applyAlignment="1" applyProtection="1">
      <alignment horizontal="center" vertical="center"/>
      <protection locked="0"/>
    </xf>
    <xf numFmtId="216" fontId="43" fillId="6" borderId="77" xfId="9" applyNumberFormat="1" applyFont="1" applyFill="1" applyBorder="1" applyAlignment="1">
      <alignment horizontal="center" vertical="center" wrapText="1"/>
    </xf>
    <xf numFmtId="216" fontId="43" fillId="6" borderId="48" xfId="9" applyNumberFormat="1" applyFont="1" applyFill="1" applyBorder="1" applyAlignment="1">
      <alignment horizontal="center" vertical="center" wrapText="1"/>
    </xf>
    <xf numFmtId="216" fontId="43" fillId="6" borderId="82" xfId="9" applyNumberFormat="1" applyFont="1" applyFill="1" applyBorder="1" applyAlignment="1">
      <alignment horizontal="center" vertical="center" wrapText="1"/>
    </xf>
    <xf numFmtId="20" fontId="43" fillId="0" borderId="48" xfId="9" applyNumberFormat="1" applyFont="1" applyFill="1" applyBorder="1" applyAlignment="1">
      <alignment vertical="center" shrinkToFit="1"/>
    </xf>
    <xf numFmtId="0" fontId="43" fillId="0" borderId="48" xfId="9" applyFont="1" applyFill="1" applyBorder="1" applyAlignment="1">
      <alignment vertical="center" shrinkToFit="1"/>
    </xf>
    <xf numFmtId="20" fontId="41" fillId="0" borderId="48" xfId="9" applyNumberFormat="1" applyFont="1" applyFill="1" applyBorder="1" applyAlignment="1">
      <alignment horizontal="center" vertical="center" shrinkToFit="1"/>
    </xf>
    <xf numFmtId="200" fontId="43" fillId="0" borderId="252" xfId="9" applyNumberFormat="1" applyFont="1" applyFill="1" applyBorder="1" applyProtection="1">
      <alignment vertical="center"/>
      <protection locked="0"/>
    </xf>
    <xf numFmtId="200" fontId="43" fillId="0" borderId="253" xfId="9" applyNumberFormat="1" applyFont="1" applyFill="1" applyBorder="1" applyProtection="1">
      <alignment vertical="center"/>
      <protection locked="0"/>
    </xf>
    <xf numFmtId="200" fontId="43" fillId="0" borderId="254" xfId="9" applyNumberFormat="1" applyFont="1" applyFill="1" applyBorder="1" applyProtection="1">
      <alignment vertical="center"/>
      <protection locked="0"/>
    </xf>
    <xf numFmtId="204" fontId="43" fillId="6" borderId="77" xfId="9" applyNumberFormat="1" applyFont="1" applyFill="1" applyBorder="1">
      <alignment vertical="center"/>
    </xf>
    <xf numFmtId="204" fontId="43" fillId="6" borderId="48" xfId="9" applyNumberFormat="1" applyFont="1" applyFill="1" applyBorder="1">
      <alignment vertical="center"/>
    </xf>
    <xf numFmtId="0" fontId="43" fillId="0" borderId="1" xfId="9" quotePrefix="1" applyFont="1" applyFill="1" applyBorder="1" applyAlignment="1">
      <alignment horizontal="right" vertical="top"/>
    </xf>
    <xf numFmtId="0" fontId="43" fillId="0" borderId="0" xfId="9" applyFont="1" applyFill="1" applyAlignment="1">
      <alignment horizontal="left" vertical="center" wrapText="1" shrinkToFit="1"/>
    </xf>
    <xf numFmtId="0" fontId="48" fillId="0" borderId="0" xfId="0" applyFont="1" applyAlignment="1">
      <alignment horizontal="left" vertical="center" wrapText="1" shrinkToFit="1"/>
    </xf>
    <xf numFmtId="0" fontId="110" fillId="0" borderId="0" xfId="9" applyFont="1" applyFill="1" applyAlignment="1">
      <alignment horizontal="center" vertical="center"/>
    </xf>
    <xf numFmtId="0" fontId="91" fillId="0" borderId="6" xfId="0" applyFont="1" applyBorder="1">
      <alignment vertical="center"/>
    </xf>
    <xf numFmtId="0" fontId="41" fillId="0" borderId="249" xfId="9" applyFont="1" applyFill="1" applyBorder="1" applyAlignment="1">
      <alignment horizontal="center" vertical="center"/>
    </xf>
    <xf numFmtId="0" fontId="41" fillId="0" borderId="250" xfId="9" applyFont="1" applyFill="1" applyBorder="1" applyAlignment="1">
      <alignment horizontal="center" vertical="center"/>
    </xf>
    <xf numFmtId="0" fontId="41" fillId="0" borderId="251" xfId="9" applyFont="1" applyFill="1" applyBorder="1" applyAlignment="1">
      <alignment horizontal="center" vertical="center"/>
    </xf>
    <xf numFmtId="0" fontId="43" fillId="0" borderId="249" xfId="9" applyFont="1" applyFill="1" applyBorder="1" applyAlignment="1" applyProtection="1">
      <alignment horizontal="right" vertical="center" shrinkToFit="1"/>
      <protection locked="0"/>
    </xf>
    <xf numFmtId="0" fontId="43" fillId="0" borderId="250" xfId="9" applyFont="1" applyFill="1" applyBorder="1" applyAlignment="1" applyProtection="1">
      <alignment horizontal="right" vertical="center" shrinkToFit="1"/>
      <protection locked="0"/>
    </xf>
    <xf numFmtId="196" fontId="43" fillId="0" borderId="250" xfId="9" applyNumberFormat="1" applyFont="1" applyFill="1" applyBorder="1" applyAlignment="1" applyProtection="1">
      <alignment horizontal="left" vertical="center" shrinkToFit="1"/>
      <protection locked="0"/>
    </xf>
    <xf numFmtId="196" fontId="43" fillId="0" borderId="251" xfId="9" applyNumberFormat="1" applyFont="1" applyFill="1" applyBorder="1" applyAlignment="1" applyProtection="1">
      <alignment horizontal="left" vertical="center" shrinkToFit="1"/>
      <protection locked="0"/>
    </xf>
    <xf numFmtId="0" fontId="41" fillId="0" borderId="7" xfId="9" applyFont="1" applyFill="1" applyBorder="1" applyAlignment="1">
      <alignment horizontal="center" vertical="center" textRotation="255" wrapText="1"/>
    </xf>
    <xf numFmtId="0" fontId="41" fillId="0" borderId="8" xfId="9" applyFont="1" applyFill="1" applyBorder="1" applyAlignment="1">
      <alignment horizontal="center" vertical="center" textRotation="255" wrapText="1"/>
    </xf>
    <xf numFmtId="0" fontId="91" fillId="0" borderId="11" xfId="0" applyFont="1" applyBorder="1">
      <alignment vertical="center"/>
    </xf>
    <xf numFmtId="0" fontId="91" fillId="0" borderId="10" xfId="0" applyFont="1" applyBorder="1">
      <alignment vertical="center"/>
    </xf>
    <xf numFmtId="0" fontId="43" fillId="0" borderId="9" xfId="9" applyFont="1" applyFill="1" applyBorder="1" applyAlignment="1" applyProtection="1">
      <alignment horizontal="right" vertical="center" shrinkToFit="1"/>
      <protection locked="0"/>
    </xf>
    <xf numFmtId="0" fontId="43" fillId="0" borderId="11" xfId="9" applyFont="1" applyFill="1" applyBorder="1" applyAlignment="1" applyProtection="1">
      <alignment horizontal="right" vertical="center" shrinkToFit="1"/>
      <protection locked="0"/>
    </xf>
    <xf numFmtId="196" fontId="43" fillId="0" borderId="11" xfId="9" applyNumberFormat="1" applyFont="1" applyFill="1" applyBorder="1" applyAlignment="1" applyProtection="1">
      <alignment horizontal="left" vertical="center" shrinkToFit="1"/>
      <protection locked="0"/>
    </xf>
    <xf numFmtId="196" fontId="43" fillId="0" borderId="10" xfId="9" applyNumberFormat="1" applyFont="1" applyFill="1" applyBorder="1" applyAlignment="1" applyProtection="1">
      <alignment horizontal="left" vertical="center" shrinkToFit="1"/>
      <protection locked="0"/>
    </xf>
    <xf numFmtId="0" fontId="91" fillId="0" borderId="12" xfId="0" applyFont="1" applyBorder="1">
      <alignment vertical="center"/>
    </xf>
    <xf numFmtId="0" fontId="91" fillId="0" borderId="7" xfId="0" applyFont="1" applyBorder="1">
      <alignment vertical="center"/>
    </xf>
    <xf numFmtId="0" fontId="91" fillId="0" borderId="0" xfId="0" applyFont="1">
      <alignment vertical="center"/>
    </xf>
    <xf numFmtId="0" fontId="91" fillId="0" borderId="8" xfId="0" applyFont="1" applyBorder="1">
      <alignment vertical="center"/>
    </xf>
    <xf numFmtId="0" fontId="43" fillId="0" borderId="32" xfId="9" applyFont="1" applyFill="1" applyBorder="1" applyAlignment="1" applyProtection="1">
      <alignment horizontal="right" vertical="center" shrinkToFit="1"/>
      <protection locked="0"/>
    </xf>
    <xf numFmtId="0" fontId="43" fillId="0" borderId="31" xfId="9" applyFont="1" applyFill="1" applyBorder="1" applyAlignment="1" applyProtection="1">
      <alignment horizontal="right" vertical="center" shrinkToFit="1"/>
      <protection locked="0"/>
    </xf>
    <xf numFmtId="196" fontId="43" fillId="0" borderId="31" xfId="9" applyNumberFormat="1" applyFont="1" applyFill="1" applyBorder="1" applyAlignment="1" applyProtection="1">
      <alignment horizontal="left" vertical="center" shrinkToFit="1"/>
      <protection locked="0"/>
    </xf>
    <xf numFmtId="196" fontId="43" fillId="0" borderId="30" xfId="9" applyNumberFormat="1" applyFont="1" applyFill="1" applyBorder="1" applyAlignment="1" applyProtection="1">
      <alignment horizontal="left" vertical="center" shrinkToFit="1"/>
      <protection locked="0"/>
    </xf>
    <xf numFmtId="0" fontId="43" fillId="0" borderId="18" xfId="9" applyFont="1" applyFill="1" applyBorder="1" applyAlignment="1" applyProtection="1">
      <alignment horizontal="right" vertical="center" shrinkToFit="1"/>
      <protection locked="0"/>
    </xf>
    <xf numFmtId="0" fontId="43" fillId="0" borderId="12" xfId="9" applyFont="1" applyFill="1" applyBorder="1" applyAlignment="1" applyProtection="1">
      <alignment horizontal="right" vertical="center" shrinkToFit="1"/>
      <protection locked="0"/>
    </xf>
    <xf numFmtId="196" fontId="43" fillId="0" borderId="40" xfId="9" applyNumberFormat="1" applyFont="1" applyFill="1" applyBorder="1" applyAlignment="1" applyProtection="1">
      <alignment horizontal="left" vertical="center" shrinkToFit="1"/>
      <protection locked="0"/>
    </xf>
    <xf numFmtId="0" fontId="43" fillId="0" borderId="40" xfId="9" applyFont="1" applyFill="1" applyBorder="1" applyAlignment="1" applyProtection="1">
      <alignment horizontal="right" vertical="center" shrinkToFit="1"/>
      <protection locked="0"/>
    </xf>
    <xf numFmtId="196" fontId="43" fillId="0" borderId="225" xfId="9" applyNumberFormat="1" applyFont="1" applyFill="1" applyBorder="1" applyAlignment="1" applyProtection="1">
      <alignment horizontal="left" vertical="center" shrinkToFit="1"/>
      <protection locked="0"/>
    </xf>
    <xf numFmtId="196" fontId="43" fillId="0" borderId="51" xfId="9" applyNumberFormat="1" applyFont="1" applyFill="1" applyBorder="1" applyAlignment="1" applyProtection="1">
      <alignment horizontal="left" vertical="center" shrinkToFit="1"/>
      <protection locked="0"/>
    </xf>
    <xf numFmtId="0" fontId="43" fillId="0" borderId="51" xfId="9" applyFont="1" applyFill="1" applyBorder="1" applyAlignment="1" applyProtection="1">
      <alignment horizontal="right" vertical="center" shrinkToFit="1"/>
      <protection locked="0"/>
    </xf>
    <xf numFmtId="196" fontId="43" fillId="0" borderId="137" xfId="9" applyNumberFormat="1" applyFont="1" applyFill="1" applyBorder="1" applyAlignment="1" applyProtection="1">
      <alignment horizontal="left" vertical="center" shrinkToFit="1"/>
      <protection locked="0"/>
    </xf>
    <xf numFmtId="196" fontId="43" fillId="0" borderId="49" xfId="9" applyNumberFormat="1" applyFont="1" applyFill="1" applyBorder="1" applyAlignment="1" applyProtection="1">
      <alignment horizontal="left" vertical="center" shrinkToFit="1"/>
      <protection locked="0"/>
    </xf>
    <xf numFmtId="0" fontId="43" fillId="0" borderId="44" xfId="9" applyFont="1" applyFill="1" applyBorder="1" applyAlignment="1" applyProtection="1">
      <alignment horizontal="right" vertical="center" shrinkToFit="1"/>
      <protection locked="0"/>
    </xf>
    <xf numFmtId="196" fontId="43" fillId="0" borderId="44" xfId="9" applyNumberFormat="1" applyFont="1" applyFill="1" applyBorder="1" applyAlignment="1" applyProtection="1">
      <alignment horizontal="left" vertical="center" shrinkToFit="1"/>
      <protection locked="0"/>
    </xf>
    <xf numFmtId="196" fontId="43" fillId="0" borderId="93" xfId="9" applyNumberFormat="1" applyFont="1" applyFill="1" applyBorder="1" applyAlignment="1" applyProtection="1">
      <alignment horizontal="left" vertical="center" shrinkToFit="1"/>
      <protection locked="0"/>
    </xf>
    <xf numFmtId="0" fontId="43" fillId="0" borderId="122" xfId="9" applyFont="1" applyFill="1" applyBorder="1" applyAlignment="1" applyProtection="1">
      <alignment horizontal="right" vertical="center" shrinkToFit="1"/>
      <protection locked="0"/>
    </xf>
    <xf numFmtId="0" fontId="43" fillId="0" borderId="94" xfId="9" applyFont="1" applyFill="1" applyBorder="1" applyAlignment="1" applyProtection="1">
      <alignment horizontal="right" vertical="center" shrinkToFit="1"/>
      <protection locked="0"/>
    </xf>
    <xf numFmtId="0" fontId="43" fillId="0" borderId="137" xfId="9" applyFont="1" applyFill="1" applyBorder="1" applyAlignment="1" applyProtection="1">
      <alignment horizontal="right" vertical="center" shrinkToFit="1"/>
      <protection locked="0"/>
    </xf>
    <xf numFmtId="196" fontId="43" fillId="0" borderId="47" xfId="9" applyNumberFormat="1" applyFont="1" applyFill="1" applyBorder="1" applyAlignment="1" applyProtection="1">
      <alignment horizontal="left" vertical="center" shrinkToFit="1"/>
      <protection locked="0"/>
    </xf>
    <xf numFmtId="0" fontId="41" fillId="0" borderId="18" xfId="9" applyFont="1" applyFill="1" applyBorder="1" applyAlignment="1">
      <alignment horizontal="right" vertical="top" wrapText="1"/>
    </xf>
    <xf numFmtId="0" fontId="41" fillId="0" borderId="12" xfId="9" applyFont="1" applyFill="1" applyBorder="1" applyAlignment="1">
      <alignment horizontal="right" vertical="top" wrapText="1"/>
    </xf>
    <xf numFmtId="0" fontId="41" fillId="0" borderId="105" xfId="9" applyFont="1" applyFill="1" applyBorder="1" applyAlignment="1">
      <alignment horizontal="center" vertical="center"/>
    </xf>
    <xf numFmtId="0" fontId="41" fillId="0" borderId="75" xfId="9" applyFont="1" applyFill="1" applyBorder="1" applyAlignment="1">
      <alignment horizontal="center" vertical="center"/>
    </xf>
    <xf numFmtId="0" fontId="41" fillId="0" borderId="84" xfId="9" applyFont="1" applyFill="1" applyBorder="1" applyAlignment="1">
      <alignment horizontal="center" vertical="center"/>
    </xf>
    <xf numFmtId="0" fontId="41" fillId="0" borderId="24" xfId="9" applyFont="1" applyFill="1" applyBorder="1" applyAlignment="1">
      <alignment horizontal="center" vertical="center"/>
    </xf>
    <xf numFmtId="0" fontId="41" fillId="0" borderId="122" xfId="9" applyFont="1" applyFill="1" applyBorder="1" applyAlignment="1">
      <alignment horizontal="center" vertical="center" textRotation="255" wrapText="1"/>
    </xf>
    <xf numFmtId="0" fontId="41" fillId="0" borderId="94" xfId="9" applyFont="1" applyFill="1" applyBorder="1" applyAlignment="1">
      <alignment horizontal="center" vertical="center" textRotation="255" wrapText="1"/>
    </xf>
    <xf numFmtId="0" fontId="41" fillId="0" borderId="0" xfId="9" applyFont="1" applyFill="1" applyAlignment="1">
      <alignment horizontal="center" vertical="center" textRotation="255" wrapText="1"/>
    </xf>
    <xf numFmtId="0" fontId="41" fillId="0" borderId="9" xfId="9" applyFont="1" applyFill="1" applyBorder="1" applyAlignment="1">
      <alignment horizontal="center" vertical="center" textRotation="255" wrapText="1"/>
    </xf>
    <xf numFmtId="0" fontId="41" fillId="0" borderId="11" xfId="9" applyFont="1" applyFill="1" applyBorder="1" applyAlignment="1">
      <alignment horizontal="center" vertical="center" textRotation="255" wrapText="1"/>
    </xf>
    <xf numFmtId="0" fontId="41" fillId="0" borderId="122" xfId="9" applyFont="1" applyFill="1" applyBorder="1" applyAlignment="1">
      <alignment horizontal="center" vertical="center"/>
    </xf>
    <xf numFmtId="0" fontId="41" fillId="0" borderId="94" xfId="9" applyFont="1" applyFill="1" applyBorder="1" applyAlignment="1">
      <alignment horizontal="center" vertical="center"/>
    </xf>
    <xf numFmtId="0" fontId="41" fillId="0" borderId="95" xfId="9" applyFont="1" applyFill="1" applyBorder="1" applyAlignment="1">
      <alignment horizontal="center" vertical="center"/>
    </xf>
    <xf numFmtId="216" fontId="43" fillId="6" borderId="54" xfId="9" applyNumberFormat="1" applyFont="1" applyFill="1" applyBorder="1" applyAlignment="1">
      <alignment horizontal="center" vertical="center" wrapText="1"/>
    </xf>
    <xf numFmtId="216" fontId="43" fillId="6" borderId="51" xfId="9" applyNumberFormat="1" applyFont="1" applyFill="1" applyBorder="1" applyAlignment="1">
      <alignment horizontal="center" vertical="center" wrapText="1"/>
    </xf>
    <xf numFmtId="216" fontId="43" fillId="6" borderId="47" xfId="9" applyNumberFormat="1" applyFont="1" applyFill="1" applyBorder="1" applyAlignment="1">
      <alignment horizontal="center" vertical="center" wrapText="1"/>
    </xf>
    <xf numFmtId="0" fontId="41" fillId="0" borderId="24" xfId="9" applyFont="1" applyFill="1" applyBorder="1" applyAlignment="1">
      <alignment horizontal="center" vertical="center" shrinkToFit="1"/>
    </xf>
    <xf numFmtId="0" fontId="41" fillId="0" borderId="9" xfId="0" applyFont="1" applyBorder="1" applyAlignment="1">
      <alignment horizontal="left" vertical="center"/>
    </xf>
    <xf numFmtId="0" fontId="41" fillId="0" borderId="11" xfId="0" applyFont="1" applyBorder="1" applyAlignment="1">
      <alignment horizontal="left" vertical="center"/>
    </xf>
    <xf numFmtId="0" fontId="41" fillId="0" borderId="149" xfId="9" applyFont="1" applyFill="1" applyBorder="1" applyAlignment="1">
      <alignment horizontal="center" vertical="center"/>
    </xf>
    <xf numFmtId="0" fontId="41" fillId="0" borderId="169" xfId="9" applyFont="1" applyFill="1" applyBorder="1" applyAlignment="1">
      <alignment horizontal="center" vertical="center"/>
    </xf>
    <xf numFmtId="0" fontId="41" fillId="0" borderId="14" xfId="9" applyFont="1" applyFill="1" applyBorder="1" applyAlignment="1">
      <alignment horizontal="center" vertical="center" textRotation="255"/>
    </xf>
    <xf numFmtId="0" fontId="41" fillId="0" borderId="287" xfId="9" applyFont="1" applyFill="1" applyBorder="1" applyAlignment="1">
      <alignment horizontal="center" vertical="center" textRotation="255"/>
    </xf>
    <xf numFmtId="0" fontId="41" fillId="0" borderId="54" xfId="9" applyFont="1" applyFill="1" applyBorder="1" applyAlignment="1">
      <alignment horizontal="right" vertical="center"/>
    </xf>
    <xf numFmtId="0" fontId="41" fillId="0" borderId="51" xfId="9" applyFont="1" applyFill="1" applyBorder="1" applyAlignment="1">
      <alignment horizontal="right" vertical="center"/>
    </xf>
    <xf numFmtId="200" fontId="43" fillId="0" borderId="154" xfId="9" applyNumberFormat="1" applyFont="1" applyFill="1" applyBorder="1" applyProtection="1">
      <alignment vertical="center"/>
      <protection locked="0"/>
    </xf>
    <xf numFmtId="200" fontId="43" fillId="0" borderId="88" xfId="9" applyNumberFormat="1" applyFont="1" applyFill="1" applyBorder="1" applyProtection="1">
      <alignment vertical="center"/>
      <protection locked="0"/>
    </xf>
    <xf numFmtId="200" fontId="43" fillId="0" borderId="102" xfId="9" applyNumberFormat="1" applyFont="1" applyFill="1" applyBorder="1" applyProtection="1">
      <alignment vertical="center"/>
      <protection locked="0"/>
    </xf>
    <xf numFmtId="204" fontId="43" fillId="6" borderId="154" xfId="9" applyNumberFormat="1" applyFont="1" applyFill="1" applyBorder="1">
      <alignment vertical="center"/>
    </xf>
    <xf numFmtId="204" fontId="43" fillId="6" borderId="88" xfId="9" applyNumberFormat="1" applyFont="1" applyFill="1" applyBorder="1">
      <alignment vertical="center"/>
    </xf>
    <xf numFmtId="204" fontId="43" fillId="6" borderId="102" xfId="9" applyNumberFormat="1" applyFont="1" applyFill="1" applyBorder="1">
      <alignment vertical="center"/>
    </xf>
    <xf numFmtId="0" fontId="44" fillId="0" borderId="22" xfId="9" applyFont="1" applyBorder="1" applyAlignment="1">
      <alignment horizontal="left" vertical="top" wrapText="1"/>
    </xf>
    <xf numFmtId="0" fontId="44" fillId="0" borderId="21" xfId="9" applyFont="1" applyBorder="1" applyAlignment="1">
      <alignment horizontal="left" vertical="top" wrapText="1"/>
    </xf>
    <xf numFmtId="0" fontId="44" fillId="0" borderId="108" xfId="9" applyFont="1" applyBorder="1" applyAlignment="1">
      <alignment horizontal="left" vertical="top" wrapText="1"/>
    </xf>
    <xf numFmtId="0" fontId="44" fillId="0" borderId="1" xfId="9" applyFont="1" applyBorder="1" applyAlignment="1">
      <alignment horizontal="left" vertical="top" wrapText="1"/>
    </xf>
    <xf numFmtId="0" fontId="44" fillId="0" borderId="0" xfId="9" applyFont="1" applyAlignment="1">
      <alignment horizontal="left" vertical="top" wrapText="1"/>
    </xf>
    <xf numFmtId="0" fontId="44" fillId="0" borderId="2" xfId="9" applyFont="1" applyBorder="1" applyAlignment="1">
      <alignment horizontal="left" vertical="top" wrapText="1"/>
    </xf>
    <xf numFmtId="0" fontId="44" fillId="0" borderId="4" xfId="9" applyFont="1" applyBorder="1" applyAlignment="1">
      <alignment horizontal="left" vertical="top" wrapText="1"/>
    </xf>
    <xf numFmtId="0" fontId="44" fillId="0" borderId="3" xfId="9" applyFont="1" applyBorder="1" applyAlignment="1">
      <alignment horizontal="left" vertical="top" wrapText="1"/>
    </xf>
    <xf numFmtId="0" fontId="44" fillId="0" borderId="5" xfId="9" applyFont="1" applyBorder="1" applyAlignment="1">
      <alignment horizontal="left" vertical="top" wrapText="1"/>
    </xf>
    <xf numFmtId="0" fontId="41" fillId="0" borderId="12" xfId="9" applyFont="1" applyFill="1" applyBorder="1" applyAlignment="1">
      <alignment horizontal="left" vertical="top" wrapText="1"/>
    </xf>
    <xf numFmtId="185" fontId="41" fillId="0" borderId="0" xfId="9" applyNumberFormat="1" applyFont="1" applyFill="1" applyAlignment="1">
      <alignment horizontal="left" vertical="top" wrapText="1"/>
    </xf>
    <xf numFmtId="176" fontId="41" fillId="0" borderId="0" xfId="3" applyFont="1" applyFill="1" applyAlignment="1">
      <alignment horizontal="left" vertical="top" wrapText="1"/>
    </xf>
    <xf numFmtId="176" fontId="41" fillId="0" borderId="3" xfId="3" applyFont="1" applyFill="1" applyBorder="1" applyAlignment="1">
      <alignment horizontal="left" vertical="top" wrapText="1"/>
    </xf>
    <xf numFmtId="0" fontId="94" fillId="11" borderId="24" xfId="9" applyFont="1" applyFill="1" applyBorder="1" applyAlignment="1">
      <alignment horizontal="center" vertical="center" wrapText="1"/>
    </xf>
    <xf numFmtId="0" fontId="94" fillId="11" borderId="24" xfId="9" applyFont="1" applyFill="1" applyBorder="1" applyAlignment="1">
      <alignment horizontal="center" vertical="center"/>
    </xf>
    <xf numFmtId="0" fontId="41" fillId="11" borderId="24" xfId="9" applyFont="1" applyFill="1" applyBorder="1" applyAlignment="1">
      <alignment horizontal="center" vertical="center"/>
    </xf>
    <xf numFmtId="0" fontId="41" fillId="11" borderId="221" xfId="9" applyFont="1" applyFill="1" applyBorder="1" applyAlignment="1">
      <alignment horizontal="center" vertical="center"/>
    </xf>
    <xf numFmtId="0" fontId="94" fillId="11" borderId="220" xfId="9" applyFont="1" applyFill="1" applyBorder="1" applyAlignment="1">
      <alignment horizontal="center" vertical="center"/>
    </xf>
    <xf numFmtId="204" fontId="43" fillId="0" borderId="154" xfId="9" applyNumberFormat="1" applyFont="1" applyFill="1" applyBorder="1" applyAlignment="1" applyProtection="1">
      <alignment horizontal="center" vertical="center"/>
      <protection locked="0"/>
    </xf>
    <xf numFmtId="204" fontId="43" fillId="0" borderId="88" xfId="9" applyNumberFormat="1" applyFont="1" applyFill="1" applyBorder="1" applyAlignment="1" applyProtection="1">
      <alignment horizontal="center" vertical="center"/>
      <protection locked="0"/>
    </xf>
    <xf numFmtId="194" fontId="43" fillId="0" borderId="88" xfId="9" applyNumberFormat="1" applyFont="1" applyFill="1" applyBorder="1" applyAlignment="1" applyProtection="1">
      <alignment horizontal="center" vertical="center"/>
      <protection locked="0"/>
    </xf>
    <xf numFmtId="194" fontId="43" fillId="0" borderId="157" xfId="9" applyNumberFormat="1" applyFont="1" applyFill="1" applyBorder="1" applyAlignment="1" applyProtection="1">
      <alignment horizontal="center" vertical="center"/>
      <protection locked="0"/>
    </xf>
    <xf numFmtId="0" fontId="110" fillId="0" borderId="0" xfId="9" applyFont="1" applyFill="1" applyAlignment="1">
      <alignment horizontal="left" vertical="center" wrapText="1"/>
    </xf>
    <xf numFmtId="0" fontId="43" fillId="0" borderId="0" xfId="9" applyFont="1" applyFill="1" applyAlignment="1">
      <alignment horizontal="left"/>
    </xf>
    <xf numFmtId="0" fontId="43" fillId="0" borderId="255" xfId="9" applyFont="1" applyFill="1" applyBorder="1" applyAlignment="1">
      <alignment horizontal="center" vertical="center"/>
    </xf>
    <xf numFmtId="0" fontId="44" fillId="0" borderId="114" xfId="9" applyFont="1" applyFill="1" applyBorder="1" applyAlignment="1">
      <alignment horizontal="center" vertical="center"/>
    </xf>
    <xf numFmtId="0" fontId="44" fillId="0" borderId="165" xfId="9" applyFont="1" applyFill="1" applyBorder="1" applyAlignment="1">
      <alignment horizontal="center" vertical="center"/>
    </xf>
    <xf numFmtId="0" fontId="43" fillId="0" borderId="16" xfId="9" quotePrefix="1" applyFont="1" applyFill="1" applyBorder="1" applyAlignment="1">
      <alignment horizontal="right" vertical="top"/>
    </xf>
    <xf numFmtId="0" fontId="43" fillId="0" borderId="12" xfId="9" applyFont="1" applyFill="1" applyBorder="1" applyAlignment="1">
      <alignment horizontal="right" vertical="top"/>
    </xf>
    <xf numFmtId="0" fontId="43" fillId="0" borderId="12" xfId="9" applyFont="1" applyFill="1" applyBorder="1" applyAlignment="1">
      <alignment horizontal="left" vertical="top" wrapText="1"/>
    </xf>
    <xf numFmtId="181" fontId="43" fillId="0" borderId="54" xfId="9" applyNumberFormat="1" applyFont="1" applyFill="1" applyBorder="1" applyAlignment="1" applyProtection="1">
      <alignment horizontal="center" vertical="center"/>
      <protection locked="0"/>
    </xf>
    <xf numFmtId="181" fontId="43" fillId="0" borderId="51" xfId="9" applyNumberFormat="1" applyFont="1" applyFill="1" applyBorder="1" applyAlignment="1" applyProtection="1">
      <alignment horizontal="center" vertical="center"/>
      <protection locked="0"/>
    </xf>
    <xf numFmtId="181" fontId="43" fillId="0" borderId="47" xfId="9" applyNumberFormat="1" applyFont="1" applyFill="1" applyBorder="1" applyAlignment="1" applyProtection="1">
      <alignment horizontal="center" vertical="center"/>
      <protection locked="0"/>
    </xf>
    <xf numFmtId="0" fontId="43" fillId="0" borderId="54" xfId="9" applyFont="1" applyFill="1" applyBorder="1" applyAlignment="1" applyProtection="1">
      <alignment vertical="center" shrinkToFit="1"/>
      <protection locked="0"/>
    </xf>
    <xf numFmtId="0" fontId="43" fillId="0" borderId="51" xfId="9" applyFont="1" applyFill="1" applyBorder="1" applyAlignment="1" applyProtection="1">
      <alignment vertical="center" shrinkToFit="1"/>
      <protection locked="0"/>
    </xf>
    <xf numFmtId="181" fontId="43" fillId="0" borderId="163" xfId="9" applyNumberFormat="1" applyFont="1" applyFill="1" applyBorder="1" applyAlignment="1" applyProtection="1">
      <alignment horizontal="center" vertical="center"/>
      <protection locked="0"/>
    </xf>
    <xf numFmtId="0" fontId="43" fillId="0" borderId="47" xfId="9" applyFont="1" applyFill="1" applyBorder="1" applyAlignment="1" applyProtection="1">
      <alignment vertical="center" shrinkToFit="1"/>
      <protection locked="0"/>
    </xf>
    <xf numFmtId="181" fontId="43" fillId="0" borderId="55" xfId="9" applyNumberFormat="1" applyFont="1" applyFill="1" applyBorder="1" applyAlignment="1" applyProtection="1">
      <alignment horizontal="center" vertical="center"/>
      <protection locked="0"/>
    </xf>
    <xf numFmtId="181" fontId="43" fillId="0" borderId="45" xfId="9" applyNumberFormat="1" applyFont="1" applyFill="1" applyBorder="1" applyAlignment="1" applyProtection="1">
      <alignment horizontal="center" vertical="center"/>
      <protection locked="0"/>
    </xf>
    <xf numFmtId="181" fontId="43" fillId="0" borderId="92" xfId="9" applyNumberFormat="1" applyFont="1" applyFill="1" applyBorder="1" applyAlignment="1" applyProtection="1">
      <alignment horizontal="center" vertical="center"/>
      <protection locked="0"/>
    </xf>
    <xf numFmtId="0" fontId="43" fillId="0" borderId="55" xfId="9" applyFont="1" applyFill="1" applyBorder="1" applyAlignment="1" applyProtection="1">
      <alignment vertical="center" shrinkToFit="1"/>
      <protection locked="0"/>
    </xf>
    <xf numFmtId="0" fontId="43" fillId="0" borderId="45" xfId="9" applyFont="1" applyFill="1" applyBorder="1" applyAlignment="1" applyProtection="1">
      <alignment vertical="center" shrinkToFit="1"/>
      <protection locked="0"/>
    </xf>
    <xf numFmtId="181" fontId="43" fillId="0" borderId="164" xfId="9" applyNumberFormat="1" applyFont="1" applyFill="1" applyBorder="1" applyAlignment="1" applyProtection="1">
      <alignment horizontal="center" vertical="center"/>
      <protection locked="0"/>
    </xf>
    <xf numFmtId="0" fontId="43" fillId="0" borderId="92" xfId="9" applyFont="1" applyFill="1" applyBorder="1" applyAlignment="1" applyProtection="1">
      <alignment vertical="center" shrinkToFit="1"/>
      <protection locked="0"/>
    </xf>
    <xf numFmtId="0" fontId="43" fillId="0" borderId="0" xfId="9" applyFont="1" applyFill="1" applyAlignment="1" applyProtection="1">
      <alignment horizontal="left" vertical="top" wrapText="1"/>
      <protection locked="0"/>
    </xf>
    <xf numFmtId="0" fontId="43" fillId="0" borderId="0" xfId="9" quotePrefix="1" applyFont="1" applyFill="1" applyAlignment="1">
      <alignment horizontal="right" vertical="top"/>
    </xf>
    <xf numFmtId="181" fontId="43" fillId="0" borderId="57" xfId="9" applyNumberFormat="1" applyFont="1" applyFill="1" applyBorder="1" applyAlignment="1" applyProtection="1">
      <alignment horizontal="center" vertical="center"/>
      <protection locked="0"/>
    </xf>
    <xf numFmtId="181" fontId="43" fillId="0" borderId="44" xfId="9" applyNumberFormat="1" applyFont="1" applyFill="1" applyBorder="1" applyAlignment="1" applyProtection="1">
      <alignment horizontal="center" vertical="center"/>
      <protection locked="0"/>
    </xf>
    <xf numFmtId="181" fontId="43" fillId="0" borderId="93" xfId="9" applyNumberFormat="1" applyFont="1" applyFill="1" applyBorder="1" applyAlignment="1" applyProtection="1">
      <alignment horizontal="center" vertical="center"/>
      <protection locked="0"/>
    </xf>
    <xf numFmtId="0" fontId="43" fillId="0" borderId="57" xfId="9" applyFont="1" applyFill="1" applyBorder="1" applyAlignment="1" applyProtection="1">
      <alignment vertical="center" shrinkToFit="1"/>
      <protection locked="0"/>
    </xf>
    <xf numFmtId="0" fontId="43" fillId="0" borderId="44" xfId="9" applyFont="1" applyFill="1" applyBorder="1" applyAlignment="1" applyProtection="1">
      <alignment vertical="center" shrinkToFit="1"/>
      <protection locked="0"/>
    </xf>
    <xf numFmtId="181" fontId="43" fillId="0" borderId="62" xfId="9" applyNumberFormat="1" applyFont="1" applyFill="1" applyBorder="1" applyAlignment="1" applyProtection="1">
      <alignment horizontal="center" vertical="center"/>
      <protection locked="0"/>
    </xf>
    <xf numFmtId="0" fontId="43" fillId="0" borderId="93" xfId="9" applyFont="1" applyFill="1" applyBorder="1" applyAlignment="1" applyProtection="1">
      <alignment vertical="center" shrinkToFit="1"/>
      <protection locked="0"/>
    </xf>
    <xf numFmtId="0" fontId="43" fillId="0" borderId="46" xfId="9" applyFont="1" applyFill="1" applyBorder="1" applyAlignment="1" applyProtection="1">
      <alignment horizontal="left" vertical="center" wrapText="1"/>
      <protection locked="0"/>
    </xf>
    <xf numFmtId="0" fontId="43" fillId="0" borderId="0" xfId="9" applyFont="1" applyFill="1" applyAlignment="1" applyProtection="1">
      <alignment horizontal="center" shrinkToFit="1"/>
      <protection locked="0"/>
    </xf>
    <xf numFmtId="3" fontId="43" fillId="0" borderId="0" xfId="9" applyNumberFormat="1" applyFont="1" applyFill="1" applyAlignment="1" applyProtection="1">
      <alignment horizontal="center"/>
      <protection locked="0"/>
    </xf>
    <xf numFmtId="0" fontId="43" fillId="0" borderId="24" xfId="9" applyFont="1" applyFill="1" applyBorder="1" applyAlignment="1" applyProtection="1">
      <alignment horizontal="center" vertical="center" wrapText="1"/>
      <protection locked="0"/>
    </xf>
    <xf numFmtId="0" fontId="43" fillId="0" borderId="166" xfId="9" applyFont="1" applyFill="1" applyBorder="1" applyAlignment="1" applyProtection="1">
      <alignment horizontal="center" vertical="center" wrapText="1"/>
      <protection locked="0"/>
    </xf>
    <xf numFmtId="0" fontId="114" fillId="0" borderId="12" xfId="9" applyFont="1" applyFill="1" applyBorder="1" applyAlignment="1">
      <alignment horizontal="left" vertical="center"/>
    </xf>
    <xf numFmtId="0" fontId="43" fillId="0" borderId="78" xfId="9" applyFont="1" applyFill="1" applyBorder="1" applyAlignment="1" applyProtection="1">
      <alignment horizontal="center" vertical="center" wrapText="1"/>
      <protection locked="0"/>
    </xf>
    <xf numFmtId="0" fontId="43" fillId="0" borderId="46" xfId="9" applyFont="1" applyFill="1" applyBorder="1" applyAlignment="1" applyProtection="1">
      <alignment horizontal="center" vertical="center" wrapText="1"/>
      <protection locked="0"/>
    </xf>
    <xf numFmtId="0" fontId="43" fillId="0" borderId="91" xfId="9" applyFont="1" applyFill="1" applyBorder="1" applyAlignment="1" applyProtection="1">
      <alignment horizontal="center" vertical="center" wrapText="1"/>
      <protection locked="0"/>
    </xf>
    <xf numFmtId="0" fontId="114" fillId="0" borderId="46" xfId="9" applyFont="1" applyFill="1" applyBorder="1">
      <alignment vertical="center"/>
    </xf>
    <xf numFmtId="0" fontId="94" fillId="0" borderId="46" xfId="9" applyFont="1" applyFill="1" applyBorder="1" applyAlignment="1" applyProtection="1">
      <alignment horizontal="left" vertical="center"/>
      <protection locked="0"/>
    </xf>
    <xf numFmtId="0" fontId="94" fillId="0" borderId="24" xfId="9" applyFont="1" applyFill="1" applyBorder="1" applyAlignment="1">
      <alignment horizontal="center" vertical="center"/>
    </xf>
    <xf numFmtId="0" fontId="94" fillId="0" borderId="24" xfId="9" applyFont="1" applyFill="1" applyBorder="1" applyAlignment="1">
      <alignment horizontal="center" vertical="center" wrapText="1" shrinkToFit="1"/>
    </xf>
    <xf numFmtId="0" fontId="43" fillId="0" borderId="167" xfId="9" applyFont="1" applyFill="1" applyBorder="1" applyAlignment="1" applyProtection="1">
      <alignment horizontal="center" vertical="center" wrapText="1"/>
      <protection locked="0"/>
    </xf>
    <xf numFmtId="0" fontId="114" fillId="0" borderId="0" xfId="9" applyFont="1" applyFill="1" applyAlignment="1">
      <alignment horizontal="left" vertical="center"/>
    </xf>
    <xf numFmtId="0" fontId="43" fillId="0" borderId="55" xfId="9" applyFont="1" applyFill="1" applyBorder="1" applyAlignment="1" applyProtection="1">
      <alignment horizontal="center" vertical="center" wrapText="1"/>
      <protection locked="0"/>
    </xf>
    <xf numFmtId="0" fontId="43" fillId="0" borderId="45" xfId="9" applyFont="1" applyFill="1" applyBorder="1" applyAlignment="1" applyProtection="1">
      <alignment horizontal="center" vertical="center" wrapText="1"/>
      <protection locked="0"/>
    </xf>
    <xf numFmtId="0" fontId="43" fillId="0" borderId="92" xfId="9" applyFont="1" applyFill="1" applyBorder="1" applyAlignment="1" applyProtection="1">
      <alignment horizontal="center" vertical="center" wrapText="1"/>
      <protection locked="0"/>
    </xf>
    <xf numFmtId="0" fontId="43" fillId="0" borderId="191" xfId="9" applyFont="1" applyFill="1" applyBorder="1" applyAlignment="1" applyProtection="1">
      <alignment horizontal="center" vertical="center" wrapText="1"/>
      <protection locked="0"/>
    </xf>
    <xf numFmtId="0" fontId="94" fillId="0" borderId="11" xfId="9" applyFont="1" applyFill="1" applyBorder="1" applyAlignment="1" applyProtection="1">
      <alignment horizontal="left" vertical="center"/>
      <protection locked="0"/>
    </xf>
    <xf numFmtId="0" fontId="43" fillId="0" borderId="23" xfId="9" applyFont="1" applyFill="1" applyBorder="1" applyAlignment="1" applyProtection="1">
      <alignment horizontal="center" vertical="center" wrapText="1"/>
      <protection locked="0"/>
    </xf>
    <xf numFmtId="0" fontId="43" fillId="0" borderId="7" xfId="9" applyFont="1" applyFill="1" applyBorder="1" applyAlignment="1" applyProtection="1">
      <alignment horizontal="center" vertical="center" wrapText="1"/>
      <protection locked="0"/>
    </xf>
    <xf numFmtId="0" fontId="43" fillId="0" borderId="0" xfId="9" applyFont="1" applyFill="1" applyAlignment="1" applyProtection="1">
      <alignment horizontal="center" vertical="center" wrapText="1"/>
      <protection locked="0"/>
    </xf>
    <xf numFmtId="0" fontId="43" fillId="0" borderId="8" xfId="9" applyFont="1" applyFill="1" applyBorder="1" applyAlignment="1" applyProtection="1">
      <alignment horizontal="center" vertical="center" wrapText="1"/>
      <protection locked="0"/>
    </xf>
    <xf numFmtId="0" fontId="114" fillId="0" borderId="11" xfId="9" applyFont="1" applyFill="1" applyBorder="1">
      <alignment vertical="center"/>
    </xf>
    <xf numFmtId="0" fontId="43" fillId="0" borderId="1" xfId="0" quotePrefix="1" applyFont="1" applyBorder="1" applyAlignment="1">
      <alignment horizontal="right" vertical="center"/>
    </xf>
    <xf numFmtId="0" fontId="43" fillId="0" borderId="0" xfId="0" applyFont="1" applyAlignment="1">
      <alignment horizontal="right" vertical="center"/>
    </xf>
    <xf numFmtId="0" fontId="49" fillId="0" borderId="0" xfId="9" applyFont="1" applyFill="1" applyAlignment="1">
      <alignment horizontal="center" vertical="top" wrapText="1"/>
    </xf>
    <xf numFmtId="0" fontId="41" fillId="0" borderId="11" xfId="9" applyFont="1" applyFill="1" applyBorder="1" applyAlignment="1">
      <alignment horizontal="left" vertical="top" wrapText="1"/>
    </xf>
    <xf numFmtId="0" fontId="48" fillId="0" borderId="0" xfId="0" applyFont="1" applyAlignment="1">
      <alignment horizontal="right" vertical="top"/>
    </xf>
    <xf numFmtId="0" fontId="41" fillId="0" borderId="2" xfId="9" applyFont="1" applyFill="1" applyBorder="1" applyAlignment="1">
      <alignment horizontal="left" vertical="center"/>
    </xf>
    <xf numFmtId="0" fontId="43" fillId="0" borderId="1" xfId="0" quotePrefix="1" applyFont="1" applyBorder="1" applyAlignment="1">
      <alignment horizontal="right" vertical="top"/>
    </xf>
    <xf numFmtId="0" fontId="43" fillId="0" borderId="0" xfId="0" applyFont="1" applyAlignment="1">
      <alignment horizontal="right" vertical="top"/>
    </xf>
    <xf numFmtId="0" fontId="43" fillId="0" borderId="46" xfId="9" applyFont="1" applyFill="1" applyBorder="1" applyAlignment="1" applyProtection="1">
      <alignment horizontal="left" vertical="center"/>
      <protection locked="0"/>
    </xf>
    <xf numFmtId="0" fontId="44" fillId="0" borderId="112" xfId="9" applyFont="1" applyFill="1" applyBorder="1" applyAlignment="1">
      <alignment horizontal="center" vertical="center"/>
    </xf>
    <xf numFmtId="0" fontId="44" fillId="0" borderId="113" xfId="9" applyFont="1" applyFill="1" applyBorder="1" applyAlignment="1">
      <alignment horizontal="center" vertical="center"/>
    </xf>
    <xf numFmtId="0" fontId="116" fillId="0" borderId="32" xfId="9" applyFont="1" applyFill="1" applyBorder="1" applyAlignment="1">
      <alignment horizontal="center" vertical="center"/>
    </xf>
    <xf numFmtId="0" fontId="116" fillId="0" borderId="31" xfId="9" applyFont="1" applyFill="1" applyBorder="1" applyAlignment="1">
      <alignment horizontal="center" vertical="center"/>
    </xf>
    <xf numFmtId="0" fontId="116" fillId="0" borderId="182" xfId="9" applyFont="1" applyFill="1" applyBorder="1" applyAlignment="1">
      <alignment horizontal="center" vertical="center"/>
    </xf>
    <xf numFmtId="0" fontId="116" fillId="0" borderId="169" xfId="9" applyFont="1" applyFill="1" applyBorder="1" applyAlignment="1">
      <alignment horizontal="center" vertical="center"/>
    </xf>
    <xf numFmtId="0" fontId="116" fillId="0" borderId="30" xfId="9" applyFont="1" applyFill="1" applyBorder="1" applyAlignment="1">
      <alignment horizontal="center" vertical="center"/>
    </xf>
    <xf numFmtId="0" fontId="116" fillId="0" borderId="18" xfId="9" applyFont="1" applyFill="1" applyBorder="1" applyAlignment="1">
      <alignment horizontal="distributed" vertical="center" shrinkToFit="1"/>
    </xf>
    <xf numFmtId="0" fontId="116" fillId="0" borderId="12" xfId="9" applyFont="1" applyFill="1" applyBorder="1" applyAlignment="1">
      <alignment horizontal="distributed" vertical="center" shrinkToFit="1"/>
    </xf>
    <xf numFmtId="0" fontId="116" fillId="0" borderId="129" xfId="9" applyFont="1" applyFill="1" applyBorder="1" applyAlignment="1">
      <alignment horizontal="distributed" vertical="center" shrinkToFit="1"/>
    </xf>
    <xf numFmtId="0" fontId="116" fillId="0" borderId="84" xfId="9" applyFont="1" applyFill="1" applyBorder="1" applyAlignment="1">
      <alignment horizontal="distributed" vertical="center" shrinkToFit="1"/>
    </xf>
    <xf numFmtId="0" fontId="116" fillId="0" borderId="167" xfId="9" applyFont="1" applyFill="1" applyBorder="1" applyAlignment="1">
      <alignment horizontal="distributed" vertical="center" shrinkToFit="1"/>
    </xf>
    <xf numFmtId="0" fontId="116" fillId="0" borderId="153" xfId="9" applyFont="1" applyFill="1" applyBorder="1" applyAlignment="1">
      <alignment horizontal="distributed" vertical="center" shrinkToFit="1"/>
    </xf>
    <xf numFmtId="0" fontId="116" fillId="0" borderId="98" xfId="9" applyFont="1" applyFill="1" applyBorder="1" applyAlignment="1">
      <alignment horizontal="distributed" vertical="center" shrinkToFit="1"/>
    </xf>
    <xf numFmtId="0" fontId="116" fillId="0" borderId="45" xfId="9" applyFont="1" applyFill="1" applyBorder="1" applyAlignment="1">
      <alignment horizontal="distributed" vertical="center" shrinkToFit="1"/>
    </xf>
    <xf numFmtId="0" fontId="116" fillId="0" borderId="181" xfId="9" applyFont="1" applyFill="1" applyBorder="1" applyAlignment="1">
      <alignment horizontal="distributed" vertical="center" shrinkToFit="1"/>
    </xf>
    <xf numFmtId="0" fontId="116" fillId="0" borderId="55" xfId="9" applyFont="1" applyFill="1" applyBorder="1" applyAlignment="1">
      <alignment horizontal="distributed" vertical="center" shrinkToFit="1"/>
    </xf>
    <xf numFmtId="0" fontId="116" fillId="0" borderId="9" xfId="9" applyFont="1" applyFill="1" applyBorder="1" applyAlignment="1">
      <alignment horizontal="distributed" vertical="center" shrinkToFit="1"/>
    </xf>
    <xf numFmtId="0" fontId="116" fillId="0" borderId="11" xfId="9" applyFont="1" applyFill="1" applyBorder="1" applyAlignment="1">
      <alignment horizontal="distributed" vertical="center" shrinkToFit="1"/>
    </xf>
    <xf numFmtId="0" fontId="116" fillId="0" borderId="11" xfId="9" applyFont="1" applyFill="1" applyBorder="1" applyAlignment="1" applyProtection="1">
      <alignment horizontal="left" vertical="center" shrinkToFit="1"/>
      <protection locked="0"/>
    </xf>
    <xf numFmtId="0" fontId="110" fillId="0" borderId="0" xfId="9" applyFont="1" applyFill="1" applyAlignment="1">
      <alignment horizontal="left" vertical="top" wrapText="1"/>
    </xf>
    <xf numFmtId="0" fontId="41" fillId="0" borderId="0" xfId="9" applyFont="1" applyFill="1" applyAlignment="1">
      <alignment horizontal="left" vertical="top"/>
    </xf>
    <xf numFmtId="0" fontId="43" fillId="0" borderId="46" xfId="9" applyFont="1" applyFill="1" applyBorder="1" applyAlignment="1">
      <alignment horizontal="left" vertical="center" shrinkToFit="1"/>
    </xf>
    <xf numFmtId="0" fontId="49" fillId="0" borderId="46" xfId="0" applyFont="1" applyBorder="1" applyAlignment="1" applyProtection="1">
      <alignment horizontal="center" vertical="center"/>
      <protection locked="0"/>
    </xf>
    <xf numFmtId="0" fontId="92" fillId="0" borderId="0" xfId="9" applyFont="1" applyFill="1" applyAlignment="1">
      <alignment horizontal="left" vertical="center"/>
    </xf>
    <xf numFmtId="0" fontId="43" fillId="0" borderId="0" xfId="9" applyFont="1" applyFill="1" applyAlignment="1">
      <alignment horizontal="right" vertical="center" shrinkToFit="1"/>
    </xf>
    <xf numFmtId="181" fontId="43" fillId="0" borderId="46" xfId="9" applyNumberFormat="1" applyFont="1" applyFill="1" applyBorder="1" applyAlignment="1" applyProtection="1">
      <alignment horizontal="center" vertical="center" shrinkToFit="1"/>
      <protection locked="0"/>
    </xf>
    <xf numFmtId="0" fontId="49" fillId="0" borderId="0" xfId="9" applyFont="1" applyFill="1" applyAlignment="1">
      <alignment horizontal="center" vertical="center"/>
    </xf>
    <xf numFmtId="49" fontId="3" fillId="0" borderId="0" xfId="9" quotePrefix="1" applyNumberFormat="1" applyFont="1" applyAlignment="1">
      <alignment horizontal="center" vertical="center"/>
    </xf>
    <xf numFmtId="0" fontId="9" fillId="0" borderId="0" xfId="9" applyAlignment="1">
      <alignment horizontal="center" vertical="center"/>
    </xf>
    <xf numFmtId="0" fontId="9" fillId="0" borderId="11" xfId="9" applyBorder="1" applyAlignment="1">
      <alignment horizontal="center" vertical="center"/>
    </xf>
    <xf numFmtId="0" fontId="59"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64" fillId="8" borderId="32" xfId="0" applyFont="1" applyFill="1" applyBorder="1" applyAlignment="1">
      <alignment horizontal="center" vertical="center"/>
    </xf>
    <xf numFmtId="0" fontId="64" fillId="8" borderId="31" xfId="0" applyFont="1" applyFill="1" applyBorder="1" applyAlignment="1">
      <alignment horizontal="center" vertical="center"/>
    </xf>
    <xf numFmtId="0" fontId="64" fillId="8" borderId="30" xfId="0" applyFont="1" applyFill="1" applyBorder="1" applyAlignment="1">
      <alignment horizontal="center" vertical="center"/>
    </xf>
    <xf numFmtId="0" fontId="64" fillId="8" borderId="24" xfId="0" applyFont="1" applyFill="1" applyBorder="1" applyAlignment="1">
      <alignment horizontal="center" vertical="center"/>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64" fillId="0" borderId="216" xfId="0" applyFont="1" applyBorder="1" applyAlignment="1">
      <alignment horizontal="center" vertical="center"/>
    </xf>
    <xf numFmtId="0" fontId="64" fillId="0" borderId="217" xfId="0" applyFont="1" applyBorder="1" applyAlignment="1">
      <alignment horizontal="center" vertical="center"/>
    </xf>
    <xf numFmtId="0" fontId="18" fillId="8" borderId="30" xfId="0" applyFont="1" applyFill="1" applyBorder="1" applyAlignment="1">
      <alignment horizontal="center" vertical="center"/>
    </xf>
    <xf numFmtId="0" fontId="18" fillId="8" borderId="24" xfId="0" applyFont="1" applyFill="1" applyBorder="1" applyAlignment="1">
      <alignment horizontal="center" vertical="center"/>
    </xf>
    <xf numFmtId="56" fontId="64" fillId="0" borderId="215" xfId="0" applyNumberFormat="1" applyFont="1" applyBorder="1" applyAlignment="1">
      <alignment horizontal="center" vertical="center"/>
    </xf>
    <xf numFmtId="0" fontId="64" fillId="0" borderId="110" xfId="0" applyFont="1" applyBorder="1" applyAlignment="1">
      <alignment horizontal="center" vertical="center"/>
    </xf>
    <xf numFmtId="0" fontId="18" fillId="9" borderId="9" xfId="0" applyFont="1" applyFill="1" applyBorder="1" applyAlignment="1">
      <alignment horizontal="center" vertical="center"/>
    </xf>
    <xf numFmtId="0" fontId="18" fillId="9" borderId="10" xfId="0" applyFont="1" applyFill="1" applyBorder="1" applyAlignment="1">
      <alignment horizontal="center" vertical="center"/>
    </xf>
    <xf numFmtId="0" fontId="9" fillId="2" borderId="207"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8" xfId="9" applyNumberFormat="1" applyFill="1" applyBorder="1" applyAlignment="1" applyProtection="1">
      <alignment horizontal="center" vertical="center" shrinkToFit="1"/>
      <protection locked="0"/>
    </xf>
    <xf numFmtId="0" fontId="18" fillId="0" borderId="24" xfId="6" applyFont="1" applyBorder="1" applyAlignment="1">
      <alignment horizontal="center" vertical="center" shrinkToFit="1"/>
    </xf>
    <xf numFmtId="0" fontId="18" fillId="0" borderId="32" xfId="6" applyFont="1" applyBorder="1" applyAlignment="1">
      <alignment horizontal="center" vertical="center" shrinkToFit="1"/>
    </xf>
    <xf numFmtId="0" fontId="9" fillId="2" borderId="209"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2"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212" fontId="9" fillId="2" borderId="55" xfId="9" applyNumberFormat="1" applyFill="1" applyBorder="1" applyAlignment="1" applyProtection="1">
      <alignment horizontal="center" vertical="center" shrinkToFit="1"/>
      <protection locked="0"/>
    </xf>
    <xf numFmtId="212" fontId="9" fillId="2" borderId="56" xfId="9" applyNumberFormat="1" applyFill="1" applyBorder="1" applyAlignment="1" applyProtection="1">
      <alignment horizontal="center" vertical="center" shrinkToFit="1"/>
      <protection locked="0"/>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20" fontId="18" fillId="8" borderId="14" xfId="0" applyNumberFormat="1" applyFont="1" applyFill="1" applyBorder="1" applyAlignment="1">
      <alignment horizontal="center" vertical="center"/>
    </xf>
    <xf numFmtId="0" fontId="18" fillId="8" borderId="14" xfId="0" applyFont="1" applyFill="1" applyBorder="1" applyAlignment="1">
      <alignment horizontal="center" vertical="center"/>
    </xf>
    <xf numFmtId="0" fontId="9" fillId="2" borderId="210"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5"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5" xfId="9" applyFill="1" applyBorder="1" applyAlignment="1" applyProtection="1">
      <alignment horizontal="center" vertical="center" shrinkToFit="1"/>
      <protection locked="0"/>
    </xf>
    <xf numFmtId="212" fontId="9" fillId="2" borderId="58" xfId="9" applyNumberFormat="1" applyFill="1" applyBorder="1" applyAlignment="1" applyProtection="1">
      <alignment horizontal="center" vertical="center" shrinkToFit="1"/>
      <protection locked="0"/>
    </xf>
    <xf numFmtId="212" fontId="9" fillId="2" borderId="60" xfId="9" applyNumberFormat="1" applyFill="1" applyBorder="1" applyAlignment="1" applyProtection="1">
      <alignment horizontal="center" vertical="center" shrinkToFit="1"/>
      <protection locked="0"/>
    </xf>
    <xf numFmtId="0" fontId="21" fillId="10" borderId="51" xfId="9" applyFont="1" applyFill="1" applyBorder="1" applyAlignment="1">
      <alignment horizontal="center" vertical="center" shrinkToFit="1"/>
    </xf>
    <xf numFmtId="201" fontId="21" fillId="10" borderId="54" xfId="9" applyNumberFormat="1" applyFont="1" applyFill="1" applyBorder="1" applyAlignment="1">
      <alignment horizontal="center" vertical="center"/>
    </xf>
    <xf numFmtId="201" fontId="21" fillId="10" borderId="51" xfId="9" applyNumberFormat="1" applyFont="1" applyFill="1" applyBorder="1" applyAlignment="1">
      <alignment horizontal="center" vertical="center"/>
    </xf>
    <xf numFmtId="201" fontId="21" fillId="10" borderId="47" xfId="9" applyNumberFormat="1" applyFont="1" applyFill="1" applyBorder="1" applyAlignment="1">
      <alignment horizontal="center" vertical="center"/>
    </xf>
    <xf numFmtId="201" fontId="21" fillId="10" borderId="54" xfId="9" applyNumberFormat="1" applyFont="1" applyFill="1" applyBorder="1" applyAlignment="1">
      <alignment horizontal="center" vertical="center" shrinkToFit="1"/>
    </xf>
    <xf numFmtId="201" fontId="21" fillId="10" borderId="51" xfId="9" applyNumberFormat="1" applyFont="1" applyFill="1" applyBorder="1" applyAlignment="1">
      <alignment horizontal="center" vertical="center" shrinkToFit="1"/>
    </xf>
    <xf numFmtId="201" fontId="21"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1" fillId="2" borderId="45" xfId="9" applyFont="1" applyFill="1" applyBorder="1" applyAlignment="1" applyProtection="1">
      <alignment horizontal="center" vertical="center" shrinkToFit="1"/>
      <protection locked="0"/>
    </xf>
    <xf numFmtId="201" fontId="21" fillId="2" borderId="55" xfId="9" applyNumberFormat="1" applyFont="1" applyFill="1" applyBorder="1" applyAlignment="1" applyProtection="1">
      <alignment horizontal="center" vertical="center"/>
      <protection locked="0"/>
    </xf>
    <xf numFmtId="201" fontId="21" fillId="2" borderId="45" xfId="9" applyNumberFormat="1" applyFont="1" applyFill="1" applyBorder="1" applyAlignment="1" applyProtection="1">
      <alignment horizontal="center" vertical="center"/>
      <protection locked="0"/>
    </xf>
    <xf numFmtId="201" fontId="21" fillId="2" borderId="92" xfId="9" applyNumberFormat="1" applyFont="1" applyFill="1" applyBorder="1" applyAlignment="1" applyProtection="1">
      <alignment horizontal="center" vertical="center"/>
      <protection locked="0"/>
    </xf>
    <xf numFmtId="201" fontId="21" fillId="6" borderId="55" xfId="9" applyNumberFormat="1" applyFont="1" applyFill="1" applyBorder="1" applyAlignment="1">
      <alignment horizontal="center" vertical="center"/>
    </xf>
    <xf numFmtId="0" fontId="21" fillId="6" borderId="45" xfId="9" applyFont="1" applyFill="1" applyBorder="1" applyAlignment="1">
      <alignment horizontal="center" vertical="center"/>
    </xf>
    <xf numFmtId="0" fontId="21" fillId="6" borderId="92" xfId="9" applyFont="1" applyFill="1" applyBorder="1" applyAlignment="1">
      <alignment horizontal="center" vertical="center"/>
    </xf>
    <xf numFmtId="0" fontId="9" fillId="2" borderId="0" xfId="9" applyFill="1" applyAlignment="1">
      <alignment horizontal="left" vertical="top" wrapText="1"/>
    </xf>
    <xf numFmtId="0" fontId="65" fillId="2" borderId="21" xfId="9" applyFont="1" applyFill="1" applyBorder="1" applyAlignment="1">
      <alignment horizontal="left" vertical="top" wrapText="1"/>
    </xf>
    <xf numFmtId="0" fontId="65" fillId="2" borderId="108" xfId="9" applyFont="1" applyFill="1" applyBorder="1" applyAlignment="1">
      <alignment horizontal="left" vertical="top" wrapText="1"/>
    </xf>
    <xf numFmtId="0" fontId="65" fillId="2" borderId="0" xfId="9" applyFont="1" applyFill="1" applyAlignment="1">
      <alignment horizontal="left" vertical="top" wrapText="1"/>
    </xf>
    <xf numFmtId="0" fontId="65" fillId="2" borderId="2" xfId="9" applyFont="1" applyFill="1" applyBorder="1" applyAlignment="1">
      <alignment horizontal="left" vertical="top" wrapText="1"/>
    </xf>
    <xf numFmtId="0" fontId="65" fillId="2" borderId="3" xfId="9" applyFont="1" applyFill="1" applyBorder="1" applyAlignment="1">
      <alignment horizontal="left" vertical="top" wrapText="1"/>
    </xf>
    <xf numFmtId="0" fontId="65" fillId="2" borderId="5" xfId="9" applyFont="1" applyFill="1" applyBorder="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1" fillId="2" borderId="44" xfId="9" applyFont="1" applyFill="1" applyBorder="1" applyAlignment="1" applyProtection="1">
      <alignment horizontal="center" vertical="center" shrinkToFit="1"/>
      <protection locked="0"/>
    </xf>
    <xf numFmtId="201" fontId="21" fillId="2" borderId="57" xfId="9" applyNumberFormat="1" applyFont="1" applyFill="1" applyBorder="1" applyAlignment="1" applyProtection="1">
      <alignment horizontal="center" vertical="center"/>
      <protection locked="0"/>
    </xf>
    <xf numFmtId="201" fontId="21" fillId="2" borderId="44" xfId="9" applyNumberFormat="1" applyFont="1" applyFill="1" applyBorder="1" applyAlignment="1" applyProtection="1">
      <alignment horizontal="center" vertical="center"/>
      <protection locked="0"/>
    </xf>
    <xf numFmtId="201" fontId="21" fillId="2" borderId="93" xfId="9" applyNumberFormat="1" applyFont="1" applyFill="1" applyBorder="1" applyAlignment="1" applyProtection="1">
      <alignment horizontal="center" vertical="center"/>
      <protection locked="0"/>
    </xf>
    <xf numFmtId="201" fontId="21" fillId="6" borderId="57" xfId="9" applyNumberFormat="1" applyFont="1" applyFill="1" applyBorder="1" applyAlignment="1">
      <alignment horizontal="center" vertical="center"/>
    </xf>
    <xf numFmtId="0" fontId="21" fillId="6" borderId="44" xfId="9" applyFont="1" applyFill="1" applyBorder="1" applyAlignment="1">
      <alignment horizontal="center" vertical="center"/>
    </xf>
    <xf numFmtId="0" fontId="21" fillId="6" borderId="93" xfId="9" applyFont="1" applyFill="1" applyBorder="1" applyAlignment="1">
      <alignment horizontal="center" vertical="center"/>
    </xf>
    <xf numFmtId="0" fontId="44" fillId="0" borderId="18" xfId="9" applyFont="1" applyFill="1" applyBorder="1" applyAlignment="1">
      <alignment horizontal="left" vertical="top" wrapText="1"/>
    </xf>
    <xf numFmtId="0" fontId="43" fillId="0" borderId="6" xfId="9" applyFont="1" applyFill="1" applyBorder="1" applyAlignment="1">
      <alignment horizontal="left" vertical="top" wrapText="1"/>
    </xf>
    <xf numFmtId="0" fontId="43" fillId="0" borderId="7" xfId="9" applyFont="1" applyFill="1" applyBorder="1" applyAlignment="1">
      <alignment horizontal="left" vertical="top" wrapText="1"/>
    </xf>
    <xf numFmtId="0" fontId="43" fillId="0" borderId="8" xfId="9" applyFont="1" applyFill="1" applyBorder="1" applyAlignment="1">
      <alignment horizontal="left" vertical="top" wrapText="1"/>
    </xf>
    <xf numFmtId="0" fontId="43" fillId="0" borderId="9" xfId="9" applyFont="1" applyFill="1" applyBorder="1" applyAlignment="1">
      <alignment horizontal="left" vertical="top" wrapText="1"/>
    </xf>
    <xf numFmtId="0" fontId="43" fillId="0" borderId="11" xfId="9" applyFont="1" applyFill="1" applyBorder="1" applyAlignment="1">
      <alignment horizontal="left" vertical="top" wrapText="1"/>
    </xf>
    <xf numFmtId="0" fontId="43" fillId="0" borderId="10" xfId="9" applyFont="1" applyFill="1" applyBorder="1" applyAlignment="1">
      <alignment horizontal="left" vertical="top" wrapText="1"/>
    </xf>
    <xf numFmtId="0" fontId="43" fillId="0" borderId="13" xfId="9" applyFont="1" applyFill="1" applyBorder="1" applyAlignment="1">
      <alignment horizontal="left" vertical="top"/>
    </xf>
    <xf numFmtId="0" fontId="43" fillId="0" borderId="0" xfId="9" applyFont="1" applyFill="1" applyAlignment="1" applyProtection="1">
      <alignment horizontal="left" vertical="top" wrapText="1" shrinkToFit="1"/>
      <protection locked="0"/>
    </xf>
    <xf numFmtId="0" fontId="41" fillId="0" borderId="2" xfId="9" applyFont="1" applyFill="1" applyBorder="1" applyAlignment="1">
      <alignment horizontal="left" vertical="top" wrapText="1"/>
    </xf>
    <xf numFmtId="0" fontId="43" fillId="0" borderId="0" xfId="9" applyFont="1" applyFill="1" applyAlignment="1">
      <alignment horizontal="center"/>
    </xf>
    <xf numFmtId="0" fontId="43" fillId="0" borderId="0" xfId="9" applyFont="1" applyFill="1" applyAlignment="1">
      <alignment horizontal="right" shrinkToFit="1"/>
    </xf>
    <xf numFmtId="0" fontId="43" fillId="0" borderId="46" xfId="9" applyFont="1" applyFill="1" applyBorder="1" applyAlignment="1" applyProtection="1">
      <alignment horizontal="left"/>
      <protection locked="0"/>
    </xf>
    <xf numFmtId="0" fontId="39" fillId="0" borderId="0" xfId="0" applyFont="1" applyAlignment="1">
      <alignment horizontal="left" vertical="top" wrapText="1"/>
    </xf>
    <xf numFmtId="0" fontId="39" fillId="0" borderId="8" xfId="0" applyFont="1" applyBorder="1" applyAlignment="1">
      <alignment horizontal="left" vertical="top" wrapText="1"/>
    </xf>
    <xf numFmtId="0" fontId="48" fillId="0" borderId="0" xfId="0" applyFont="1" applyAlignment="1">
      <alignment horizontal="left" vertical="center"/>
    </xf>
    <xf numFmtId="0" fontId="43" fillId="0" borderId="0" xfId="9" applyFont="1" applyFill="1" applyAlignment="1">
      <alignment horizontal="left" vertical="top" shrinkToFit="1"/>
    </xf>
    <xf numFmtId="0" fontId="111" fillId="0" borderId="0" xfId="9" applyFont="1" applyFill="1" applyAlignment="1">
      <alignment horizontal="left" vertical="top" wrapText="1"/>
    </xf>
    <xf numFmtId="0" fontId="43" fillId="0" borderId="46" xfId="9" applyFont="1" applyFill="1" applyBorder="1" applyProtection="1">
      <alignment vertical="center"/>
      <protection locked="0"/>
    </xf>
    <xf numFmtId="0" fontId="43" fillId="0" borderId="0" xfId="0" applyFont="1" applyAlignment="1">
      <alignment horizontal="left" vertical="center" shrinkToFit="1"/>
    </xf>
    <xf numFmtId="0" fontId="48" fillId="0" borderId="0" xfId="0" applyFont="1" applyAlignment="1">
      <alignment horizontal="left" vertical="center" wrapText="1"/>
    </xf>
    <xf numFmtId="0" fontId="48" fillId="0" borderId="0" xfId="0" applyFont="1" applyAlignment="1">
      <alignment horizontal="left" vertical="top" wrapText="1"/>
    </xf>
    <xf numFmtId="49" fontId="3" fillId="0" borderId="0" xfId="9" quotePrefix="1" applyNumberFormat="1" applyFont="1" applyFill="1" applyAlignment="1">
      <alignment horizontal="center" vertic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6" xfId="9" applyFont="1" applyFill="1" applyBorder="1" applyAlignment="1">
      <alignment horizontal="center" vertical="center"/>
    </xf>
    <xf numFmtId="0" fontId="3" fillId="0" borderId="127" xfId="9" applyFont="1" applyFill="1" applyBorder="1" applyAlignment="1">
      <alignment horizontal="center" vertical="center"/>
    </xf>
    <xf numFmtId="0" fontId="3" fillId="0" borderId="36" xfId="9" applyFont="1" applyFill="1" applyBorder="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xf>
    <xf numFmtId="0" fontId="3" fillId="0" borderId="0" xfId="9" applyFont="1" applyFill="1" applyAlignment="1">
      <alignment horizontal="left" vertical="center"/>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9" fillId="0" borderId="11" xfId="9" applyFill="1" applyBorder="1" applyAlignment="1">
      <alignment horizontal="lef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19" fillId="0" borderId="51" xfId="0" applyFont="1" applyBorder="1" applyAlignment="1">
      <alignment horizontal="center" vertical="center"/>
    </xf>
    <xf numFmtId="0" fontId="19" fillId="0" borderId="47"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0" fontId="15" fillId="0" borderId="167" xfId="0" applyFont="1" applyBorder="1" applyAlignment="1" applyProtection="1">
      <alignment horizontal="center" vertical="center" shrinkToFit="1"/>
      <protection locked="0"/>
    </xf>
    <xf numFmtId="0" fontId="15" fillId="0" borderId="167" xfId="9" applyFont="1" applyFill="1" applyBorder="1" applyAlignment="1" applyProtection="1">
      <alignment horizontal="center" vertical="center"/>
      <protection locked="0"/>
    </xf>
    <xf numFmtId="0" fontId="15" fillId="0" borderId="167" xfId="9" applyFont="1" applyFill="1" applyBorder="1" applyAlignment="1" applyProtection="1">
      <alignment horizontal="center" vertical="center" shrinkToFit="1"/>
      <protection locked="0"/>
    </xf>
    <xf numFmtId="181" fontId="15" fillId="0" borderId="167"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2"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2" xfId="9" applyFont="1" applyFill="1" applyBorder="1" applyAlignment="1" applyProtection="1">
      <alignment horizontal="center" vertical="center"/>
      <protection locked="0"/>
    </xf>
    <xf numFmtId="0" fontId="15" fillId="0" borderId="167"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181"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91" xfId="9" applyFill="1" applyBorder="1" applyAlignment="1">
      <alignment horizontal="left" vertical="center"/>
    </xf>
    <xf numFmtId="0" fontId="9" fillId="0" borderId="14" xfId="9" applyFill="1" applyBorder="1" applyAlignment="1">
      <alignment horizontal="left" vertical="center" shrinkToFit="1"/>
    </xf>
    <xf numFmtId="0" fontId="9" fillId="0" borderId="191" xfId="9" applyFill="1" applyBorder="1" applyAlignment="1">
      <alignment horizontal="left" vertical="center" shrinkToFit="1"/>
    </xf>
    <xf numFmtId="0" fontId="66" fillId="5" borderId="166" xfId="0" applyFont="1" applyFill="1" applyBorder="1" applyAlignment="1">
      <alignment horizontal="center" vertical="center" shrinkToFit="1"/>
    </xf>
    <xf numFmtId="0" fontId="66" fillId="5" borderId="166" xfId="9" applyFont="1" applyFill="1" applyBorder="1" applyAlignment="1">
      <alignment horizontal="center" vertical="center"/>
    </xf>
    <xf numFmtId="0" fontId="66" fillId="5" borderId="166" xfId="9" applyFont="1" applyFill="1" applyBorder="1" applyAlignment="1">
      <alignment horizontal="center" vertical="center" shrinkToFit="1"/>
    </xf>
    <xf numFmtId="181" fontId="66" fillId="5" borderId="166" xfId="9" applyNumberFormat="1" applyFont="1" applyFill="1" applyBorder="1" applyAlignment="1">
      <alignment horizontal="center" vertical="center"/>
    </xf>
    <xf numFmtId="181" fontId="66" fillId="5" borderId="54" xfId="9" applyNumberFormat="1" applyFont="1" applyFill="1" applyBorder="1" applyAlignment="1">
      <alignment horizontal="center" vertical="center"/>
    </xf>
    <xf numFmtId="181" fontId="66" fillId="5" borderId="47" xfId="9" applyNumberFormat="1" applyFont="1" applyFill="1" applyBorder="1" applyAlignment="1">
      <alignment horizontal="center" vertical="center"/>
    </xf>
    <xf numFmtId="0" fontId="66" fillId="5" borderId="54" xfId="9" applyFont="1" applyFill="1" applyBorder="1" applyAlignment="1">
      <alignment horizontal="center" vertical="center"/>
    </xf>
    <xf numFmtId="0" fontId="66" fillId="5" borderId="157" xfId="9" applyFont="1" applyFill="1" applyBorder="1" applyAlignment="1">
      <alignment horizontal="center" vertical="center"/>
    </xf>
    <xf numFmtId="0" fontId="32" fillId="5" borderId="166" xfId="0" applyFont="1" applyFill="1" applyBorder="1" applyAlignment="1">
      <alignment horizontal="center" vertical="center"/>
    </xf>
    <xf numFmtId="0" fontId="9" fillId="0" borderId="79" xfId="9" applyFill="1" applyBorder="1" applyAlignment="1">
      <alignment horizontal="left" vertical="center"/>
    </xf>
    <xf numFmtId="0" fontId="9" fillId="0" borderId="90" xfId="9" applyFill="1" applyBorder="1" applyAlignment="1">
      <alignment horizontal="left" vertical="center"/>
    </xf>
    <xf numFmtId="0" fontId="9" fillId="0" borderId="7"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79" xfId="9" applyFill="1" applyBorder="1" applyAlignment="1">
      <alignment horizontal="left" vertical="center" wrapText="1" shrinkToFit="1"/>
    </xf>
    <xf numFmtId="0" fontId="9" fillId="0" borderId="90" xfId="9" applyFill="1" applyBorder="1" applyAlignment="1">
      <alignment horizontal="left" vertical="center" wrapText="1" shrinkToFit="1"/>
    </xf>
    <xf numFmtId="0" fontId="9" fillId="0" borderId="104"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0" xfId="9" applyFill="1" applyAlignment="1">
      <alignment horizontal="left" vertical="center" wrapText="1" shrinkToFit="1"/>
    </xf>
    <xf numFmtId="0" fontId="9" fillId="0" borderId="8"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91"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0" fontId="15" fillId="0" borderId="168" xfId="0" applyFont="1" applyBorder="1" applyAlignment="1" applyProtection="1">
      <alignment horizontal="center" vertical="center" shrinkToFit="1"/>
      <protection locked="0"/>
    </xf>
    <xf numFmtId="0" fontId="15" fillId="0" borderId="168" xfId="9" applyFont="1" applyFill="1" applyBorder="1" applyAlignment="1" applyProtection="1">
      <alignment horizontal="center" vertical="center"/>
      <protection locked="0"/>
    </xf>
    <xf numFmtId="0" fontId="15" fillId="0" borderId="168" xfId="9" applyFont="1" applyFill="1" applyBorder="1" applyAlignment="1" applyProtection="1">
      <alignment horizontal="center" vertical="center" shrinkToFit="1"/>
      <protection locked="0"/>
    </xf>
    <xf numFmtId="181" fontId="15" fillId="0" borderId="168"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58" xfId="9" applyFont="1" applyFill="1" applyBorder="1" applyAlignment="1" applyProtection="1">
      <alignment horizontal="center" vertical="center"/>
      <protection locked="0"/>
    </xf>
    <xf numFmtId="0" fontId="15" fillId="0" borderId="159" xfId="9" applyFont="1" applyFill="1" applyBorder="1" applyAlignment="1" applyProtection="1">
      <alignment horizontal="center" vertical="center"/>
      <protection locked="0"/>
    </xf>
    <xf numFmtId="0" fontId="15" fillId="0" borderId="168"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9" fillId="0" borderId="11" xfId="9" applyFill="1" applyBorder="1">
      <alignment vertical="center"/>
    </xf>
    <xf numFmtId="0" fontId="15" fillId="0" borderId="24" xfId="9" applyFont="1" applyFill="1" applyBorder="1" applyAlignment="1">
      <alignment horizontal="center" vertical="center" wrapText="1"/>
    </xf>
    <xf numFmtId="0" fontId="15" fillId="0" borderId="24" xfId="9" applyFont="1" applyFill="1" applyBorder="1" applyAlignment="1">
      <alignment horizontal="center" vertical="center"/>
    </xf>
    <xf numFmtId="0" fontId="15" fillId="0" borderId="18" xfId="9" applyFont="1" applyFill="1" applyBorder="1" applyAlignment="1">
      <alignment horizontal="center" vertical="center" wrapText="1"/>
    </xf>
    <xf numFmtId="0" fontId="66" fillId="5" borderId="18" xfId="9" applyFont="1" applyFill="1" applyBorder="1" applyAlignment="1">
      <alignment horizontal="center" vertical="center"/>
    </xf>
    <xf numFmtId="0" fontId="66" fillId="5" borderId="12" xfId="9" applyFont="1" applyFill="1" applyBorder="1" applyAlignment="1">
      <alignment horizontal="center" vertical="center"/>
    </xf>
    <xf numFmtId="0" fontId="66" fillId="5" borderId="6" xfId="9" applyFont="1" applyFill="1" applyBorder="1" applyAlignment="1">
      <alignment horizontal="center" vertical="center"/>
    </xf>
    <xf numFmtId="0" fontId="66" fillId="5" borderId="78" xfId="9" applyFont="1" applyFill="1" applyBorder="1" applyAlignment="1">
      <alignment horizontal="center" vertical="center"/>
    </xf>
    <xf numFmtId="0" fontId="66" fillId="5" borderId="46" xfId="9" applyFont="1" applyFill="1" applyBorder="1" applyAlignment="1">
      <alignment horizontal="center" vertical="center"/>
    </xf>
    <xf numFmtId="0" fontId="66" fillId="5" borderId="91" xfId="9" applyFont="1" applyFill="1" applyBorder="1" applyAlignment="1">
      <alignment horizontal="center" vertical="center"/>
    </xf>
    <xf numFmtId="181" fontId="66" fillId="5" borderId="18" xfId="9" applyNumberFormat="1" applyFont="1" applyFill="1" applyBorder="1" applyAlignment="1">
      <alignment horizontal="center" vertical="center"/>
    </xf>
    <xf numFmtId="181" fontId="66" fillId="5" borderId="12" xfId="9" applyNumberFormat="1" applyFont="1" applyFill="1" applyBorder="1" applyAlignment="1">
      <alignment horizontal="center" vertical="center"/>
    </xf>
    <xf numFmtId="181" fontId="66" fillId="5" borderId="6" xfId="9" applyNumberFormat="1" applyFont="1" applyFill="1" applyBorder="1" applyAlignment="1">
      <alignment horizontal="center" vertical="center"/>
    </xf>
    <xf numFmtId="181" fontId="66" fillId="5" borderId="78" xfId="9" applyNumberFormat="1" applyFont="1" applyFill="1" applyBorder="1" applyAlignment="1">
      <alignment horizontal="center" vertical="center"/>
    </xf>
    <xf numFmtId="181" fontId="66" fillId="5" borderId="46" xfId="9" applyNumberFormat="1" applyFont="1" applyFill="1" applyBorder="1" applyAlignment="1">
      <alignment horizontal="center" vertical="center"/>
    </xf>
    <xf numFmtId="181" fontId="66" fillId="5" borderId="91" xfId="9" applyNumberFormat="1" applyFont="1" applyFill="1" applyBorder="1" applyAlignment="1">
      <alignment horizontal="center" vertical="center"/>
    </xf>
    <xf numFmtId="0" fontId="66" fillId="5" borderId="18" xfId="9" applyFont="1" applyFill="1" applyBorder="1" applyAlignment="1">
      <alignment horizontal="center" vertical="center" shrinkToFit="1"/>
    </xf>
    <xf numFmtId="0" fontId="66" fillId="5" borderId="12" xfId="9" applyFont="1" applyFill="1" applyBorder="1" applyAlignment="1">
      <alignment horizontal="center" vertical="center" shrinkToFit="1"/>
    </xf>
    <xf numFmtId="0" fontId="66" fillId="5" borderId="78" xfId="9" applyFont="1" applyFill="1" applyBorder="1" applyAlignment="1">
      <alignment horizontal="center" vertical="center" shrinkToFit="1"/>
    </xf>
    <xf numFmtId="0" fontId="66" fillId="5" borderId="46" xfId="9" applyFont="1" applyFill="1" applyBorder="1" applyAlignment="1">
      <alignment horizontal="center" vertical="center" shrinkToFit="1"/>
    </xf>
    <xf numFmtId="0" fontId="66" fillId="5" borderId="6" xfId="9" applyFont="1" applyFill="1" applyBorder="1" applyAlignment="1">
      <alignment horizontal="center" vertical="center" shrinkToFit="1"/>
    </xf>
    <xf numFmtId="0" fontId="66" fillId="5" borderId="91" xfId="9" applyFont="1" applyFill="1" applyBorder="1" applyAlignment="1">
      <alignment horizontal="center" vertical="center" shrinkToFit="1"/>
    </xf>
    <xf numFmtId="180" fontId="66" fillId="5" borderId="18" xfId="9" applyNumberFormat="1" applyFont="1" applyFill="1" applyBorder="1" applyAlignment="1">
      <alignment horizontal="center" vertical="center" shrinkToFit="1"/>
    </xf>
    <xf numFmtId="180" fontId="66" fillId="5" borderId="6" xfId="9" applyNumberFormat="1" applyFont="1" applyFill="1" applyBorder="1" applyAlignment="1">
      <alignment horizontal="center" vertical="center" shrinkToFit="1"/>
    </xf>
    <xf numFmtId="180" fontId="66" fillId="5" borderId="78" xfId="9" applyNumberFormat="1" applyFont="1" applyFill="1" applyBorder="1" applyAlignment="1">
      <alignment horizontal="center" vertical="center" shrinkToFit="1"/>
    </xf>
    <xf numFmtId="180" fontId="66" fillId="5" borderId="91" xfId="9" applyNumberFormat="1" applyFont="1" applyFill="1" applyBorder="1" applyAlignment="1">
      <alignment horizontal="center" vertical="center" shrinkToFit="1"/>
    </xf>
    <xf numFmtId="0" fontId="66" fillId="5" borderId="7" xfId="9" applyFont="1" applyFill="1" applyBorder="1" applyAlignment="1">
      <alignment horizontal="left" vertical="center" wrapText="1" shrinkToFit="1"/>
    </xf>
    <xf numFmtId="0" fontId="66" fillId="5" borderId="0" xfId="9" applyFont="1" applyFill="1" applyAlignment="1">
      <alignment horizontal="left" vertical="center" wrapText="1" shrinkToFit="1"/>
    </xf>
    <xf numFmtId="0" fontId="66" fillId="5" borderId="8" xfId="9" applyFont="1" applyFill="1" applyBorder="1" applyAlignment="1">
      <alignment horizontal="left" vertical="center" wrapText="1" shrinkToFit="1"/>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0" xfId="9" applyFill="1" applyAlignment="1">
      <alignment horizontal="left" vertical="top" wrapText="1"/>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0" xfId="0" applyFont="1" applyAlignment="1">
      <alignment horizontal="left" vertical="center" shrinkToFit="1"/>
    </xf>
    <xf numFmtId="0" fontId="9" fillId="0" borderId="0" xfId="9" applyFill="1">
      <alignment vertical="center"/>
    </xf>
    <xf numFmtId="0" fontId="15" fillId="0" borderId="0" xfId="9" applyFont="1" applyAlignment="1">
      <alignment horizontal="left" vertical="center"/>
    </xf>
    <xf numFmtId="0" fontId="15" fillId="0" borderId="2" xfId="9" applyFont="1" applyBorder="1" applyAlignment="1">
      <alignment horizontal="left" vertical="center"/>
    </xf>
    <xf numFmtId="0" fontId="9" fillId="2" borderId="0" xfId="9" applyFill="1">
      <alignment vertical="center"/>
    </xf>
    <xf numFmtId="0" fontId="9" fillId="0" borderId="0" xfId="9" applyFill="1" applyAlignment="1" applyProtection="1">
      <alignment horizontal="left" vertical="top" wrapText="1"/>
      <protection locked="0"/>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0" xfId="9" applyAlignment="1">
      <alignment horizontal="left" vertical="center"/>
    </xf>
    <xf numFmtId="0" fontId="9" fillId="2" borderId="0" xfId="9" applyFill="1" applyAlignment="1">
      <alignment horizontal="left" vertical="center"/>
    </xf>
    <xf numFmtId="0" fontId="9" fillId="0" borderId="46" xfId="9" applyFill="1" applyBorder="1" applyAlignment="1" applyProtection="1">
      <alignment horizontal="center" vertical="center" shrinkToFit="1"/>
      <protection locked="0"/>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left" vertical="center" wrapText="1"/>
      <protection locked="0"/>
    </xf>
    <xf numFmtId="0" fontId="9" fillId="0" borderId="0" xfId="9" applyFill="1" applyAlignment="1">
      <alignment horizontal="center" vertical="center"/>
    </xf>
    <xf numFmtId="0" fontId="41" fillId="2" borderId="79" xfId="9" applyFont="1" applyFill="1" applyBorder="1" applyAlignment="1">
      <alignment horizontal="center" vertical="center" wrapText="1"/>
    </xf>
    <xf numFmtId="0" fontId="41" fillId="2" borderId="90" xfId="9" applyFont="1" applyFill="1" applyBorder="1" applyAlignment="1">
      <alignment horizontal="center" vertical="center"/>
    </xf>
    <xf numFmtId="0" fontId="41" fillId="2" borderId="180" xfId="9" applyFont="1" applyFill="1" applyBorder="1" applyAlignment="1">
      <alignment horizontal="center" vertical="center"/>
    </xf>
    <xf numFmtId="0" fontId="41" fillId="2" borderId="7" xfId="9" applyFont="1" applyFill="1" applyBorder="1" applyAlignment="1">
      <alignment horizontal="center" vertical="center"/>
    </xf>
    <xf numFmtId="0" fontId="41" fillId="2" borderId="0" xfId="9" applyFont="1" applyFill="1" applyAlignment="1">
      <alignment horizontal="center" vertical="center"/>
    </xf>
    <xf numFmtId="0" fontId="41" fillId="2" borderId="133" xfId="9" applyFont="1" applyFill="1" applyBorder="1" applyAlignment="1">
      <alignment horizontal="center" vertical="center"/>
    </xf>
    <xf numFmtId="0" fontId="41" fillId="2" borderId="19" xfId="9" applyFont="1" applyFill="1" applyBorder="1" applyAlignment="1">
      <alignment horizontal="center" wrapText="1"/>
    </xf>
    <xf numFmtId="0" fontId="41" fillId="2" borderId="12" xfId="9" applyFont="1" applyFill="1" applyBorder="1" applyAlignment="1">
      <alignment horizontal="center" wrapText="1"/>
    </xf>
    <xf numFmtId="0" fontId="41" fillId="2" borderId="28" xfId="9" applyFont="1" applyFill="1" applyBorder="1" applyAlignment="1">
      <alignment horizontal="center" wrapText="1"/>
    </xf>
    <xf numFmtId="0" fontId="41" fillId="2" borderId="117" xfId="9" applyFont="1" applyFill="1" applyBorder="1" applyAlignment="1">
      <alignment horizontal="center" wrapText="1"/>
    </xf>
    <xf numFmtId="0" fontId="41" fillId="2" borderId="46" xfId="9" applyFont="1" applyFill="1" applyBorder="1" applyAlignment="1">
      <alignment horizontal="center" wrapText="1"/>
    </xf>
    <xf numFmtId="0" fontId="41" fillId="2" borderId="179" xfId="9" applyFont="1" applyFill="1" applyBorder="1" applyAlignment="1">
      <alignment horizontal="center" wrapText="1"/>
    </xf>
    <xf numFmtId="49" fontId="44" fillId="0" borderId="0" xfId="9" quotePrefix="1" applyNumberFormat="1" applyFont="1" applyAlignment="1">
      <alignment horizontal="center" vertical="center"/>
    </xf>
    <xf numFmtId="49" fontId="44" fillId="0" borderId="0" xfId="9" applyNumberFormat="1" applyFont="1" applyAlignment="1">
      <alignment horizontal="center" vertical="center"/>
    </xf>
    <xf numFmtId="0" fontId="41" fillId="2" borderId="177" xfId="9" applyFont="1" applyFill="1" applyBorder="1" applyAlignment="1">
      <alignment horizontal="center" vertical="center" textRotation="255"/>
    </xf>
    <xf numFmtId="0" fontId="41" fillId="2" borderId="17" xfId="9" applyFont="1" applyFill="1" applyBorder="1" applyAlignment="1">
      <alignment horizontal="center" vertical="center" textRotation="255"/>
    </xf>
    <xf numFmtId="0" fontId="41" fillId="2" borderId="71" xfId="9" applyFont="1" applyFill="1" applyBorder="1" applyAlignment="1">
      <alignment horizontal="center" vertical="center"/>
    </xf>
    <xf numFmtId="0" fontId="41" fillId="2" borderId="21" xfId="9" applyFont="1" applyFill="1" applyBorder="1" applyAlignment="1">
      <alignment horizontal="center" vertical="center"/>
    </xf>
    <xf numFmtId="0" fontId="41" fillId="2" borderId="72" xfId="9" applyFont="1" applyFill="1" applyBorder="1" applyAlignment="1">
      <alignment horizontal="center" vertical="center"/>
    </xf>
    <xf numFmtId="0" fontId="41" fillId="2" borderId="8" xfId="9" applyFont="1" applyFill="1" applyBorder="1" applyAlignment="1">
      <alignment horizontal="center" vertical="center"/>
    </xf>
    <xf numFmtId="0" fontId="41" fillId="2" borderId="78" xfId="9" applyFont="1" applyFill="1" applyBorder="1" applyAlignment="1">
      <alignment horizontal="center" vertical="center"/>
    </xf>
    <xf numFmtId="0" fontId="41" fillId="2" borderId="46" xfId="9" applyFont="1" applyFill="1" applyBorder="1" applyAlignment="1">
      <alignment horizontal="center" vertical="center"/>
    </xf>
    <xf numFmtId="0" fontId="41" fillId="2" borderId="91" xfId="9" applyFont="1" applyFill="1" applyBorder="1" applyAlignment="1">
      <alignment horizontal="center" vertical="center"/>
    </xf>
    <xf numFmtId="0" fontId="41" fillId="2" borderId="178" xfId="9" applyFont="1" applyFill="1" applyBorder="1" applyAlignment="1">
      <alignment horizontal="center" vertical="center" textRotation="255"/>
    </xf>
    <xf numFmtId="0" fontId="41" fillId="2" borderId="81" xfId="9" applyFont="1" applyFill="1" applyBorder="1" applyAlignment="1">
      <alignment horizontal="center" vertical="center" textRotation="255"/>
    </xf>
    <xf numFmtId="0" fontId="41" fillId="2" borderId="23" xfId="9" applyFont="1" applyFill="1" applyBorder="1" applyAlignment="1">
      <alignment horizontal="center" vertical="center" textRotation="255"/>
    </xf>
    <xf numFmtId="0" fontId="41" fillId="2" borderId="178" xfId="9" applyFont="1" applyFill="1" applyBorder="1" applyAlignment="1">
      <alignment horizontal="center" vertical="center" textRotation="255" shrinkToFit="1"/>
    </xf>
    <xf numFmtId="0" fontId="41" fillId="2" borderId="81" xfId="9" applyFont="1" applyFill="1" applyBorder="1" applyAlignment="1">
      <alignment horizontal="center" vertical="center" textRotation="255" shrinkToFit="1"/>
    </xf>
    <xf numFmtId="0" fontId="41" fillId="2" borderId="23" xfId="9" applyFont="1" applyFill="1" applyBorder="1" applyAlignment="1">
      <alignment horizontal="center" vertical="center" textRotation="255" shrinkToFit="1"/>
    </xf>
    <xf numFmtId="0" fontId="41" fillId="2" borderId="71" xfId="9" applyFont="1" applyFill="1" applyBorder="1" applyAlignment="1">
      <alignment horizontal="center" vertical="center" wrapText="1"/>
    </xf>
    <xf numFmtId="0" fontId="41" fillId="2" borderId="21" xfId="9" applyFont="1" applyFill="1" applyBorder="1" applyAlignment="1">
      <alignment horizontal="center" vertical="center" wrapText="1"/>
    </xf>
    <xf numFmtId="0" fontId="41" fillId="2" borderId="72" xfId="9" applyFont="1" applyFill="1" applyBorder="1" applyAlignment="1">
      <alignment horizontal="center" vertical="center" wrapText="1"/>
    </xf>
    <xf numFmtId="0" fontId="41" fillId="2" borderId="116" xfId="9" applyFont="1" applyFill="1" applyBorder="1" applyAlignment="1">
      <alignment horizontal="center" vertical="center" wrapText="1"/>
    </xf>
    <xf numFmtId="0" fontId="41" fillId="2" borderId="108" xfId="9" applyFont="1" applyFill="1" applyBorder="1" applyAlignment="1">
      <alignment horizontal="center" vertical="center" wrapText="1"/>
    </xf>
    <xf numFmtId="0" fontId="41" fillId="2" borderId="26" xfId="9" applyFont="1" applyFill="1" applyBorder="1" applyAlignment="1">
      <alignment horizontal="center" vertical="center" wrapText="1"/>
    </xf>
    <xf numFmtId="0" fontId="41" fillId="2" borderId="11" xfId="9" applyFont="1" applyFill="1" applyBorder="1" applyAlignment="1">
      <alignment horizontal="center" vertical="center" wrapText="1"/>
    </xf>
    <xf numFmtId="0" fontId="41" fillId="2" borderId="96" xfId="9" applyFont="1" applyFill="1" applyBorder="1" applyAlignment="1">
      <alignment horizontal="center" vertical="center" wrapText="1"/>
    </xf>
    <xf numFmtId="0" fontId="112" fillId="2" borderId="19" xfId="9" applyFont="1" applyFill="1" applyBorder="1" applyAlignment="1">
      <alignment horizontal="center" vertical="center" wrapText="1"/>
    </xf>
    <xf numFmtId="0" fontId="112" fillId="2" borderId="12" xfId="9" applyFont="1" applyFill="1" applyBorder="1" applyAlignment="1">
      <alignment horizontal="center" vertical="center" wrapText="1"/>
    </xf>
    <xf numFmtId="0" fontId="112" fillId="2" borderId="25" xfId="9" applyFont="1" applyFill="1" applyBorder="1" applyAlignment="1">
      <alignment horizontal="center" vertical="center" wrapText="1"/>
    </xf>
    <xf numFmtId="0" fontId="112" fillId="2" borderId="0" xfId="9" applyFont="1" applyFill="1" applyAlignment="1">
      <alignment horizontal="center" vertical="center" wrapText="1"/>
    </xf>
    <xf numFmtId="0" fontId="112" fillId="2" borderId="18" xfId="9" applyFont="1" applyFill="1" applyBorder="1" applyAlignment="1">
      <alignment horizontal="center" vertical="center" wrapText="1"/>
    </xf>
    <xf numFmtId="0" fontId="112" fillId="2" borderId="6" xfId="9" applyFont="1" applyFill="1" applyBorder="1" applyAlignment="1">
      <alignment horizontal="center" vertical="center" wrapText="1"/>
    </xf>
    <xf numFmtId="0" fontId="112" fillId="2" borderId="7" xfId="9" applyFont="1" applyFill="1" applyBorder="1" applyAlignment="1">
      <alignment horizontal="center" vertical="center" wrapText="1"/>
    </xf>
    <xf numFmtId="0" fontId="112" fillId="2" borderId="8" xfId="9" applyFont="1" applyFill="1" applyBorder="1" applyAlignment="1">
      <alignment horizontal="center" vertical="center" wrapText="1"/>
    </xf>
    <xf numFmtId="0" fontId="41" fillId="0" borderId="32" xfId="9" applyFont="1" applyBorder="1" applyAlignment="1">
      <alignment horizontal="center" vertical="center"/>
    </xf>
    <xf numFmtId="0" fontId="41" fillId="0" borderId="31" xfId="9" applyFont="1" applyBorder="1" applyAlignment="1">
      <alignment horizontal="center" vertical="center"/>
    </xf>
    <xf numFmtId="0" fontId="41" fillId="2" borderId="18" xfId="9" applyFont="1" applyFill="1" applyBorder="1" applyAlignment="1">
      <alignment horizontal="center" vertical="center" wrapText="1"/>
    </xf>
    <xf numFmtId="0" fontId="41" fillId="2" borderId="12" xfId="9" applyFont="1" applyFill="1" applyBorder="1" applyAlignment="1">
      <alignment horizontal="center" vertical="center" wrapText="1"/>
    </xf>
    <xf numFmtId="0" fontId="94" fillId="2" borderId="32" xfId="9" applyFont="1" applyFill="1" applyBorder="1" applyAlignment="1">
      <alignment horizontal="center" vertical="center"/>
    </xf>
    <xf numFmtId="0" fontId="94" fillId="2" borderId="31" xfId="9" applyFont="1" applyFill="1" applyBorder="1" applyAlignment="1">
      <alignment horizontal="center" vertical="center"/>
    </xf>
    <xf numFmtId="0" fontId="94" fillId="2" borderId="30" xfId="9" applyFont="1" applyFill="1" applyBorder="1" applyAlignment="1">
      <alignment horizontal="center" vertical="center"/>
    </xf>
    <xf numFmtId="0" fontId="41" fillId="0" borderId="163" xfId="9" applyFont="1" applyBorder="1" applyAlignment="1">
      <alignment horizontal="center" vertical="center" wrapText="1"/>
    </xf>
    <xf numFmtId="0" fontId="41" fillId="0" borderId="51" xfId="9" applyFont="1" applyBorder="1" applyAlignment="1">
      <alignment horizontal="center" vertical="center" wrapText="1"/>
    </xf>
    <xf numFmtId="0" fontId="41" fillId="0" borderId="171" xfId="9" applyFont="1" applyBorder="1" applyAlignment="1">
      <alignment horizontal="center" vertical="center" wrapText="1"/>
    </xf>
    <xf numFmtId="0" fontId="41" fillId="0" borderId="164" xfId="9" applyFont="1" applyBorder="1" applyAlignment="1">
      <alignment horizontal="center" vertical="center" wrapText="1"/>
    </xf>
    <xf numFmtId="0" fontId="41" fillId="0" borderId="45" xfId="9" applyFont="1" applyBorder="1" applyAlignment="1">
      <alignment horizontal="center" vertical="center" wrapText="1"/>
    </xf>
    <xf numFmtId="0" fontId="41" fillId="0" borderId="172" xfId="9" applyFont="1" applyBorder="1" applyAlignment="1">
      <alignment horizontal="center" vertical="center" wrapText="1"/>
    </xf>
    <xf numFmtId="0" fontId="41" fillId="2" borderId="25" xfId="9" applyFont="1" applyFill="1" applyBorder="1" applyAlignment="1">
      <alignment horizontal="left" vertical="center" wrapText="1"/>
    </xf>
    <xf numFmtId="0" fontId="41" fillId="2" borderId="0" xfId="9" applyFont="1" applyFill="1" applyAlignment="1">
      <alignment horizontal="left" vertical="center" wrapText="1"/>
    </xf>
    <xf numFmtId="0" fontId="41" fillId="2" borderId="2" xfId="9" applyFont="1" applyFill="1" applyBorder="1" applyAlignment="1">
      <alignment horizontal="left" vertical="center" wrapText="1"/>
    </xf>
    <xf numFmtId="0" fontId="41" fillId="2" borderId="26" xfId="9" applyFont="1" applyFill="1" applyBorder="1" applyAlignment="1">
      <alignment horizontal="left" vertical="center" wrapText="1"/>
    </xf>
    <xf numFmtId="0" fontId="41" fillId="2" borderId="11" xfId="9" applyFont="1" applyFill="1" applyBorder="1" applyAlignment="1">
      <alignment horizontal="left" vertical="center" wrapText="1"/>
    </xf>
    <xf numFmtId="0" fontId="41" fillId="2" borderId="96" xfId="9" applyFont="1" applyFill="1" applyBorder="1" applyAlignment="1">
      <alignment horizontal="left" vertical="center" wrapText="1"/>
    </xf>
    <xf numFmtId="0" fontId="41" fillId="2" borderId="9" xfId="9" applyFont="1" applyFill="1" applyBorder="1" applyAlignment="1">
      <alignment horizontal="center" vertical="center"/>
    </xf>
    <xf numFmtId="0" fontId="41" fillId="2" borderId="11" xfId="9" applyFont="1" applyFill="1" applyBorder="1" applyAlignment="1">
      <alignment horizontal="center" vertical="center"/>
    </xf>
    <xf numFmtId="0" fontId="41" fillId="2" borderId="127" xfId="9" applyFont="1" applyFill="1" applyBorder="1" applyAlignment="1">
      <alignment horizontal="center"/>
    </xf>
    <xf numFmtId="0" fontId="41" fillId="2" borderId="34" xfId="9" applyFont="1" applyFill="1" applyBorder="1" applyAlignment="1">
      <alignment horizontal="center"/>
    </xf>
    <xf numFmtId="0" fontId="41" fillId="2" borderId="214" xfId="9" applyFont="1" applyFill="1" applyBorder="1" applyAlignment="1">
      <alignment horizontal="center"/>
    </xf>
    <xf numFmtId="0" fontId="120" fillId="2" borderId="71" xfId="9" applyFont="1" applyFill="1" applyBorder="1" applyAlignment="1">
      <alignment horizontal="center" vertical="center" wrapText="1"/>
    </xf>
    <xf numFmtId="0" fontId="120" fillId="2" borderId="21" xfId="9" applyFont="1" applyFill="1" applyBorder="1" applyAlignment="1">
      <alignment horizontal="center" vertical="center" wrapText="1"/>
    </xf>
    <xf numFmtId="0" fontId="120" fillId="2" borderId="72" xfId="9" applyFont="1" applyFill="1" applyBorder="1" applyAlignment="1">
      <alignment horizontal="center" vertical="center" wrapText="1"/>
    </xf>
    <xf numFmtId="0" fontId="120" fillId="2" borderId="9" xfId="9" applyFont="1" applyFill="1" applyBorder="1" applyAlignment="1">
      <alignment horizontal="center" vertical="center" wrapText="1"/>
    </xf>
    <xf numFmtId="0" fontId="120" fillId="2" borderId="11" xfId="9" applyFont="1" applyFill="1" applyBorder="1" applyAlignment="1">
      <alignment horizontal="center" vertical="center" wrapText="1"/>
    </xf>
    <xf numFmtId="0" fontId="120" fillId="2" borderId="10" xfId="9" applyFont="1" applyFill="1" applyBorder="1" applyAlignment="1">
      <alignment horizontal="center" vertical="center" wrapText="1"/>
    </xf>
    <xf numFmtId="0" fontId="41" fillId="0" borderId="71"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9" xfId="0" applyFont="1" applyBorder="1" applyAlignment="1">
      <alignment horizontal="center" vertical="center" wrapText="1"/>
    </xf>
    <xf numFmtId="0" fontId="41" fillId="0" borderId="11" xfId="0" applyFont="1" applyBorder="1" applyAlignment="1">
      <alignment horizontal="center" vertical="center" wrapText="1"/>
    </xf>
    <xf numFmtId="0" fontId="121" fillId="0" borderId="116" xfId="9" applyFont="1" applyBorder="1" applyAlignment="1">
      <alignment horizontal="center" vertical="center" wrapText="1" shrinkToFit="1"/>
    </xf>
    <xf numFmtId="0" fontId="121" fillId="0" borderId="21" xfId="9" applyFont="1" applyBorder="1" applyAlignment="1">
      <alignment horizontal="center" vertical="center" wrapText="1" shrinkToFit="1"/>
    </xf>
    <xf numFmtId="0" fontId="121" fillId="0" borderId="115" xfId="9" applyFont="1" applyBorder="1" applyAlignment="1">
      <alignment horizontal="center" vertical="center" wrapText="1" shrinkToFit="1"/>
    </xf>
    <xf numFmtId="0" fontId="121" fillId="0" borderId="26" xfId="9" applyFont="1" applyBorder="1" applyAlignment="1">
      <alignment horizontal="center" vertical="center" wrapText="1" shrinkToFit="1"/>
    </xf>
    <xf numFmtId="0" fontId="121" fillId="0" borderId="11" xfId="9" applyFont="1" applyBorder="1" applyAlignment="1">
      <alignment horizontal="center" vertical="center" wrapText="1" shrinkToFit="1"/>
    </xf>
    <xf numFmtId="0" fontId="121" fillId="0" borderId="66" xfId="9" applyFont="1" applyBorder="1" applyAlignment="1">
      <alignment horizontal="center" vertical="center" wrapText="1" shrinkToFit="1"/>
    </xf>
    <xf numFmtId="0" fontId="112" fillId="0" borderId="116" xfId="9" applyFont="1" applyBorder="1" applyAlignment="1">
      <alignment horizontal="center" vertical="center" wrapText="1" shrinkToFit="1"/>
    </xf>
    <xf numFmtId="0" fontId="112" fillId="0" borderId="21" xfId="9" applyFont="1" applyBorder="1" applyAlignment="1">
      <alignment horizontal="center" vertical="center" wrapText="1" shrinkToFit="1"/>
    </xf>
    <xf numFmtId="0" fontId="112" fillId="0" borderId="115" xfId="9" applyFont="1" applyBorder="1" applyAlignment="1">
      <alignment horizontal="center" vertical="center" wrapText="1" shrinkToFit="1"/>
    </xf>
    <xf numFmtId="0" fontId="112" fillId="0" borderId="25" xfId="9" applyFont="1" applyBorder="1" applyAlignment="1">
      <alignment horizontal="center" vertical="center" wrapText="1" shrinkToFit="1"/>
    </xf>
    <xf numFmtId="0" fontId="112" fillId="0" borderId="0" xfId="9" applyFont="1" applyAlignment="1">
      <alignment horizontal="center" vertical="center" wrapText="1" shrinkToFit="1"/>
    </xf>
    <xf numFmtId="0" fontId="112" fillId="0" borderId="13" xfId="9" applyFont="1" applyBorder="1" applyAlignment="1">
      <alignment horizontal="center" vertical="center" wrapText="1" shrinkToFit="1"/>
    </xf>
    <xf numFmtId="0" fontId="112" fillId="0" borderId="26" xfId="9" applyFont="1" applyBorder="1" applyAlignment="1">
      <alignment horizontal="center" vertical="center" wrapText="1" shrinkToFit="1"/>
    </xf>
    <xf numFmtId="0" fontId="112" fillId="0" borderId="11" xfId="9" applyFont="1" applyBorder="1" applyAlignment="1">
      <alignment horizontal="center" vertical="center" wrapText="1" shrinkToFit="1"/>
    </xf>
    <xf numFmtId="0" fontId="112" fillId="0" borderId="66" xfId="9" applyFont="1" applyBorder="1" applyAlignment="1">
      <alignment horizontal="center" vertical="center" wrapText="1" shrinkToFit="1"/>
    </xf>
    <xf numFmtId="0" fontId="120" fillId="2" borderId="103" xfId="9" applyFont="1" applyFill="1" applyBorder="1" applyAlignment="1">
      <alignment horizontal="center" vertical="center" wrapText="1"/>
    </xf>
    <xf numFmtId="0" fontId="120" fillId="2" borderId="104" xfId="9" applyFont="1" applyFill="1" applyBorder="1" applyAlignment="1">
      <alignment horizontal="center" vertical="center" wrapText="1"/>
    </xf>
    <xf numFmtId="0" fontId="120" fillId="2" borderId="87" xfId="9" applyFont="1" applyFill="1" applyBorder="1" applyAlignment="1">
      <alignment horizontal="center" vertical="center" wrapText="1"/>
    </xf>
    <xf numFmtId="0" fontId="120" fillId="2" borderId="8" xfId="9" applyFont="1" applyFill="1" applyBorder="1" applyAlignment="1">
      <alignment horizontal="center" vertical="center" wrapText="1"/>
    </xf>
    <xf numFmtId="0" fontId="41" fillId="2" borderId="55" xfId="9" applyFont="1" applyFill="1" applyBorder="1" applyAlignment="1">
      <alignment horizontal="center" vertical="center" shrinkToFit="1"/>
    </xf>
    <xf numFmtId="0" fontId="41" fillId="2" borderId="45" xfId="9" applyFont="1" applyFill="1" applyBorder="1" applyAlignment="1">
      <alignment horizontal="center" vertical="center" shrinkToFit="1"/>
    </xf>
    <xf numFmtId="0" fontId="41" fillId="2" borderId="92" xfId="9" applyFont="1" applyFill="1" applyBorder="1" applyAlignment="1">
      <alignment horizontal="center" vertical="center" shrinkToFit="1"/>
    </xf>
    <xf numFmtId="0" fontId="41" fillId="0" borderId="118" xfId="9" applyFont="1" applyBorder="1" applyAlignment="1">
      <alignment horizontal="center" vertical="center" wrapText="1"/>
    </xf>
    <xf numFmtId="0" fontId="41" fillId="0" borderId="90" xfId="9" applyFont="1" applyBorder="1" applyAlignment="1">
      <alignment horizontal="center" vertical="center" wrapText="1"/>
    </xf>
    <xf numFmtId="0" fontId="41" fillId="0" borderId="183" xfId="9" applyFont="1" applyBorder="1" applyAlignment="1">
      <alignment horizontal="center" vertical="center" wrapText="1"/>
    </xf>
    <xf numFmtId="49" fontId="41" fillId="2" borderId="0" xfId="9" applyNumberFormat="1" applyFont="1" applyFill="1" applyAlignment="1">
      <alignment horizontal="center" vertical="center" shrinkToFit="1"/>
    </xf>
    <xf numFmtId="0" fontId="41" fillId="2" borderId="79" xfId="9" applyFont="1" applyFill="1" applyBorder="1" applyAlignment="1">
      <alignment horizontal="center" vertical="center" shrinkToFit="1"/>
    </xf>
    <xf numFmtId="0" fontId="41" fillId="2" borderId="90" xfId="9" applyFont="1" applyFill="1" applyBorder="1" applyAlignment="1">
      <alignment horizontal="center" vertical="center" shrinkToFit="1"/>
    </xf>
    <xf numFmtId="0" fontId="41" fillId="2" borderId="104" xfId="9" applyFont="1" applyFill="1" applyBorder="1" applyAlignment="1">
      <alignment horizontal="center" vertical="center" shrinkToFit="1"/>
    </xf>
    <xf numFmtId="0" fontId="41" fillId="2" borderId="57" xfId="9" applyFont="1" applyFill="1" applyBorder="1" applyAlignment="1">
      <alignment horizontal="center" vertical="center" shrinkToFit="1"/>
    </xf>
    <xf numFmtId="0" fontId="41" fillId="2" borderId="44" xfId="9" applyFont="1" applyFill="1" applyBorder="1" applyAlignment="1">
      <alignment horizontal="center" vertical="center" shrinkToFit="1"/>
    </xf>
    <xf numFmtId="0" fontId="41" fillId="2" borderId="93" xfId="9" applyFont="1" applyFill="1" applyBorder="1" applyAlignment="1">
      <alignment horizontal="center" vertical="center" shrinkToFit="1"/>
    </xf>
    <xf numFmtId="0" fontId="41" fillId="0" borderId="8" xfId="0" applyFont="1" applyBorder="1" applyAlignment="1">
      <alignment horizontal="center" vertical="center" wrapText="1"/>
    </xf>
    <xf numFmtId="0" fontId="41" fillId="2" borderId="6" xfId="9" applyFont="1" applyFill="1" applyBorder="1" applyAlignment="1">
      <alignment horizontal="center" vertical="center" wrapText="1"/>
    </xf>
    <xf numFmtId="0" fontId="41" fillId="2" borderId="54" xfId="9" applyFont="1" applyFill="1" applyBorder="1" applyAlignment="1">
      <alignment horizontal="center" vertical="center" shrinkToFit="1"/>
    </xf>
    <xf numFmtId="0" fontId="41" fillId="2" borderId="51" xfId="9" applyFont="1" applyFill="1" applyBorder="1" applyAlignment="1">
      <alignment horizontal="center" vertical="center" shrinkToFit="1"/>
    </xf>
    <xf numFmtId="0" fontId="41" fillId="2" borderId="47" xfId="9" applyFont="1" applyFill="1" applyBorder="1" applyAlignment="1">
      <alignment horizontal="center" vertical="center" shrinkToFit="1"/>
    </xf>
    <xf numFmtId="0" fontId="41" fillId="2" borderId="54" xfId="9" applyFont="1" applyFill="1" applyBorder="1" applyAlignment="1">
      <alignment horizontal="center" vertical="center"/>
    </xf>
    <xf numFmtId="0" fontId="41" fillId="2" borderId="51" xfId="9" applyFont="1" applyFill="1" applyBorder="1" applyAlignment="1">
      <alignment horizontal="center" vertical="center"/>
    </xf>
    <xf numFmtId="0" fontId="41" fillId="2" borderId="47" xfId="9" applyFont="1" applyFill="1" applyBorder="1" applyAlignment="1">
      <alignment horizontal="center" vertical="center"/>
    </xf>
    <xf numFmtId="0" fontId="41" fillId="2" borderId="19" xfId="9" applyFont="1" applyFill="1" applyBorder="1" applyAlignment="1">
      <alignment horizontal="left" vertical="top" wrapText="1"/>
    </xf>
    <xf numFmtId="0" fontId="41" fillId="2" borderId="12" xfId="9" applyFont="1" applyFill="1" applyBorder="1" applyAlignment="1">
      <alignment horizontal="left" vertical="top" wrapText="1"/>
    </xf>
    <xf numFmtId="0" fontId="41" fillId="2" borderId="20" xfId="9" applyFont="1" applyFill="1" applyBorder="1" applyAlignment="1">
      <alignment horizontal="left" vertical="top" wrapText="1"/>
    </xf>
    <xf numFmtId="0" fontId="41" fillId="2" borderId="25" xfId="9" applyFont="1" applyFill="1" applyBorder="1" applyAlignment="1">
      <alignment horizontal="left" vertical="top" wrapText="1"/>
    </xf>
    <xf numFmtId="0" fontId="41" fillId="2" borderId="0" xfId="9" applyFont="1" applyFill="1" applyAlignment="1">
      <alignment horizontal="left" vertical="top" wrapText="1"/>
    </xf>
    <xf numFmtId="0" fontId="41" fillId="2" borderId="2" xfId="9" applyFont="1" applyFill="1" applyBorder="1" applyAlignment="1">
      <alignment horizontal="left" vertical="top" wrapText="1"/>
    </xf>
    <xf numFmtId="0" fontId="41" fillId="2" borderId="117" xfId="9" applyFont="1" applyFill="1" applyBorder="1" applyAlignment="1">
      <alignment horizontal="left" vertical="top" wrapText="1"/>
    </xf>
    <xf numFmtId="0" fontId="41" fillId="2" borderId="46" xfId="9" applyFont="1" applyFill="1" applyBorder="1" applyAlignment="1">
      <alignment horizontal="left" vertical="top" wrapText="1"/>
    </xf>
    <xf numFmtId="0" fontId="41" fillId="2" borderId="170" xfId="9" applyFont="1" applyFill="1" applyBorder="1" applyAlignment="1">
      <alignment horizontal="left" vertical="top" wrapText="1"/>
    </xf>
    <xf numFmtId="0" fontId="94" fillId="2" borderId="7" xfId="9" applyFont="1" applyFill="1" applyBorder="1" applyAlignment="1">
      <alignment horizontal="center" vertical="center" wrapText="1"/>
    </xf>
    <xf numFmtId="0" fontId="94" fillId="2" borderId="0" xfId="9" applyFont="1" applyFill="1" applyAlignment="1">
      <alignment horizontal="center" vertical="center" wrapText="1"/>
    </xf>
    <xf numFmtId="0" fontId="94" fillId="2" borderId="8" xfId="9" applyFont="1" applyFill="1" applyBorder="1" applyAlignment="1">
      <alignment horizontal="center" vertical="center" wrapText="1"/>
    </xf>
    <xf numFmtId="182" fontId="41" fillId="2" borderId="55" xfId="1" applyNumberFormat="1" applyFont="1" applyFill="1" applyBorder="1" applyAlignment="1" applyProtection="1">
      <alignment vertical="center" shrinkToFit="1"/>
    </xf>
    <xf numFmtId="182" fontId="41" fillId="2" borderId="45" xfId="1" applyNumberFormat="1" applyFont="1" applyFill="1" applyBorder="1" applyAlignment="1" applyProtection="1">
      <alignment vertical="center" shrinkToFit="1"/>
    </xf>
    <xf numFmtId="182" fontId="41" fillId="2" borderId="92" xfId="1" applyNumberFormat="1" applyFont="1" applyFill="1" applyBorder="1" applyAlignment="1" applyProtection="1">
      <alignment vertical="center" shrinkToFit="1"/>
    </xf>
    <xf numFmtId="182" fontId="41" fillId="2" borderId="55" xfId="1" applyNumberFormat="1" applyFont="1" applyFill="1" applyBorder="1" applyAlignment="1" applyProtection="1">
      <alignment horizontal="right" vertical="center" shrinkToFit="1"/>
    </xf>
    <xf numFmtId="182" fontId="41" fillId="2" borderId="45" xfId="1" applyNumberFormat="1" applyFont="1" applyFill="1" applyBorder="1" applyAlignment="1" applyProtection="1">
      <alignment horizontal="right" vertical="center" shrinkToFit="1"/>
    </xf>
    <xf numFmtId="182" fontId="41" fillId="2" borderId="92" xfId="1" applyNumberFormat="1" applyFont="1" applyFill="1" applyBorder="1" applyAlignment="1" applyProtection="1">
      <alignment horizontal="right" vertical="center" shrinkToFit="1"/>
    </xf>
    <xf numFmtId="192" fontId="41" fillId="0" borderId="7" xfId="9" applyNumberFormat="1" applyFont="1" applyBorder="1" applyAlignment="1">
      <alignment horizontal="center" vertical="center"/>
    </xf>
    <xf numFmtId="192" fontId="41" fillId="0" borderId="0" xfId="9" applyNumberFormat="1" applyFont="1" applyAlignment="1">
      <alignment horizontal="center" vertical="center"/>
    </xf>
    <xf numFmtId="184" fontId="41" fillId="6" borderId="18" xfId="9" applyNumberFormat="1" applyFont="1" applyFill="1" applyBorder="1" applyAlignment="1">
      <alignment horizontal="center" vertical="center" shrinkToFit="1"/>
    </xf>
    <xf numFmtId="184" fontId="41" fillId="6" borderId="7" xfId="9" applyNumberFormat="1" applyFont="1" applyFill="1" applyBorder="1" applyAlignment="1">
      <alignment horizontal="center" vertical="center" shrinkToFit="1"/>
    </xf>
    <xf numFmtId="0" fontId="41" fillId="2" borderId="28" xfId="9" applyFont="1" applyFill="1" applyBorder="1" applyAlignment="1">
      <alignment horizontal="center" vertical="center"/>
    </xf>
    <xf numFmtId="0" fontId="41" fillId="2" borderId="13" xfId="9" applyFont="1" applyFill="1" applyBorder="1" applyAlignment="1">
      <alignment horizontal="center" vertical="center"/>
    </xf>
    <xf numFmtId="184" fontId="41" fillId="2" borderId="19" xfId="1" applyNumberFormat="1" applyFont="1" applyFill="1" applyBorder="1" applyAlignment="1" applyProtection="1">
      <alignment horizontal="right" vertical="center" shrinkToFit="1"/>
    </xf>
    <xf numFmtId="184" fontId="41" fillId="2" borderId="12" xfId="1" applyNumberFormat="1" applyFont="1" applyFill="1" applyBorder="1" applyAlignment="1" applyProtection="1">
      <alignment horizontal="right" vertical="center" shrinkToFit="1"/>
    </xf>
    <xf numFmtId="184" fontId="41" fillId="2" borderId="25" xfId="1" applyNumberFormat="1" applyFont="1" applyFill="1" applyBorder="1" applyAlignment="1" applyProtection="1">
      <alignment horizontal="right" vertical="center" shrinkToFit="1"/>
    </xf>
    <xf numFmtId="184" fontId="41" fillId="2" borderId="0" xfId="1" applyNumberFormat="1" applyFont="1" applyFill="1" applyBorder="1" applyAlignment="1" applyProtection="1">
      <alignment horizontal="right" vertical="center" shrinkToFit="1"/>
    </xf>
    <xf numFmtId="184" fontId="41" fillId="2" borderId="18" xfId="1" applyNumberFormat="1" applyFont="1" applyFill="1" applyBorder="1" applyAlignment="1" applyProtection="1">
      <alignment horizontal="right" vertical="center" shrinkToFit="1"/>
    </xf>
    <xf numFmtId="184" fontId="41" fillId="2" borderId="6" xfId="1" applyNumberFormat="1" applyFont="1" applyFill="1" applyBorder="1" applyAlignment="1" applyProtection="1">
      <alignment horizontal="right" vertical="center" shrinkToFit="1"/>
    </xf>
    <xf numFmtId="184" fontId="41" fillId="2" borderId="7" xfId="1" applyNumberFormat="1" applyFont="1" applyFill="1" applyBorder="1" applyAlignment="1" applyProtection="1">
      <alignment horizontal="right" vertical="center" shrinkToFit="1"/>
    </xf>
    <xf numFmtId="184" fontId="41" fillId="2" borderId="8" xfId="1" applyNumberFormat="1" applyFont="1" applyFill="1" applyBorder="1" applyAlignment="1" applyProtection="1">
      <alignment horizontal="right" vertical="center" shrinkToFit="1"/>
    </xf>
    <xf numFmtId="182" fontId="41" fillId="2" borderId="54" xfId="1" applyNumberFormat="1" applyFont="1" applyFill="1" applyBorder="1" applyAlignment="1" applyProtection="1">
      <alignment vertical="center" shrinkToFit="1"/>
    </xf>
    <xf numFmtId="182" fontId="41" fillId="2" borderId="51" xfId="1" applyNumberFormat="1" applyFont="1" applyFill="1" applyBorder="1" applyAlignment="1" applyProtection="1">
      <alignment vertical="center" shrinkToFit="1"/>
    </xf>
    <xf numFmtId="182" fontId="41" fillId="2" borderId="47" xfId="1" applyNumberFormat="1" applyFont="1" applyFill="1" applyBorder="1" applyAlignment="1" applyProtection="1">
      <alignment vertical="center" shrinkToFit="1"/>
    </xf>
    <xf numFmtId="57" fontId="41" fillId="0" borderId="18" xfId="9" applyNumberFormat="1" applyFont="1" applyBorder="1" applyAlignment="1">
      <alignment horizontal="left" vertical="center" shrinkToFit="1"/>
    </xf>
    <xf numFmtId="57" fontId="41" fillId="0" borderId="12" xfId="9" applyNumberFormat="1" applyFont="1" applyBorder="1" applyAlignment="1">
      <alignment horizontal="left" vertical="center" shrinkToFit="1"/>
    </xf>
    <xf numFmtId="57" fontId="41" fillId="0" borderId="6" xfId="9" applyNumberFormat="1" applyFont="1" applyBorder="1" applyAlignment="1">
      <alignment horizontal="left" vertical="center" shrinkToFit="1"/>
    </xf>
    <xf numFmtId="57" fontId="41" fillId="0" borderId="7" xfId="9" applyNumberFormat="1" applyFont="1" applyBorder="1" applyAlignment="1">
      <alignment horizontal="left" vertical="center" shrinkToFit="1"/>
    </xf>
    <xf numFmtId="57" fontId="41" fillId="0" borderId="0" xfId="9" applyNumberFormat="1" applyFont="1" applyAlignment="1">
      <alignment horizontal="left" vertical="center" shrinkToFit="1"/>
    </xf>
    <xf numFmtId="57" fontId="41" fillId="0" borderId="8" xfId="9" applyNumberFormat="1" applyFont="1" applyBorder="1" applyAlignment="1">
      <alignment horizontal="left" vertical="center" shrinkToFit="1"/>
    </xf>
    <xf numFmtId="0" fontId="41" fillId="0" borderId="18" xfId="9" applyFont="1" applyBorder="1" applyAlignment="1">
      <alignment horizontal="right" vertical="center" shrinkToFit="1"/>
    </xf>
    <xf numFmtId="0" fontId="41" fillId="0" borderId="7" xfId="9" applyFont="1" applyBorder="1" applyAlignment="1">
      <alignment horizontal="right" vertical="center" shrinkToFit="1"/>
    </xf>
    <xf numFmtId="0" fontId="41" fillId="2" borderId="6" xfId="9" applyFont="1" applyFill="1" applyBorder="1" applyAlignment="1">
      <alignment horizontal="center" vertical="center"/>
    </xf>
    <xf numFmtId="0" fontId="41" fillId="2" borderId="18" xfId="9" applyFont="1" applyFill="1" applyBorder="1" applyAlignment="1">
      <alignment horizontal="right" vertical="center" shrinkToFit="1"/>
    </xf>
    <xf numFmtId="0" fontId="41" fillId="2" borderId="7" xfId="9" applyFont="1" applyFill="1" applyBorder="1" applyAlignment="1">
      <alignment horizontal="right" vertical="center" shrinkToFit="1"/>
    </xf>
    <xf numFmtId="0" fontId="41" fillId="2" borderId="54" xfId="9" applyFont="1" applyFill="1" applyBorder="1" applyAlignment="1">
      <alignment horizontal="center" vertical="center" wrapText="1"/>
    </xf>
    <xf numFmtId="0" fontId="41" fillId="2" borderId="51" xfId="9" applyFont="1" applyFill="1" applyBorder="1" applyAlignment="1">
      <alignment horizontal="center" vertical="center" wrapText="1"/>
    </xf>
    <xf numFmtId="0" fontId="41" fillId="2" borderId="47" xfId="9" applyFont="1" applyFill="1" applyBorder="1" applyAlignment="1">
      <alignment horizontal="center" vertical="center" wrapText="1"/>
    </xf>
    <xf numFmtId="182" fontId="41" fillId="2" borderId="79" xfId="1" applyNumberFormat="1" applyFont="1" applyFill="1" applyBorder="1" applyAlignment="1" applyProtection="1">
      <alignment vertical="center" shrinkToFit="1"/>
    </xf>
    <xf numFmtId="182" fontId="41" fillId="2" borderId="90" xfId="1" applyNumberFormat="1" applyFont="1" applyFill="1" applyBorder="1" applyAlignment="1" applyProtection="1">
      <alignment vertical="center" shrinkToFit="1"/>
    </xf>
    <xf numFmtId="182" fontId="41" fillId="2" borderId="104" xfId="1" applyNumberFormat="1" applyFont="1" applyFill="1" applyBorder="1" applyAlignment="1" applyProtection="1">
      <alignment vertical="center" shrinkToFit="1"/>
    </xf>
    <xf numFmtId="182" fontId="41" fillId="2" borderId="79" xfId="1" applyNumberFormat="1" applyFont="1" applyFill="1" applyBorder="1" applyAlignment="1" applyProtection="1">
      <alignment horizontal="right" vertical="center" shrinkToFit="1"/>
    </xf>
    <xf numFmtId="182" fontId="41" fillId="2" borderId="90" xfId="1" applyNumberFormat="1" applyFont="1" applyFill="1" applyBorder="1" applyAlignment="1" applyProtection="1">
      <alignment horizontal="right" vertical="center" shrinkToFit="1"/>
    </xf>
    <xf numFmtId="182" fontId="41" fillId="2" borderId="104" xfId="1" applyNumberFormat="1" applyFont="1" applyFill="1" applyBorder="1" applyAlignment="1" applyProtection="1">
      <alignment horizontal="right" vertical="center" shrinkToFit="1"/>
    </xf>
    <xf numFmtId="0" fontId="41" fillId="2" borderId="164" xfId="9" applyFont="1" applyFill="1" applyBorder="1" applyAlignment="1">
      <alignment horizontal="center" vertical="center" wrapText="1"/>
    </xf>
    <xf numFmtId="0" fontId="41" fillId="2" borderId="45" xfId="9" applyFont="1" applyFill="1" applyBorder="1" applyAlignment="1">
      <alignment horizontal="center" vertical="center" wrapText="1"/>
    </xf>
    <xf numFmtId="0" fontId="41" fillId="2" borderId="172" xfId="9" applyFont="1" applyFill="1" applyBorder="1" applyAlignment="1">
      <alignment horizontal="center" vertical="center" wrapText="1"/>
    </xf>
    <xf numFmtId="49" fontId="41" fillId="2" borderId="46" xfId="9" applyNumberFormat="1" applyFont="1" applyFill="1" applyBorder="1" applyAlignment="1">
      <alignment horizontal="center" vertical="center" shrinkToFit="1"/>
    </xf>
    <xf numFmtId="0" fontId="41" fillId="2" borderId="25" xfId="9" applyFont="1" applyFill="1" applyBorder="1" applyAlignment="1">
      <alignment horizontal="center" vertical="center" wrapText="1"/>
    </xf>
    <xf numFmtId="0" fontId="41" fillId="2" borderId="13" xfId="9" applyFont="1" applyFill="1" applyBorder="1" applyAlignment="1">
      <alignment horizontal="center" vertical="center" wrapText="1"/>
    </xf>
    <xf numFmtId="0" fontId="41" fillId="2" borderId="195" xfId="9" applyFont="1" applyFill="1" applyBorder="1" applyAlignment="1">
      <alignment horizontal="center" vertical="center"/>
    </xf>
    <xf numFmtId="0" fontId="41" fillId="2" borderId="17" xfId="9" applyFont="1" applyFill="1" applyBorder="1" applyAlignment="1">
      <alignment horizontal="center" vertical="center"/>
    </xf>
    <xf numFmtId="0" fontId="41" fillId="2" borderId="196" xfId="9" applyFont="1" applyFill="1" applyBorder="1" applyAlignment="1">
      <alignment horizontal="center" vertical="center"/>
    </xf>
    <xf numFmtId="0" fontId="41" fillId="2" borderId="78" xfId="9" applyFont="1" applyFill="1" applyBorder="1" applyAlignment="1">
      <alignment horizontal="center" vertical="center" shrinkToFit="1"/>
    </xf>
    <xf numFmtId="0" fontId="41" fillId="2" borderId="46" xfId="9" applyFont="1" applyFill="1" applyBorder="1" applyAlignment="1">
      <alignment horizontal="center" vertical="center" shrinkToFit="1"/>
    </xf>
    <xf numFmtId="0" fontId="41" fillId="2" borderId="91" xfId="9" applyFont="1" applyFill="1" applyBorder="1" applyAlignment="1">
      <alignment horizontal="center" vertical="center" shrinkToFit="1"/>
    </xf>
    <xf numFmtId="0" fontId="41" fillId="2" borderId="7" xfId="9" applyFont="1" applyFill="1" applyBorder="1" applyAlignment="1">
      <alignment horizontal="center" vertical="center" shrinkToFit="1"/>
    </xf>
    <xf numFmtId="0" fontId="41" fillId="2" borderId="0" xfId="9" applyFont="1" applyFill="1" applyAlignment="1">
      <alignment horizontal="center" vertical="center" shrinkToFit="1"/>
    </xf>
    <xf numFmtId="0" fontId="41" fillId="2" borderId="8" xfId="9" applyFont="1" applyFill="1" applyBorder="1" applyAlignment="1">
      <alignment horizontal="center" vertical="center" shrinkToFit="1"/>
    </xf>
    <xf numFmtId="0" fontId="41" fillId="2" borderId="79" xfId="9" applyFont="1" applyFill="1" applyBorder="1" applyAlignment="1">
      <alignment horizontal="center" vertical="center"/>
    </xf>
    <xf numFmtId="0" fontId="41" fillId="2" borderId="184" xfId="9" applyFont="1" applyFill="1" applyBorder="1" applyAlignment="1">
      <alignment horizontal="center" vertical="center"/>
    </xf>
    <xf numFmtId="0" fontId="41" fillId="2" borderId="81" xfId="9" applyFont="1" applyFill="1" applyBorder="1" applyAlignment="1">
      <alignment horizontal="center" vertical="center"/>
    </xf>
    <xf numFmtId="0" fontId="41" fillId="2" borderId="191" xfId="9" applyFont="1" applyFill="1" applyBorder="1" applyAlignment="1">
      <alignment horizontal="center" vertical="center"/>
    </xf>
    <xf numFmtId="0" fontId="41" fillId="2" borderId="211" xfId="9" applyFont="1" applyFill="1" applyBorder="1" applyAlignment="1">
      <alignment horizontal="center" vertical="center"/>
    </xf>
    <xf numFmtId="0" fontId="41" fillId="2" borderId="18" xfId="9" applyFont="1" applyFill="1" applyBorder="1" applyAlignment="1">
      <alignment horizontal="center" vertical="center" shrinkToFit="1"/>
    </xf>
    <xf numFmtId="0" fontId="41" fillId="2" borderId="12" xfId="9" applyFont="1" applyFill="1" applyBorder="1" applyAlignment="1">
      <alignment horizontal="center" vertical="center" shrinkToFit="1"/>
    </xf>
    <xf numFmtId="0" fontId="41" fillId="2" borderId="6" xfId="9" applyFont="1" applyFill="1" applyBorder="1" applyAlignment="1">
      <alignment horizontal="center" vertical="center" shrinkToFit="1"/>
    </xf>
    <xf numFmtId="0" fontId="41" fillId="2" borderId="18" xfId="9" applyFont="1" applyFill="1" applyBorder="1" applyAlignment="1">
      <alignment horizontal="center" vertical="center"/>
    </xf>
    <xf numFmtId="0" fontId="41" fillId="2" borderId="14" xfId="9" applyFont="1" applyFill="1" applyBorder="1" applyAlignment="1">
      <alignment horizontal="center" vertical="center"/>
    </xf>
    <xf numFmtId="0" fontId="41" fillId="0" borderId="55" xfId="9" applyFont="1" applyFill="1" applyBorder="1" applyAlignment="1">
      <alignment horizontal="center" vertical="center" shrinkToFit="1"/>
    </xf>
    <xf numFmtId="0" fontId="41" fillId="0" borderId="45" xfId="9" applyFont="1" applyFill="1" applyBorder="1" applyAlignment="1">
      <alignment horizontal="center" vertical="center" shrinkToFit="1"/>
    </xf>
    <xf numFmtId="0" fontId="41" fillId="0" borderId="181" xfId="9" applyFont="1" applyFill="1" applyBorder="1" applyAlignment="1">
      <alignment horizontal="center" vertical="center" shrinkToFit="1"/>
    </xf>
    <xf numFmtId="197" fontId="41" fillId="0" borderId="151" xfId="9" applyNumberFormat="1" applyFont="1" applyFill="1" applyBorder="1" applyAlignment="1">
      <alignment horizontal="center" vertical="center" shrinkToFit="1"/>
    </xf>
    <xf numFmtId="197" fontId="41" fillId="0" borderId="152" xfId="9" applyNumberFormat="1" applyFont="1" applyFill="1" applyBorder="1" applyAlignment="1">
      <alignment horizontal="center" vertical="center" shrinkToFit="1"/>
    </xf>
    <xf numFmtId="182" fontId="41" fillId="6" borderId="55" xfId="1" applyNumberFormat="1" applyFont="1" applyFill="1" applyBorder="1" applyAlignment="1" applyProtection="1">
      <alignment vertical="center" shrinkToFit="1"/>
    </xf>
    <xf numFmtId="182" fontId="41" fillId="6" borderId="45" xfId="1" applyNumberFormat="1" applyFont="1" applyFill="1" applyBorder="1" applyAlignment="1" applyProtection="1">
      <alignment vertical="center" shrinkToFit="1"/>
    </xf>
    <xf numFmtId="0" fontId="41" fillId="2" borderId="164" xfId="9" applyFont="1" applyFill="1" applyBorder="1" applyAlignment="1">
      <alignment horizontal="center" wrapText="1"/>
    </xf>
    <xf numFmtId="0" fontId="41" fillId="2" borderId="45" xfId="9" applyFont="1" applyFill="1" applyBorder="1" applyAlignment="1">
      <alignment horizontal="center" wrapText="1"/>
    </xf>
    <xf numFmtId="0" fontId="41" fillId="2" borderId="172" xfId="9" applyFont="1" applyFill="1" applyBorder="1" applyAlignment="1">
      <alignment horizontal="center" wrapText="1"/>
    </xf>
    <xf numFmtId="182" fontId="41" fillId="2" borderId="54" xfId="1" applyNumberFormat="1" applyFont="1" applyFill="1" applyBorder="1" applyAlignment="1" applyProtection="1">
      <alignment horizontal="right" vertical="center" shrinkToFit="1"/>
    </xf>
    <xf numFmtId="182" fontId="41" fillId="2" borderId="51" xfId="1" applyNumberFormat="1" applyFont="1" applyFill="1" applyBorder="1" applyAlignment="1" applyProtection="1">
      <alignment horizontal="right" vertical="center" shrinkToFit="1"/>
    </xf>
    <xf numFmtId="182" fontId="41" fillId="2" borderId="47" xfId="1" applyNumberFormat="1" applyFont="1" applyFill="1" applyBorder="1" applyAlignment="1" applyProtection="1">
      <alignment horizontal="right" vertical="center" shrinkToFit="1"/>
    </xf>
    <xf numFmtId="182" fontId="41" fillId="6" borderId="78" xfId="1" applyNumberFormat="1" applyFont="1" applyFill="1" applyBorder="1" applyAlignment="1" applyProtection="1">
      <alignment vertical="center" shrinkToFit="1"/>
    </xf>
    <xf numFmtId="182" fontId="41" fillId="6" borderId="46" xfId="1" applyNumberFormat="1" applyFont="1" applyFill="1" applyBorder="1" applyAlignment="1" applyProtection="1">
      <alignment vertical="center" shrinkToFit="1"/>
    </xf>
    <xf numFmtId="192" fontId="41" fillId="0" borderId="78" xfId="9" applyNumberFormat="1" applyFont="1" applyBorder="1" applyAlignment="1">
      <alignment horizontal="center" vertical="center"/>
    </xf>
    <xf numFmtId="192" fontId="41" fillId="0" borderId="46" xfId="9" applyNumberFormat="1" applyFont="1" applyBorder="1" applyAlignment="1">
      <alignment horizontal="center" vertical="center"/>
    </xf>
    <xf numFmtId="0" fontId="41" fillId="2" borderId="118" xfId="9" applyFont="1" applyFill="1" applyBorder="1" applyAlignment="1">
      <alignment horizontal="left" vertical="top" wrapText="1"/>
    </xf>
    <xf numFmtId="0" fontId="41" fillId="2" borderId="90" xfId="9" applyFont="1" applyFill="1" applyBorder="1" applyAlignment="1">
      <alignment horizontal="left" vertical="top" wrapText="1"/>
    </xf>
    <xf numFmtId="0" fontId="41" fillId="2" borderId="187" xfId="9" applyFont="1" applyFill="1" applyBorder="1" applyAlignment="1">
      <alignment horizontal="left" vertical="top" wrapText="1"/>
    </xf>
    <xf numFmtId="0" fontId="94" fillId="2" borderId="79" xfId="9" applyFont="1" applyFill="1" applyBorder="1" applyAlignment="1">
      <alignment horizontal="center" vertical="center" wrapText="1"/>
    </xf>
    <xf numFmtId="0" fontId="94" fillId="2" borderId="90" xfId="9" applyFont="1" applyFill="1" applyBorder="1" applyAlignment="1">
      <alignment horizontal="center" vertical="center" wrapText="1"/>
    </xf>
    <xf numFmtId="0" fontId="94" fillId="2" borderId="104" xfId="9" applyFont="1" applyFill="1" applyBorder="1" applyAlignment="1">
      <alignment horizontal="center" vertical="center" wrapText="1"/>
    </xf>
    <xf numFmtId="0" fontId="94" fillId="2" borderId="78" xfId="9" applyFont="1" applyFill="1" applyBorder="1" applyAlignment="1">
      <alignment horizontal="center" vertical="center" wrapText="1"/>
    </xf>
    <xf numFmtId="0" fontId="94" fillId="2" borderId="46" xfId="9" applyFont="1" applyFill="1" applyBorder="1" applyAlignment="1">
      <alignment horizontal="center" vertical="center" wrapText="1"/>
    </xf>
    <xf numFmtId="0" fontId="94" fillId="2" borderId="91" xfId="9" applyFont="1" applyFill="1" applyBorder="1" applyAlignment="1">
      <alignment horizontal="center" vertical="center" wrapText="1"/>
    </xf>
    <xf numFmtId="0" fontId="41" fillId="2" borderId="104" xfId="9" applyFont="1" applyFill="1" applyBorder="1" applyAlignment="1">
      <alignment horizontal="center" vertical="center"/>
    </xf>
    <xf numFmtId="184" fontId="41" fillId="6" borderId="79" xfId="9" applyNumberFormat="1" applyFont="1" applyFill="1" applyBorder="1" applyAlignment="1">
      <alignment horizontal="center" vertical="center" shrinkToFit="1"/>
    </xf>
    <xf numFmtId="0" fontId="41" fillId="2" borderId="183" xfId="9" applyFont="1" applyFill="1" applyBorder="1" applyAlignment="1">
      <alignment horizontal="center" vertical="center"/>
    </xf>
    <xf numFmtId="184" fontId="41" fillId="2" borderId="118" xfId="1" applyNumberFormat="1" applyFont="1" applyFill="1" applyBorder="1" applyAlignment="1" applyProtection="1">
      <alignment horizontal="right" vertical="center" shrinkToFit="1"/>
    </xf>
    <xf numFmtId="184" fontId="41" fillId="2" borderId="90" xfId="1" applyNumberFormat="1" applyFont="1" applyFill="1" applyBorder="1" applyAlignment="1" applyProtection="1">
      <alignment horizontal="right" vertical="center" shrinkToFit="1"/>
    </xf>
    <xf numFmtId="184" fontId="41" fillId="2" borderId="79" xfId="1" applyNumberFormat="1" applyFont="1" applyFill="1" applyBorder="1" applyAlignment="1" applyProtection="1">
      <alignment horizontal="right" vertical="center" shrinkToFit="1"/>
    </xf>
    <xf numFmtId="184" fontId="41" fillId="2" borderId="104" xfId="1" applyNumberFormat="1" applyFont="1" applyFill="1" applyBorder="1" applyAlignment="1" applyProtection="1">
      <alignment horizontal="right" vertical="center" shrinkToFit="1"/>
    </xf>
    <xf numFmtId="0" fontId="41" fillId="2" borderId="55" xfId="9" applyFont="1" applyFill="1" applyBorder="1" applyAlignment="1">
      <alignment horizontal="center" vertical="center" wrapText="1"/>
    </xf>
    <xf numFmtId="0" fontId="41" fillId="2" borderId="92" xfId="9" applyFont="1" applyFill="1" applyBorder="1" applyAlignment="1">
      <alignment horizontal="center" vertical="center" wrapText="1"/>
    </xf>
    <xf numFmtId="0" fontId="41" fillId="2" borderId="90" xfId="9" applyFont="1" applyFill="1" applyBorder="1" applyAlignment="1">
      <alignment horizontal="center" vertical="center" wrapText="1"/>
    </xf>
    <xf numFmtId="0" fontId="41" fillId="2" borderId="104" xfId="9" applyFont="1" applyFill="1" applyBorder="1" applyAlignment="1">
      <alignment horizontal="center" vertical="center" wrapText="1"/>
    </xf>
    <xf numFmtId="0" fontId="41" fillId="0" borderId="79" xfId="9" applyFont="1" applyBorder="1" applyAlignment="1">
      <alignment horizontal="left" vertical="center" shrinkToFit="1"/>
    </xf>
    <xf numFmtId="0" fontId="41" fillId="0" borderId="90" xfId="9" applyFont="1" applyBorder="1" applyAlignment="1">
      <alignment horizontal="left" vertical="center" shrinkToFit="1"/>
    </xf>
    <xf numFmtId="0" fontId="41" fillId="0" borderId="7" xfId="9" applyFont="1" applyBorder="1" applyAlignment="1">
      <alignment horizontal="left" vertical="center" shrinkToFit="1"/>
    </xf>
    <xf numFmtId="0" fontId="41" fillId="0" borderId="79" xfId="9" applyFont="1" applyBorder="1" applyAlignment="1">
      <alignment horizontal="right" vertical="center" shrinkToFit="1"/>
    </xf>
    <xf numFmtId="0" fontId="41" fillId="2" borderId="79" xfId="9" applyFont="1" applyFill="1" applyBorder="1" applyAlignment="1">
      <alignment horizontal="right" vertical="center" shrinkToFit="1"/>
    </xf>
    <xf numFmtId="0" fontId="48" fillId="0" borderId="25" xfId="0" applyFont="1" applyBorder="1" applyAlignment="1">
      <alignment horizontal="left" vertical="top" wrapText="1"/>
    </xf>
    <xf numFmtId="0" fontId="48" fillId="0" borderId="2" xfId="0" applyFont="1" applyBorder="1" applyAlignment="1">
      <alignment horizontal="left" vertical="top" wrapText="1"/>
    </xf>
    <xf numFmtId="0" fontId="48" fillId="0" borderId="117" xfId="0" applyFont="1" applyBorder="1" applyAlignment="1">
      <alignment horizontal="left" vertical="top" wrapText="1"/>
    </xf>
    <xf numFmtId="0" fontId="48" fillId="0" borderId="46" xfId="0" applyFont="1" applyBorder="1" applyAlignment="1">
      <alignment horizontal="left" vertical="top" wrapText="1"/>
    </xf>
    <xf numFmtId="0" fontId="48" fillId="0" borderId="170" xfId="0" applyFont="1" applyBorder="1" applyAlignment="1">
      <alignment horizontal="left" vertical="top" wrapText="1"/>
    </xf>
    <xf numFmtId="0" fontId="41" fillId="2" borderId="118" xfId="9" applyFont="1" applyFill="1" applyBorder="1" applyAlignment="1">
      <alignment horizontal="center" vertical="center" wrapText="1"/>
    </xf>
    <xf numFmtId="0" fontId="41" fillId="2" borderId="183" xfId="9" applyFont="1" applyFill="1" applyBorder="1" applyAlignment="1">
      <alignment horizontal="center" vertical="center" wrapText="1"/>
    </xf>
    <xf numFmtId="182" fontId="41" fillId="2" borderId="78" xfId="1" applyNumberFormat="1" applyFont="1" applyFill="1" applyBorder="1" applyAlignment="1" applyProtection="1">
      <alignment vertical="center" shrinkToFit="1"/>
    </xf>
    <xf numFmtId="182" fontId="41" fillId="2" borderId="46" xfId="1" applyNumberFormat="1" applyFont="1" applyFill="1" applyBorder="1" applyAlignment="1" applyProtection="1">
      <alignment vertical="center" shrinkToFit="1"/>
    </xf>
    <xf numFmtId="182" fontId="41" fillId="2" borderId="91" xfId="1" applyNumberFormat="1" applyFont="1" applyFill="1" applyBorder="1" applyAlignment="1" applyProtection="1">
      <alignment vertical="center" shrinkToFit="1"/>
    </xf>
    <xf numFmtId="182" fontId="41" fillId="2" borderId="78" xfId="1" applyNumberFormat="1" applyFont="1" applyFill="1" applyBorder="1" applyAlignment="1" applyProtection="1">
      <alignment horizontal="right" vertical="center" shrinkToFit="1"/>
    </xf>
    <xf numFmtId="182" fontId="41" fillId="2" borderId="46" xfId="1" applyNumberFormat="1" applyFont="1" applyFill="1" applyBorder="1" applyAlignment="1" applyProtection="1">
      <alignment horizontal="right" vertical="center" shrinkToFit="1"/>
    </xf>
    <xf numFmtId="182" fontId="41" fillId="2" borderId="91" xfId="1" applyNumberFormat="1" applyFont="1" applyFill="1" applyBorder="1" applyAlignment="1" applyProtection="1">
      <alignment horizontal="right" vertical="center" shrinkToFit="1"/>
    </xf>
    <xf numFmtId="0" fontId="48" fillId="0" borderId="90" xfId="0" applyFont="1" applyBorder="1" applyAlignment="1">
      <alignment horizontal="left" vertical="top" wrapText="1"/>
    </xf>
    <xf numFmtId="0" fontId="48" fillId="0" borderId="187" xfId="0" applyFont="1" applyBorder="1" applyAlignment="1">
      <alignment horizontal="left" vertical="top" wrapText="1"/>
    </xf>
    <xf numFmtId="0" fontId="41" fillId="2" borderId="176" xfId="9" applyFont="1" applyFill="1" applyBorder="1" applyAlignment="1">
      <alignment horizontal="center" vertical="center"/>
    </xf>
    <xf numFmtId="0" fontId="41" fillId="2" borderId="9" xfId="9" applyFont="1" applyFill="1" applyBorder="1" applyAlignment="1">
      <alignment horizontal="center" vertical="center" shrinkToFit="1"/>
    </xf>
    <xf numFmtId="0" fontId="41" fillId="2" borderId="11" xfId="9" applyFont="1" applyFill="1" applyBorder="1" applyAlignment="1">
      <alignment horizontal="center" vertical="center" shrinkToFit="1"/>
    </xf>
    <xf numFmtId="0" fontId="41" fillId="2" borderId="10" xfId="9" applyFont="1" applyFill="1" applyBorder="1" applyAlignment="1">
      <alignment horizontal="center" vertical="center" shrinkToFit="1"/>
    </xf>
    <xf numFmtId="0" fontId="41" fillId="2" borderId="23" xfId="9" applyFont="1" applyFill="1" applyBorder="1" applyAlignment="1">
      <alignment horizontal="center" vertical="center"/>
    </xf>
    <xf numFmtId="0" fontId="94" fillId="2" borderId="9" xfId="9" applyFont="1" applyFill="1" applyBorder="1" applyAlignment="1">
      <alignment horizontal="center" vertical="center" wrapText="1"/>
    </xf>
    <xf numFmtId="0" fontId="94" fillId="2" borderId="11" xfId="9" applyFont="1" applyFill="1" applyBorder="1" applyAlignment="1">
      <alignment horizontal="center" vertical="center" wrapText="1"/>
    </xf>
    <xf numFmtId="0" fontId="94" fillId="2" borderId="10" xfId="9" applyFont="1" applyFill="1" applyBorder="1" applyAlignment="1">
      <alignment horizontal="center" vertical="center" wrapText="1"/>
    </xf>
    <xf numFmtId="0" fontId="41" fillId="0" borderId="0" xfId="9" applyFont="1" applyAlignment="1">
      <alignment horizontal="left" vertical="center"/>
    </xf>
    <xf numFmtId="0" fontId="119" fillId="0" borderId="0" xfId="9" applyFont="1" applyAlignment="1">
      <alignment horizontal="left" vertical="center"/>
    </xf>
    <xf numFmtId="0" fontId="41" fillId="0" borderId="21" xfId="0" applyFont="1" applyBorder="1" applyAlignment="1">
      <alignment horizontal="left" vertical="top" wrapText="1"/>
    </xf>
    <xf numFmtId="0" fontId="41" fillId="0" borderId="0" xfId="9" applyFont="1" applyAlignment="1">
      <alignment horizontal="left" vertical="center" wrapText="1"/>
    </xf>
    <xf numFmtId="38" fontId="41" fillId="6" borderId="116" xfId="9" applyNumberFormat="1" applyFont="1" applyFill="1" applyBorder="1" applyAlignment="1">
      <alignment horizontal="center" vertical="center" shrinkToFit="1"/>
    </xf>
    <xf numFmtId="38" fontId="41" fillId="6" borderId="21" xfId="9" applyNumberFormat="1" applyFont="1" applyFill="1" applyBorder="1" applyAlignment="1">
      <alignment horizontal="center" vertical="center" shrinkToFit="1"/>
    </xf>
    <xf numFmtId="38" fontId="41" fillId="6" borderId="115" xfId="9" applyNumberFormat="1" applyFont="1" applyFill="1" applyBorder="1" applyAlignment="1">
      <alignment horizontal="center" vertical="center" shrinkToFit="1"/>
    </xf>
    <xf numFmtId="38" fontId="41" fillId="6" borderId="27" xfId="9" applyNumberFormat="1" applyFont="1" applyFill="1" applyBorder="1" applyAlignment="1">
      <alignment horizontal="center" vertical="center" shrinkToFit="1"/>
    </xf>
    <xf numFmtId="38" fontId="41" fillId="6" borderId="3" xfId="9" applyNumberFormat="1" applyFont="1" applyFill="1" applyBorder="1" applyAlignment="1">
      <alignment horizontal="center" vertical="center" shrinkToFit="1"/>
    </xf>
    <xf numFmtId="38" fontId="41" fillId="6" borderId="29" xfId="9" applyNumberFormat="1" applyFont="1" applyFill="1" applyBorder="1" applyAlignment="1">
      <alignment horizontal="center" vertical="center" shrinkToFit="1"/>
    </xf>
    <xf numFmtId="38" fontId="41" fillId="0" borderId="240" xfId="9" applyNumberFormat="1" applyFont="1" applyFill="1" applyBorder="1" applyAlignment="1">
      <alignment horizontal="center" vertical="center" shrinkToFit="1"/>
    </xf>
    <xf numFmtId="38" fontId="41" fillId="0" borderId="235" xfId="9" applyNumberFormat="1" applyFont="1" applyFill="1" applyBorder="1" applyAlignment="1">
      <alignment horizontal="center" vertical="center" shrinkToFit="1"/>
    </xf>
    <xf numFmtId="38" fontId="41" fillId="0" borderId="279" xfId="9" applyNumberFormat="1" applyFont="1" applyFill="1" applyBorder="1" applyAlignment="1">
      <alignment horizontal="center" vertical="center" shrinkToFit="1"/>
    </xf>
    <xf numFmtId="38" fontId="41" fillId="0" borderId="241" xfId="9" applyNumberFormat="1" applyFont="1" applyFill="1" applyBorder="1" applyAlignment="1">
      <alignment horizontal="center" vertical="center" shrinkToFit="1"/>
    </xf>
    <xf numFmtId="38" fontId="41" fillId="0" borderId="238" xfId="9" applyNumberFormat="1" applyFont="1" applyFill="1" applyBorder="1" applyAlignment="1">
      <alignment horizontal="center" vertical="center" shrinkToFit="1"/>
    </xf>
    <xf numFmtId="38" fontId="41" fillId="0" borderId="280" xfId="9" applyNumberFormat="1" applyFont="1" applyFill="1" applyBorder="1" applyAlignment="1">
      <alignment horizontal="center" vertical="center" shrinkToFit="1"/>
    </xf>
    <xf numFmtId="38" fontId="41" fillId="0" borderId="240" xfId="9" applyNumberFormat="1" applyFont="1" applyFill="1" applyBorder="1" applyAlignment="1">
      <alignment horizontal="center" vertical="center" wrapText="1"/>
    </xf>
    <xf numFmtId="38" fontId="41" fillId="0" borderId="235" xfId="9" applyNumberFormat="1" applyFont="1" applyFill="1" applyBorder="1" applyAlignment="1">
      <alignment horizontal="center" vertical="center" wrapText="1"/>
    </xf>
    <xf numFmtId="38" fontId="41" fillId="0" borderId="236" xfId="9" applyNumberFormat="1" applyFont="1" applyFill="1" applyBorder="1" applyAlignment="1">
      <alignment horizontal="center" vertical="center" wrapText="1"/>
    </xf>
    <xf numFmtId="38" fontId="41" fillId="0" borderId="241" xfId="9" applyNumberFormat="1" applyFont="1" applyFill="1" applyBorder="1" applyAlignment="1">
      <alignment horizontal="center" vertical="center" wrapText="1"/>
    </xf>
    <xf numFmtId="38" fontId="41" fillId="0" borderId="238" xfId="9" applyNumberFormat="1" applyFont="1" applyFill="1" applyBorder="1" applyAlignment="1">
      <alignment horizontal="center" vertical="center" wrapText="1"/>
    </xf>
    <xf numFmtId="38" fontId="41" fillId="0" borderId="239" xfId="9" applyNumberFormat="1" applyFont="1" applyFill="1" applyBorder="1" applyAlignment="1">
      <alignment horizontal="center" vertical="center" wrapText="1"/>
    </xf>
    <xf numFmtId="0" fontId="41" fillId="0" borderId="21" xfId="9" applyFont="1" applyBorder="1" applyAlignment="1">
      <alignment horizontal="right" vertical="center"/>
    </xf>
    <xf numFmtId="49" fontId="41" fillId="2" borderId="11" xfId="9" applyNumberFormat="1" applyFont="1" applyFill="1" applyBorder="1" applyAlignment="1">
      <alignment horizontal="center" vertical="center" shrinkToFit="1"/>
    </xf>
    <xf numFmtId="182" fontId="41" fillId="2" borderId="58" xfId="1" applyNumberFormat="1" applyFont="1" applyFill="1" applyBorder="1" applyAlignment="1" applyProtection="1">
      <alignment vertical="center" shrinkToFit="1"/>
    </xf>
    <xf numFmtId="182" fontId="41" fillId="2" borderId="59" xfId="1" applyNumberFormat="1" applyFont="1" applyFill="1" applyBorder="1" applyAlignment="1" applyProtection="1">
      <alignment vertical="center" shrinkToFit="1"/>
    </xf>
    <xf numFmtId="182" fontId="41" fillId="2" borderId="175" xfId="1" applyNumberFormat="1" applyFont="1" applyFill="1" applyBorder="1" applyAlignment="1" applyProtection="1">
      <alignment vertical="center" shrinkToFit="1"/>
    </xf>
    <xf numFmtId="182" fontId="41" fillId="0" borderId="58" xfId="1" applyNumberFormat="1" applyFont="1" applyFill="1" applyBorder="1" applyAlignment="1" applyProtection="1">
      <alignment vertical="center" shrinkToFit="1"/>
    </xf>
    <xf numFmtId="182" fontId="41" fillId="0" borderId="59" xfId="1" applyNumberFormat="1" applyFont="1" applyFill="1" applyBorder="1" applyAlignment="1" applyProtection="1">
      <alignment vertical="center" shrinkToFit="1"/>
    </xf>
    <xf numFmtId="182" fontId="41" fillId="0" borderId="175" xfId="1" applyNumberFormat="1" applyFont="1" applyFill="1" applyBorder="1" applyAlignment="1" applyProtection="1">
      <alignment vertical="center" shrinkToFit="1"/>
    </xf>
    <xf numFmtId="182" fontId="41" fillId="2" borderId="58" xfId="1" applyNumberFormat="1" applyFont="1" applyFill="1" applyBorder="1" applyAlignment="1" applyProtection="1">
      <alignment horizontal="right" vertical="center" shrinkToFit="1"/>
    </xf>
    <xf numFmtId="182" fontId="41" fillId="2" borderId="59" xfId="1" applyNumberFormat="1" applyFont="1" applyFill="1" applyBorder="1" applyAlignment="1" applyProtection="1">
      <alignment horizontal="right" vertical="center" shrinkToFit="1"/>
    </xf>
    <xf numFmtId="182" fontId="41" fillId="2" borderId="175" xfId="1" applyNumberFormat="1" applyFont="1" applyFill="1" applyBorder="1" applyAlignment="1" applyProtection="1">
      <alignment horizontal="right" vertical="center" shrinkToFit="1"/>
    </xf>
    <xf numFmtId="0" fontId="41" fillId="2" borderId="61" xfId="9" applyFont="1" applyFill="1" applyBorder="1" applyAlignment="1">
      <alignment horizontal="center" vertical="center" wrapText="1"/>
    </xf>
    <xf numFmtId="0" fontId="41" fillId="2" borderId="59" xfId="9" applyFont="1" applyFill="1" applyBorder="1" applyAlignment="1">
      <alignment horizontal="center" vertical="center" wrapText="1"/>
    </xf>
    <xf numFmtId="0" fontId="41" fillId="2" borderId="173" xfId="9" applyFont="1" applyFill="1" applyBorder="1" applyAlignment="1">
      <alignment horizontal="center" vertical="center" wrapText="1"/>
    </xf>
    <xf numFmtId="0" fontId="111" fillId="2" borderId="22" xfId="9" applyFont="1" applyFill="1" applyBorder="1" applyAlignment="1">
      <alignment horizontal="left" vertical="center" wrapText="1"/>
    </xf>
    <xf numFmtId="0" fontId="111" fillId="2" borderId="21" xfId="9" applyFont="1" applyFill="1" applyBorder="1" applyAlignment="1">
      <alignment horizontal="left" vertical="center" wrapText="1"/>
    </xf>
    <xf numFmtId="0" fontId="111" fillId="2" borderId="108" xfId="9" applyFont="1" applyFill="1" applyBorder="1" applyAlignment="1">
      <alignment horizontal="left" vertical="center" wrapText="1"/>
    </xf>
    <xf numFmtId="0" fontId="111" fillId="2" borderId="4" xfId="9" applyFont="1" applyFill="1" applyBorder="1" applyAlignment="1">
      <alignment horizontal="left" vertical="center" wrapText="1"/>
    </xf>
    <xf numFmtId="0" fontId="111" fillId="2" borderId="3" xfId="9" applyFont="1" applyFill="1" applyBorder="1" applyAlignment="1">
      <alignment horizontal="left" vertical="center" wrapText="1"/>
    </xf>
    <xf numFmtId="0" fontId="111" fillId="2" borderId="5" xfId="9" applyFont="1" applyFill="1" applyBorder="1" applyAlignment="1">
      <alignment horizontal="left" vertical="center" wrapText="1"/>
    </xf>
    <xf numFmtId="178" fontId="41" fillId="6" borderId="22" xfId="9" applyNumberFormat="1" applyFont="1" applyFill="1" applyBorder="1" applyAlignment="1">
      <alignment vertical="center" shrinkToFit="1"/>
    </xf>
    <xf numFmtId="178" fontId="41" fillId="6" borderId="21" xfId="9" applyNumberFormat="1" applyFont="1" applyFill="1" applyBorder="1" applyAlignment="1">
      <alignment vertical="center" shrinkToFit="1"/>
    </xf>
    <xf numFmtId="178" fontId="41" fillId="6" borderId="108" xfId="9" applyNumberFormat="1" applyFont="1" applyFill="1" applyBorder="1" applyAlignment="1">
      <alignment vertical="center" shrinkToFit="1"/>
    </xf>
    <xf numFmtId="178" fontId="41" fillId="6" borderId="4" xfId="9" applyNumberFormat="1" applyFont="1" applyFill="1" applyBorder="1" applyAlignment="1">
      <alignment vertical="center" shrinkToFit="1"/>
    </xf>
    <xf numFmtId="178" fontId="41" fillId="6" borderId="3" xfId="9" applyNumberFormat="1" applyFont="1" applyFill="1" applyBorder="1" applyAlignment="1">
      <alignment vertical="center" shrinkToFit="1"/>
    </xf>
    <xf numFmtId="178" fontId="41" fillId="6" borderId="5" xfId="9" applyNumberFormat="1" applyFont="1" applyFill="1" applyBorder="1" applyAlignment="1">
      <alignment vertical="center" shrinkToFit="1"/>
    </xf>
    <xf numFmtId="182" fontId="41" fillId="2" borderId="55" xfId="1" applyNumberFormat="1" applyFont="1" applyFill="1" applyBorder="1" applyAlignment="1" applyProtection="1">
      <alignment horizontal="right" vertical="top" shrinkToFit="1"/>
    </xf>
    <xf numFmtId="182" fontId="41" fillId="2" borderId="45" xfId="1" applyNumberFormat="1" applyFont="1" applyFill="1" applyBorder="1" applyAlignment="1" applyProtection="1">
      <alignment horizontal="right" vertical="top" shrinkToFit="1"/>
    </xf>
    <xf numFmtId="182" fontId="41" fillId="2" borderId="92" xfId="1" applyNumberFormat="1" applyFont="1" applyFill="1" applyBorder="1" applyAlignment="1" applyProtection="1">
      <alignment horizontal="right" vertical="top" shrinkToFit="1"/>
    </xf>
    <xf numFmtId="192" fontId="41" fillId="0" borderId="9" xfId="9" applyNumberFormat="1" applyFont="1" applyBorder="1" applyAlignment="1">
      <alignment horizontal="center" vertical="center"/>
    </xf>
    <xf numFmtId="192" fontId="41" fillId="0" borderId="11" xfId="9" applyNumberFormat="1" applyFont="1" applyBorder="1" applyAlignment="1">
      <alignment horizontal="center" vertical="center"/>
    </xf>
    <xf numFmtId="182" fontId="41" fillId="0" borderId="234" xfId="9" applyNumberFormat="1" applyFont="1" applyFill="1" applyBorder="1" applyAlignment="1">
      <alignment horizontal="center" vertical="center"/>
    </xf>
    <xf numFmtId="182" fontId="41" fillId="0" borderId="235" xfId="9" applyNumberFormat="1" applyFont="1" applyFill="1" applyBorder="1" applyAlignment="1">
      <alignment horizontal="center" vertical="center"/>
    </xf>
    <xf numFmtId="182" fontId="41" fillId="0" borderId="242" xfId="9" applyNumberFormat="1" applyFont="1" applyFill="1" applyBorder="1" applyAlignment="1">
      <alignment horizontal="center" vertical="center"/>
    </xf>
    <xf numFmtId="182" fontId="41" fillId="0" borderId="237" xfId="9" applyNumberFormat="1" applyFont="1" applyFill="1" applyBorder="1" applyAlignment="1">
      <alignment horizontal="center" vertical="center"/>
    </xf>
    <xf numFmtId="182" fontId="41" fillId="0" borderId="238" xfId="9" applyNumberFormat="1" applyFont="1" applyFill="1" applyBorder="1" applyAlignment="1">
      <alignment horizontal="center" vertical="center"/>
    </xf>
    <xf numFmtId="182" fontId="41" fillId="0" borderId="243" xfId="9" applyNumberFormat="1" applyFont="1" applyFill="1" applyBorder="1" applyAlignment="1">
      <alignment horizontal="center" vertical="center"/>
    </xf>
    <xf numFmtId="182" fontId="41" fillId="6" borderId="71" xfId="9" applyNumberFormat="1" applyFont="1" applyFill="1" applyBorder="1" applyAlignment="1">
      <alignment horizontal="center" vertical="center" shrinkToFit="1"/>
    </xf>
    <xf numFmtId="182" fontId="41" fillId="6" borderId="21" xfId="9" applyNumberFormat="1" applyFont="1" applyFill="1" applyBorder="1" applyAlignment="1">
      <alignment horizontal="center" vertical="center" shrinkToFit="1"/>
    </xf>
    <xf numFmtId="182" fontId="41" fillId="6" borderId="53" xfId="9" applyNumberFormat="1" applyFont="1" applyFill="1" applyBorder="1" applyAlignment="1">
      <alignment horizontal="center" vertical="center" shrinkToFit="1"/>
    </xf>
    <xf numFmtId="182" fontId="41" fillId="6" borderId="3" xfId="9" applyNumberFormat="1" applyFont="1" applyFill="1" applyBorder="1" applyAlignment="1">
      <alignment horizontal="center" vertical="center" shrinkToFit="1"/>
    </xf>
    <xf numFmtId="182" fontId="41" fillId="6" borderId="58" xfId="1" applyNumberFormat="1" applyFont="1" applyFill="1" applyBorder="1" applyAlignment="1" applyProtection="1">
      <alignment vertical="center" shrinkToFit="1"/>
    </xf>
    <xf numFmtId="182" fontId="41" fillId="6" borderId="59" xfId="1" applyNumberFormat="1" applyFont="1" applyFill="1" applyBorder="1" applyAlignment="1" applyProtection="1">
      <alignment vertical="center" shrinkToFit="1"/>
    </xf>
    <xf numFmtId="0" fontId="48" fillId="0" borderId="27" xfId="0" applyFont="1" applyBorder="1" applyAlignment="1">
      <alignment horizontal="left" vertical="top" wrapText="1"/>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41" fillId="2" borderId="9" xfId="9" applyFont="1" applyFill="1" applyBorder="1" applyAlignment="1">
      <alignment horizontal="center" vertical="center" wrapText="1"/>
    </xf>
    <xf numFmtId="0" fontId="41" fillId="2" borderId="10" xfId="9" applyFont="1" applyFill="1" applyBorder="1" applyAlignment="1">
      <alignment horizontal="center" vertical="center" wrapText="1"/>
    </xf>
    <xf numFmtId="0" fontId="41" fillId="2" borderId="19" xfId="9" applyFont="1" applyFill="1" applyBorder="1" applyAlignment="1" applyProtection="1">
      <alignment horizontal="left" vertical="top" wrapText="1"/>
      <protection locked="0"/>
    </xf>
    <xf numFmtId="0" fontId="41" fillId="2" borderId="12" xfId="9" applyFont="1" applyFill="1" applyBorder="1" applyAlignment="1" applyProtection="1">
      <alignment horizontal="left" vertical="top" wrapText="1"/>
      <protection locked="0"/>
    </xf>
    <xf numFmtId="0" fontId="41" fillId="2" borderId="20" xfId="9" applyFont="1" applyFill="1" applyBorder="1" applyAlignment="1" applyProtection="1">
      <alignment horizontal="left" vertical="top" wrapText="1"/>
      <protection locked="0"/>
    </xf>
    <xf numFmtId="0" fontId="41" fillId="2" borderId="25" xfId="9" applyFont="1" applyFill="1" applyBorder="1" applyAlignment="1" applyProtection="1">
      <alignment horizontal="left" vertical="top" wrapText="1"/>
      <protection locked="0"/>
    </xf>
    <xf numFmtId="0" fontId="41" fillId="2" borderId="0" xfId="9" applyFont="1" applyFill="1" applyAlignment="1" applyProtection="1">
      <alignment horizontal="left" vertical="top" wrapText="1"/>
      <protection locked="0"/>
    </xf>
    <xf numFmtId="0" fontId="41" fillId="2" borderId="2" xfId="9" applyFont="1" applyFill="1" applyBorder="1" applyAlignment="1" applyProtection="1">
      <alignment horizontal="left" vertical="top" wrapText="1"/>
      <protection locked="0"/>
    </xf>
    <xf numFmtId="0" fontId="41" fillId="2" borderId="117" xfId="9" applyFont="1" applyFill="1" applyBorder="1" applyAlignment="1" applyProtection="1">
      <alignment horizontal="left" vertical="top" wrapText="1"/>
      <protection locked="0"/>
    </xf>
    <xf numFmtId="0" fontId="41" fillId="2" borderId="46" xfId="9" applyFont="1" applyFill="1" applyBorder="1" applyAlignment="1" applyProtection="1">
      <alignment horizontal="left" vertical="top" wrapText="1"/>
      <protection locked="0"/>
    </xf>
    <xf numFmtId="0" fontId="41" fillId="2" borderId="170" xfId="9" applyFont="1" applyFill="1" applyBorder="1" applyAlignment="1" applyProtection="1">
      <alignment horizontal="left" vertical="top" wrapText="1"/>
      <protection locked="0"/>
    </xf>
    <xf numFmtId="0" fontId="94" fillId="2" borderId="7" xfId="9" applyFont="1" applyFill="1" applyBorder="1" applyAlignment="1" applyProtection="1">
      <alignment horizontal="center" vertical="center" wrapText="1"/>
      <protection locked="0"/>
    </xf>
    <xf numFmtId="0" fontId="94" fillId="2" borderId="0" xfId="9" applyFont="1" applyFill="1" applyAlignment="1" applyProtection="1">
      <alignment horizontal="center" vertical="center" wrapText="1"/>
      <protection locked="0"/>
    </xf>
    <xf numFmtId="0" fontId="94" fillId="2" borderId="8" xfId="9" applyFont="1" applyFill="1" applyBorder="1" applyAlignment="1" applyProtection="1">
      <alignment horizontal="center" vertical="center" wrapText="1"/>
      <protection locked="0"/>
    </xf>
    <xf numFmtId="182" fontId="41" fillId="2" borderId="55" xfId="1" applyNumberFormat="1" applyFont="1" applyFill="1" applyBorder="1" applyAlignment="1" applyProtection="1">
      <alignment vertical="center" shrinkToFit="1"/>
      <protection locked="0"/>
    </xf>
    <xf numFmtId="182" fontId="41" fillId="2" borderId="45" xfId="1" applyNumberFormat="1" applyFont="1" applyFill="1" applyBorder="1" applyAlignment="1" applyProtection="1">
      <alignment vertical="center" shrinkToFit="1"/>
      <protection locked="0"/>
    </xf>
    <xf numFmtId="182" fontId="41" fillId="2" borderId="92" xfId="1" applyNumberFormat="1" applyFont="1" applyFill="1" applyBorder="1" applyAlignment="1" applyProtection="1">
      <alignment vertical="center" shrinkToFit="1"/>
      <protection locked="0"/>
    </xf>
    <xf numFmtId="182" fontId="41" fillId="2" borderId="55" xfId="1" applyNumberFormat="1" applyFont="1" applyFill="1" applyBorder="1" applyAlignment="1" applyProtection="1">
      <alignment horizontal="right" vertical="center" shrinkToFit="1"/>
      <protection locked="0"/>
    </xf>
    <xf numFmtId="182" fontId="41" fillId="2" borderId="45" xfId="1" applyNumberFormat="1" applyFont="1" applyFill="1" applyBorder="1" applyAlignment="1" applyProtection="1">
      <alignment horizontal="right" vertical="center" shrinkToFit="1"/>
      <protection locked="0"/>
    </xf>
    <xf numFmtId="182" fontId="41" fillId="2" borderId="92" xfId="1" applyNumberFormat="1" applyFont="1" applyFill="1" applyBorder="1" applyAlignment="1" applyProtection="1">
      <alignment horizontal="right" vertical="center" shrinkToFit="1"/>
      <protection locked="0"/>
    </xf>
    <xf numFmtId="192" fontId="41" fillId="0" borderId="7" xfId="9" applyNumberFormat="1" applyFont="1" applyBorder="1" applyAlignment="1" applyProtection="1">
      <alignment horizontal="center" vertical="center"/>
      <protection locked="0"/>
    </xf>
    <xf numFmtId="192" fontId="41" fillId="0" borderId="0" xfId="9" applyNumberFormat="1" applyFont="1" applyAlignment="1" applyProtection="1">
      <alignment horizontal="center" vertical="center"/>
      <protection locked="0"/>
    </xf>
    <xf numFmtId="49" fontId="41" fillId="2" borderId="0" xfId="9" applyNumberFormat="1" applyFont="1" applyFill="1" applyAlignment="1" applyProtection="1">
      <alignment horizontal="center" vertical="center" shrinkToFit="1"/>
      <protection locked="0"/>
    </xf>
    <xf numFmtId="184" fontId="41" fillId="2" borderId="19" xfId="1" applyNumberFormat="1" applyFont="1" applyFill="1" applyBorder="1" applyAlignment="1" applyProtection="1">
      <alignment horizontal="right" vertical="center" shrinkToFit="1"/>
      <protection locked="0"/>
    </xf>
    <xf numFmtId="184" fontId="41" fillId="2" borderId="12" xfId="1" applyNumberFormat="1" applyFont="1" applyFill="1" applyBorder="1" applyAlignment="1" applyProtection="1">
      <alignment horizontal="right" vertical="center" shrinkToFit="1"/>
      <protection locked="0"/>
    </xf>
    <xf numFmtId="184" fontId="41" fillId="2" borderId="25" xfId="1" applyNumberFormat="1" applyFont="1" applyFill="1" applyBorder="1" applyAlignment="1" applyProtection="1">
      <alignment horizontal="right" vertical="center" shrinkToFit="1"/>
      <protection locked="0"/>
    </xf>
    <xf numFmtId="184" fontId="41" fillId="2" borderId="0" xfId="1" applyNumberFormat="1" applyFont="1" applyFill="1" applyBorder="1" applyAlignment="1" applyProtection="1">
      <alignment horizontal="right" vertical="center" shrinkToFit="1"/>
      <protection locked="0"/>
    </xf>
    <xf numFmtId="184" fontId="41" fillId="2" borderId="18" xfId="1" applyNumberFormat="1" applyFont="1" applyFill="1" applyBorder="1" applyAlignment="1" applyProtection="1">
      <alignment horizontal="right" vertical="center" shrinkToFit="1"/>
      <protection locked="0"/>
    </xf>
    <xf numFmtId="184" fontId="41" fillId="2" borderId="6" xfId="1" applyNumberFormat="1" applyFont="1" applyFill="1" applyBorder="1" applyAlignment="1" applyProtection="1">
      <alignment horizontal="right" vertical="center" shrinkToFit="1"/>
      <protection locked="0"/>
    </xf>
    <xf numFmtId="184" fontId="41" fillId="2" borderId="7" xfId="1" applyNumberFormat="1" applyFont="1" applyFill="1" applyBorder="1" applyAlignment="1" applyProtection="1">
      <alignment horizontal="right" vertical="center" shrinkToFit="1"/>
      <protection locked="0"/>
    </xf>
    <xf numFmtId="184" fontId="41" fillId="2" borderId="8" xfId="1" applyNumberFormat="1" applyFont="1" applyFill="1" applyBorder="1" applyAlignment="1" applyProtection="1">
      <alignment horizontal="right" vertical="center" shrinkToFit="1"/>
      <protection locked="0"/>
    </xf>
    <xf numFmtId="182" fontId="41" fillId="2" borderId="54" xfId="1" applyNumberFormat="1" applyFont="1" applyFill="1" applyBorder="1" applyAlignment="1" applyProtection="1">
      <alignment vertical="center" shrinkToFit="1"/>
      <protection locked="0"/>
    </xf>
    <xf numFmtId="182" fontId="41" fillId="2" borderId="51" xfId="1" applyNumberFormat="1" applyFont="1" applyFill="1" applyBorder="1" applyAlignment="1" applyProtection="1">
      <alignment vertical="center" shrinkToFit="1"/>
      <protection locked="0"/>
    </xf>
    <xf numFmtId="182" fontId="41" fillId="2" borderId="47" xfId="1" applyNumberFormat="1" applyFont="1" applyFill="1" applyBorder="1" applyAlignment="1" applyProtection="1">
      <alignment vertical="center" shrinkToFit="1"/>
      <protection locked="0"/>
    </xf>
    <xf numFmtId="0" fontId="41" fillId="2" borderId="18" xfId="9" applyFont="1" applyFill="1" applyBorder="1" applyAlignment="1" applyProtection="1">
      <alignment horizontal="center" vertical="center" wrapText="1"/>
      <protection locked="0"/>
    </xf>
    <xf numFmtId="0" fontId="41" fillId="2" borderId="12" xfId="9" applyFont="1" applyFill="1" applyBorder="1" applyAlignment="1" applyProtection="1">
      <alignment horizontal="center" vertical="center" wrapText="1"/>
      <protection locked="0"/>
    </xf>
    <xf numFmtId="0" fontId="41" fillId="2" borderId="6" xfId="9" applyFont="1" applyFill="1" applyBorder="1" applyAlignment="1" applyProtection="1">
      <alignment horizontal="center" vertical="center" wrapText="1"/>
      <protection locked="0"/>
    </xf>
    <xf numFmtId="0" fontId="41" fillId="2" borderId="7" xfId="9" applyFont="1" applyFill="1" applyBorder="1" applyAlignment="1" applyProtection="1">
      <alignment horizontal="center" vertical="center" wrapText="1"/>
      <protection locked="0"/>
    </xf>
    <xf numFmtId="0" fontId="41" fillId="2" borderId="0" xfId="9" applyFont="1" applyFill="1" applyAlignment="1" applyProtection="1">
      <alignment horizontal="center" vertical="center" wrapText="1"/>
      <protection locked="0"/>
    </xf>
    <xf numFmtId="0" fontId="41" fillId="2" borderId="8" xfId="9" applyFont="1" applyFill="1" applyBorder="1" applyAlignment="1" applyProtection="1">
      <alignment horizontal="center" vertical="center" wrapText="1"/>
      <protection locked="0"/>
    </xf>
    <xf numFmtId="57" fontId="41" fillId="0" borderId="18" xfId="9" applyNumberFormat="1" applyFont="1" applyBorder="1" applyAlignment="1" applyProtection="1">
      <alignment horizontal="left" vertical="center" shrinkToFit="1"/>
      <protection locked="0"/>
    </xf>
    <xf numFmtId="57" fontId="41" fillId="0" borderId="12" xfId="9" applyNumberFormat="1" applyFont="1" applyBorder="1" applyAlignment="1" applyProtection="1">
      <alignment horizontal="left" vertical="center" shrinkToFit="1"/>
      <protection locked="0"/>
    </xf>
    <xf numFmtId="57" fontId="41" fillId="0" borderId="6" xfId="9" applyNumberFormat="1" applyFont="1" applyBorder="1" applyAlignment="1" applyProtection="1">
      <alignment horizontal="left" vertical="center" shrinkToFit="1"/>
      <protection locked="0"/>
    </xf>
    <xf numFmtId="57" fontId="41" fillId="0" borderId="7" xfId="9" applyNumberFormat="1" applyFont="1" applyBorder="1" applyAlignment="1" applyProtection="1">
      <alignment horizontal="left" vertical="center" shrinkToFit="1"/>
      <protection locked="0"/>
    </xf>
    <xf numFmtId="57" fontId="41" fillId="0" borderId="0" xfId="9" applyNumberFormat="1" applyFont="1" applyAlignment="1" applyProtection="1">
      <alignment horizontal="left" vertical="center" shrinkToFit="1"/>
      <protection locked="0"/>
    </xf>
    <xf numFmtId="57" fontId="41" fillId="0" borderId="8" xfId="9" applyNumberFormat="1" applyFont="1" applyBorder="1" applyAlignment="1" applyProtection="1">
      <alignment horizontal="left" vertical="center" shrinkToFit="1"/>
      <protection locked="0"/>
    </xf>
    <xf numFmtId="0" fontId="41" fillId="0" borderId="18" xfId="9" applyFont="1" applyBorder="1" applyAlignment="1" applyProtection="1">
      <alignment horizontal="right" vertical="center" shrinkToFit="1"/>
      <protection locked="0"/>
    </xf>
    <xf numFmtId="0" fontId="41" fillId="0" borderId="7" xfId="9" applyFont="1" applyBorder="1" applyAlignment="1" applyProtection="1">
      <alignment horizontal="right" vertical="center" shrinkToFit="1"/>
      <protection locked="0"/>
    </xf>
    <xf numFmtId="0" fontId="41" fillId="2" borderId="18" xfId="9" applyFont="1" applyFill="1" applyBorder="1" applyAlignment="1" applyProtection="1">
      <alignment horizontal="right" vertical="center" shrinkToFit="1"/>
      <protection locked="0"/>
    </xf>
    <xf numFmtId="0" fontId="41" fillId="2" borderId="7" xfId="9" applyFont="1" applyFill="1" applyBorder="1" applyAlignment="1" applyProtection="1">
      <alignment horizontal="right" vertical="center" shrinkToFit="1"/>
      <protection locked="0"/>
    </xf>
    <xf numFmtId="0" fontId="41" fillId="2" borderId="54" xfId="9" applyFont="1" applyFill="1" applyBorder="1" applyAlignment="1" applyProtection="1">
      <alignment horizontal="center" vertical="center" wrapText="1"/>
      <protection locked="0"/>
    </xf>
    <xf numFmtId="0" fontId="41" fillId="2" borderId="51" xfId="9" applyFont="1" applyFill="1" applyBorder="1" applyAlignment="1" applyProtection="1">
      <alignment horizontal="center" vertical="center" wrapText="1"/>
      <protection locked="0"/>
    </xf>
    <xf numFmtId="0" fontId="41" fillId="2" borderId="47" xfId="9" applyFont="1" applyFill="1" applyBorder="1" applyAlignment="1" applyProtection="1">
      <alignment horizontal="center" vertical="center" wrapText="1"/>
      <protection locked="0"/>
    </xf>
    <xf numFmtId="182" fontId="41" fillId="2" borderId="79" xfId="1" applyNumberFormat="1" applyFont="1" applyFill="1" applyBorder="1" applyAlignment="1" applyProtection="1">
      <alignment vertical="center" shrinkToFit="1"/>
      <protection locked="0"/>
    </xf>
    <xf numFmtId="182" fontId="41" fillId="2" borderId="90" xfId="1" applyNumberFormat="1" applyFont="1" applyFill="1" applyBorder="1" applyAlignment="1" applyProtection="1">
      <alignment vertical="center" shrinkToFit="1"/>
      <protection locked="0"/>
    </xf>
    <xf numFmtId="182" fontId="41" fillId="2" borderId="104" xfId="1" applyNumberFormat="1" applyFont="1" applyFill="1" applyBorder="1" applyAlignment="1" applyProtection="1">
      <alignment vertical="center" shrinkToFit="1"/>
      <protection locked="0"/>
    </xf>
    <xf numFmtId="182" fontId="41" fillId="2" borderId="79" xfId="1" applyNumberFormat="1" applyFont="1" applyFill="1" applyBorder="1" applyAlignment="1" applyProtection="1">
      <alignment horizontal="right" vertical="center" shrinkToFit="1"/>
      <protection locked="0"/>
    </xf>
    <xf numFmtId="182" fontId="41" fillId="2" borderId="90" xfId="1" applyNumberFormat="1" applyFont="1" applyFill="1" applyBorder="1" applyAlignment="1" applyProtection="1">
      <alignment horizontal="right" vertical="center" shrinkToFit="1"/>
      <protection locked="0"/>
    </xf>
    <xf numFmtId="182" fontId="41" fillId="2" borderId="104" xfId="1" applyNumberFormat="1" applyFont="1" applyFill="1" applyBorder="1" applyAlignment="1" applyProtection="1">
      <alignment horizontal="right" vertical="center" shrinkToFit="1"/>
      <protection locked="0"/>
    </xf>
    <xf numFmtId="0" fontId="41" fillId="2" borderId="25" xfId="9" applyFont="1" applyFill="1" applyBorder="1" applyAlignment="1" applyProtection="1">
      <alignment horizontal="center" vertical="center" wrapText="1"/>
      <protection locked="0"/>
    </xf>
    <xf numFmtId="0" fontId="41" fillId="2" borderId="13" xfId="9" applyFont="1" applyFill="1" applyBorder="1" applyAlignment="1" applyProtection="1">
      <alignment horizontal="center" vertical="center" wrapText="1"/>
      <protection locked="0"/>
    </xf>
    <xf numFmtId="0" fontId="41" fillId="2" borderId="79" xfId="9" applyFont="1" applyFill="1" applyBorder="1" applyAlignment="1" applyProtection="1">
      <alignment horizontal="center" vertical="center" shrinkToFit="1"/>
      <protection locked="0"/>
    </xf>
    <xf numFmtId="0" fontId="41" fillId="2" borderId="90" xfId="9" applyFont="1" applyFill="1" applyBorder="1" applyAlignment="1" applyProtection="1">
      <alignment horizontal="center" vertical="center" shrinkToFit="1"/>
      <protection locked="0"/>
    </xf>
    <xf numFmtId="0" fontId="41" fillId="2" borderId="104" xfId="9" applyFont="1" applyFill="1" applyBorder="1" applyAlignment="1" applyProtection="1">
      <alignment horizontal="center" vertical="center" shrinkToFit="1"/>
      <protection locked="0"/>
    </xf>
    <xf numFmtId="0" fontId="41" fillId="2" borderId="78" xfId="9" applyFont="1" applyFill="1" applyBorder="1" applyAlignment="1" applyProtection="1">
      <alignment horizontal="center" vertical="center" shrinkToFit="1"/>
      <protection locked="0"/>
    </xf>
    <xf numFmtId="0" fontId="41" fillId="2" borderId="46" xfId="9" applyFont="1" applyFill="1" applyBorder="1" applyAlignment="1" applyProtection="1">
      <alignment horizontal="center" vertical="center" shrinkToFit="1"/>
      <protection locked="0"/>
    </xf>
    <xf numFmtId="0" fontId="41" fillId="2" borderId="91" xfId="9" applyFont="1" applyFill="1" applyBorder="1" applyAlignment="1" applyProtection="1">
      <alignment horizontal="center" vertical="center" shrinkToFit="1"/>
      <protection locked="0"/>
    </xf>
    <xf numFmtId="0" fontId="41" fillId="2" borderId="7" xfId="9" applyFont="1" applyFill="1" applyBorder="1" applyAlignment="1" applyProtection="1">
      <alignment horizontal="center" vertical="center" shrinkToFit="1"/>
      <protection locked="0"/>
    </xf>
    <xf numFmtId="0" fontId="41" fillId="2" borderId="0" xfId="9" applyFont="1" applyFill="1" applyAlignment="1" applyProtection="1">
      <alignment horizontal="center" vertical="center" shrinkToFit="1"/>
      <protection locked="0"/>
    </xf>
    <xf numFmtId="0" fontId="41" fillId="2" borderId="8" xfId="9" applyFont="1" applyFill="1" applyBorder="1" applyAlignment="1" applyProtection="1">
      <alignment horizontal="center" vertical="center" shrinkToFit="1"/>
      <protection locked="0"/>
    </xf>
    <xf numFmtId="0" fontId="41" fillId="2" borderId="79" xfId="9" applyFont="1" applyFill="1" applyBorder="1" applyAlignment="1" applyProtection="1">
      <alignment horizontal="center" vertical="center"/>
      <protection locked="0"/>
    </xf>
    <xf numFmtId="0" fontId="41" fillId="2" borderId="7" xfId="9" applyFont="1" applyFill="1" applyBorder="1" applyAlignment="1" applyProtection="1">
      <alignment horizontal="center" vertical="center"/>
      <protection locked="0"/>
    </xf>
    <xf numFmtId="0" fontId="41" fillId="2" borderId="78" xfId="9" applyFont="1" applyFill="1" applyBorder="1" applyAlignment="1" applyProtection="1">
      <alignment horizontal="center" vertical="center"/>
      <protection locked="0"/>
    </xf>
    <xf numFmtId="0" fontId="41" fillId="2" borderId="184" xfId="9" applyFont="1" applyFill="1" applyBorder="1" applyAlignment="1" applyProtection="1">
      <alignment horizontal="center" vertical="center"/>
      <protection locked="0"/>
    </xf>
    <xf numFmtId="0" fontId="41" fillId="2" borderId="81" xfId="9" applyFont="1" applyFill="1" applyBorder="1" applyAlignment="1" applyProtection="1">
      <alignment horizontal="center" vertical="center"/>
      <protection locked="0"/>
    </xf>
    <xf numFmtId="0" fontId="41" fillId="2" borderId="191" xfId="9" applyFont="1" applyFill="1" applyBorder="1" applyAlignment="1" applyProtection="1">
      <alignment horizontal="center" vertical="center"/>
      <protection locked="0"/>
    </xf>
    <xf numFmtId="0" fontId="41" fillId="2" borderId="18" xfId="9" applyFont="1" applyFill="1" applyBorder="1" applyAlignment="1" applyProtection="1">
      <alignment horizontal="center" vertical="center" shrinkToFit="1"/>
      <protection locked="0"/>
    </xf>
    <xf numFmtId="0" fontId="41" fillId="2" borderId="12" xfId="9" applyFont="1" applyFill="1" applyBorder="1" applyAlignment="1" applyProtection="1">
      <alignment horizontal="center" vertical="center" shrinkToFit="1"/>
      <protection locked="0"/>
    </xf>
    <xf numFmtId="0" fontId="41" fillId="2" borderId="6" xfId="9" applyFont="1" applyFill="1" applyBorder="1" applyAlignment="1" applyProtection="1">
      <alignment horizontal="center" vertical="center" shrinkToFit="1"/>
      <protection locked="0"/>
    </xf>
    <xf numFmtId="0" fontId="41" fillId="2" borderId="18" xfId="9" applyFont="1" applyFill="1" applyBorder="1" applyAlignment="1" applyProtection="1">
      <alignment horizontal="center" vertical="center"/>
      <protection locked="0"/>
    </xf>
    <xf numFmtId="0" fontId="41" fillId="2" borderId="14" xfId="9" applyFont="1" applyFill="1" applyBorder="1" applyAlignment="1" applyProtection="1">
      <alignment horizontal="center" vertical="center"/>
      <protection locked="0"/>
    </xf>
    <xf numFmtId="0" fontId="41" fillId="0" borderId="55" xfId="9" applyFont="1" applyFill="1" applyBorder="1" applyAlignment="1" applyProtection="1">
      <alignment horizontal="center" vertical="center" shrinkToFit="1"/>
      <protection locked="0"/>
    </xf>
    <xf numFmtId="0" fontId="41" fillId="0" borderId="45" xfId="9" applyFont="1" applyFill="1" applyBorder="1" applyAlignment="1" applyProtection="1">
      <alignment horizontal="center" vertical="center" shrinkToFit="1"/>
      <protection locked="0"/>
    </xf>
    <xf numFmtId="0" fontId="41" fillId="0" borderId="181" xfId="9" applyFont="1" applyFill="1" applyBorder="1" applyAlignment="1" applyProtection="1">
      <alignment horizontal="center" vertical="center" shrinkToFit="1"/>
      <protection locked="0"/>
    </xf>
    <xf numFmtId="197" fontId="41" fillId="0" borderId="151" xfId="9" applyNumberFormat="1" applyFont="1" applyFill="1" applyBorder="1" applyAlignment="1" applyProtection="1">
      <alignment horizontal="center" vertical="center" shrinkToFit="1"/>
      <protection locked="0"/>
    </xf>
    <xf numFmtId="197" fontId="41" fillId="0" borderId="152" xfId="9" applyNumberFormat="1" applyFont="1" applyFill="1" applyBorder="1" applyAlignment="1" applyProtection="1">
      <alignment horizontal="center" vertical="center" shrinkToFit="1"/>
      <protection locked="0"/>
    </xf>
    <xf numFmtId="0" fontId="41" fillId="2" borderId="164" xfId="9" applyFont="1" applyFill="1" applyBorder="1" applyAlignment="1" applyProtection="1">
      <alignment horizontal="center" wrapText="1"/>
      <protection locked="0"/>
    </xf>
    <xf numFmtId="0" fontId="41" fillId="2" borderId="45" xfId="9" applyFont="1" applyFill="1" applyBorder="1" applyAlignment="1" applyProtection="1">
      <alignment horizontal="center" wrapText="1"/>
      <protection locked="0"/>
    </xf>
    <xf numFmtId="0" fontId="41" fillId="2" borderId="172" xfId="9" applyFont="1" applyFill="1" applyBorder="1" applyAlignment="1" applyProtection="1">
      <alignment horizontal="center" wrapText="1"/>
      <protection locked="0"/>
    </xf>
    <xf numFmtId="182" fontId="41" fillId="2" borderId="54" xfId="1" applyNumberFormat="1" applyFont="1" applyFill="1" applyBorder="1" applyAlignment="1" applyProtection="1">
      <alignment horizontal="right" vertical="center" shrinkToFit="1"/>
      <protection locked="0"/>
    </xf>
    <xf numFmtId="182" fontId="41" fillId="2" borderId="51" xfId="1" applyNumberFormat="1" applyFont="1" applyFill="1" applyBorder="1" applyAlignment="1" applyProtection="1">
      <alignment horizontal="right" vertical="center" shrinkToFit="1"/>
      <protection locked="0"/>
    </xf>
    <xf numFmtId="182" fontId="41" fillId="2" borderId="47" xfId="1" applyNumberFormat="1" applyFont="1" applyFill="1" applyBorder="1" applyAlignment="1" applyProtection="1">
      <alignment horizontal="right" vertical="center" shrinkToFit="1"/>
      <protection locked="0"/>
    </xf>
    <xf numFmtId="0" fontId="41" fillId="2" borderId="19" xfId="9" applyFont="1" applyFill="1" applyBorder="1" applyAlignment="1" applyProtection="1">
      <alignment horizontal="center" wrapText="1"/>
      <protection locked="0"/>
    </xf>
    <xf numFmtId="0" fontId="41" fillId="2" borderId="12" xfId="9" applyFont="1" applyFill="1" applyBorder="1" applyAlignment="1" applyProtection="1">
      <alignment horizontal="center" wrapText="1"/>
      <protection locked="0"/>
    </xf>
    <xf numFmtId="0" fontId="41" fillId="2" borderId="28" xfId="9" applyFont="1" applyFill="1" applyBorder="1" applyAlignment="1" applyProtection="1">
      <alignment horizontal="center" wrapText="1"/>
      <protection locked="0"/>
    </xf>
    <xf numFmtId="0" fontId="41" fillId="2" borderId="117" xfId="9" applyFont="1" applyFill="1" applyBorder="1" applyAlignment="1" applyProtection="1">
      <alignment horizontal="center" wrapText="1"/>
      <protection locked="0"/>
    </xf>
    <xf numFmtId="0" fontId="41" fillId="2" borderId="46" xfId="9" applyFont="1" applyFill="1" applyBorder="1" applyAlignment="1" applyProtection="1">
      <alignment horizontal="center" wrapText="1"/>
      <protection locked="0"/>
    </xf>
    <xf numFmtId="0" fontId="41" fillId="2" borderId="179" xfId="9" applyFont="1" applyFill="1" applyBorder="1" applyAlignment="1" applyProtection="1">
      <alignment horizontal="center" wrapText="1"/>
      <protection locked="0"/>
    </xf>
    <xf numFmtId="0" fontId="41" fillId="2" borderId="118" xfId="9" applyFont="1" applyFill="1" applyBorder="1" applyAlignment="1" applyProtection="1">
      <alignment horizontal="left" vertical="top" wrapText="1"/>
      <protection locked="0"/>
    </xf>
    <xf numFmtId="0" fontId="41" fillId="2" borderId="90" xfId="9" applyFont="1" applyFill="1" applyBorder="1" applyAlignment="1" applyProtection="1">
      <alignment horizontal="left" vertical="top" wrapText="1"/>
      <protection locked="0"/>
    </xf>
    <xf numFmtId="0" fontId="41" fillId="2" borderId="187" xfId="9" applyFont="1" applyFill="1" applyBorder="1" applyAlignment="1" applyProtection="1">
      <alignment horizontal="left" vertical="top" wrapText="1"/>
      <protection locked="0"/>
    </xf>
    <xf numFmtId="0" fontId="94" fillId="2" borderId="79" xfId="9" applyFont="1" applyFill="1" applyBorder="1" applyAlignment="1" applyProtection="1">
      <alignment horizontal="center" vertical="center" wrapText="1"/>
      <protection locked="0"/>
    </xf>
    <xf numFmtId="0" fontId="94" fillId="2" borderId="90" xfId="9" applyFont="1" applyFill="1" applyBorder="1" applyAlignment="1" applyProtection="1">
      <alignment horizontal="center" vertical="center" wrapText="1"/>
      <protection locked="0"/>
    </xf>
    <xf numFmtId="0" fontId="94" fillId="2" borderId="104" xfId="9" applyFont="1" applyFill="1" applyBorder="1" applyAlignment="1" applyProtection="1">
      <alignment horizontal="center" vertical="center" wrapText="1"/>
      <protection locked="0"/>
    </xf>
    <xf numFmtId="0" fontId="94" fillId="2" borderId="78" xfId="9" applyFont="1" applyFill="1" applyBorder="1" applyAlignment="1" applyProtection="1">
      <alignment horizontal="center" vertical="center" wrapText="1"/>
      <protection locked="0"/>
    </xf>
    <xf numFmtId="0" fontId="94" fillId="2" borderId="46" xfId="9" applyFont="1" applyFill="1" applyBorder="1" applyAlignment="1" applyProtection="1">
      <alignment horizontal="center" vertical="center" wrapText="1"/>
      <protection locked="0"/>
    </xf>
    <xf numFmtId="0" fontId="94" fillId="2" borderId="91" xfId="9" applyFont="1" applyFill="1" applyBorder="1" applyAlignment="1" applyProtection="1">
      <alignment horizontal="center" vertical="center" wrapText="1"/>
      <protection locked="0"/>
    </xf>
    <xf numFmtId="184" fontId="41" fillId="2" borderId="118" xfId="1" applyNumberFormat="1" applyFont="1" applyFill="1" applyBorder="1" applyAlignment="1" applyProtection="1">
      <alignment horizontal="right" vertical="center" shrinkToFit="1"/>
      <protection locked="0"/>
    </xf>
    <xf numFmtId="184" fontId="41" fillId="2" borderId="90" xfId="1" applyNumberFormat="1" applyFont="1" applyFill="1" applyBorder="1" applyAlignment="1" applyProtection="1">
      <alignment horizontal="right" vertical="center" shrinkToFit="1"/>
      <protection locked="0"/>
    </xf>
    <xf numFmtId="184" fontId="41" fillId="2" borderId="79" xfId="1" applyNumberFormat="1" applyFont="1" applyFill="1" applyBorder="1" applyAlignment="1" applyProtection="1">
      <alignment horizontal="right" vertical="center" shrinkToFit="1"/>
      <protection locked="0"/>
    </xf>
    <xf numFmtId="184" fontId="41" fillId="2" borderId="104" xfId="1" applyNumberFormat="1" applyFont="1" applyFill="1" applyBorder="1" applyAlignment="1" applyProtection="1">
      <alignment horizontal="right" vertical="center" shrinkToFit="1"/>
      <protection locked="0"/>
    </xf>
    <xf numFmtId="0" fontId="41" fillId="2" borderId="55" xfId="9" applyFont="1" applyFill="1" applyBorder="1" applyAlignment="1" applyProtection="1">
      <alignment horizontal="center" vertical="center" wrapText="1"/>
      <protection locked="0"/>
    </xf>
    <xf numFmtId="0" fontId="41" fillId="2" borderId="45" xfId="9" applyFont="1" applyFill="1" applyBorder="1" applyAlignment="1" applyProtection="1">
      <alignment horizontal="center" vertical="center" wrapText="1"/>
      <protection locked="0"/>
    </xf>
    <xf numFmtId="0" fontId="41" fillId="2" borderId="92" xfId="9" applyFont="1" applyFill="1" applyBorder="1" applyAlignment="1" applyProtection="1">
      <alignment horizontal="center" vertical="center" wrapText="1"/>
      <protection locked="0"/>
    </xf>
    <xf numFmtId="0" fontId="41" fillId="2" borderId="79" xfId="9" applyFont="1" applyFill="1" applyBorder="1" applyAlignment="1" applyProtection="1">
      <alignment horizontal="center" vertical="center" wrapText="1"/>
      <protection locked="0"/>
    </xf>
    <xf numFmtId="0" fontId="41" fillId="2" borderId="90" xfId="9" applyFont="1" applyFill="1" applyBorder="1" applyAlignment="1" applyProtection="1">
      <alignment horizontal="center" vertical="center" wrapText="1"/>
      <protection locked="0"/>
    </xf>
    <xf numFmtId="0" fontId="41" fillId="2" borderId="104" xfId="9" applyFont="1" applyFill="1" applyBorder="1" applyAlignment="1" applyProtection="1">
      <alignment horizontal="center" vertical="center" wrapText="1"/>
      <protection locked="0"/>
    </xf>
    <xf numFmtId="0" fontId="41" fillId="2" borderId="78" xfId="9" applyFont="1" applyFill="1" applyBorder="1" applyAlignment="1" applyProtection="1">
      <alignment horizontal="center" vertical="center" wrapText="1"/>
      <protection locked="0"/>
    </xf>
    <xf numFmtId="0" fontId="41" fillId="2" borderId="46" xfId="9" applyFont="1" applyFill="1" applyBorder="1" applyAlignment="1" applyProtection="1">
      <alignment horizontal="center" vertical="center" wrapText="1"/>
      <protection locked="0"/>
    </xf>
    <xf numFmtId="0" fontId="41" fillId="2" borderId="91" xfId="9" applyFont="1" applyFill="1" applyBorder="1" applyAlignment="1" applyProtection="1">
      <alignment horizontal="center" vertical="center" wrapText="1"/>
      <protection locked="0"/>
    </xf>
    <xf numFmtId="0" fontId="41" fillId="0" borderId="79" xfId="9" applyFont="1" applyBorder="1" applyAlignment="1" applyProtection="1">
      <alignment horizontal="left" vertical="center" shrinkToFit="1"/>
      <protection locked="0"/>
    </xf>
    <xf numFmtId="0" fontId="41" fillId="0" borderId="90" xfId="9" applyFont="1" applyBorder="1" applyAlignment="1" applyProtection="1">
      <alignment horizontal="left" vertical="center" shrinkToFit="1"/>
      <protection locked="0"/>
    </xf>
    <xf numFmtId="0" fontId="41" fillId="0" borderId="7" xfId="9" applyFont="1" applyBorder="1" applyAlignment="1" applyProtection="1">
      <alignment horizontal="left" vertical="center" shrinkToFit="1"/>
      <protection locked="0"/>
    </xf>
    <xf numFmtId="0" fontId="41" fillId="0" borderId="0" xfId="9" applyFont="1" applyAlignment="1" applyProtection="1">
      <alignment horizontal="left" vertical="center" shrinkToFit="1"/>
      <protection locked="0"/>
    </xf>
    <xf numFmtId="0" fontId="41" fillId="0" borderId="79" xfId="9" applyFont="1" applyBorder="1" applyAlignment="1" applyProtection="1">
      <alignment horizontal="right" vertical="center" shrinkToFit="1"/>
      <protection locked="0"/>
    </xf>
    <xf numFmtId="0" fontId="41" fillId="2" borderId="79" xfId="9" applyFont="1" applyFill="1" applyBorder="1" applyAlignment="1" applyProtection="1">
      <alignment horizontal="right" vertical="center" shrinkToFit="1"/>
      <protection locked="0"/>
    </xf>
    <xf numFmtId="0" fontId="41" fillId="2" borderId="164" xfId="9" applyFont="1" applyFill="1" applyBorder="1" applyAlignment="1" applyProtection="1">
      <alignment horizontal="center" vertical="center" wrapText="1"/>
      <protection locked="0"/>
    </xf>
    <xf numFmtId="0" fontId="41" fillId="2" borderId="172" xfId="9" applyFont="1" applyFill="1" applyBorder="1" applyAlignment="1" applyProtection="1">
      <alignment horizontal="center" vertical="center" wrapText="1"/>
      <protection locked="0"/>
    </xf>
    <xf numFmtId="49" fontId="41" fillId="2" borderId="46" xfId="9" applyNumberFormat="1" applyFont="1" applyFill="1" applyBorder="1" applyAlignment="1" applyProtection="1">
      <alignment horizontal="center" vertical="center" shrinkToFit="1"/>
      <protection locked="0"/>
    </xf>
    <xf numFmtId="192" fontId="41" fillId="0" borderId="78" xfId="9" applyNumberFormat="1" applyFont="1" applyBorder="1" applyAlignment="1" applyProtection="1">
      <alignment horizontal="center" vertical="center"/>
      <protection locked="0"/>
    </xf>
    <xf numFmtId="192" fontId="41" fillId="0" borderId="46" xfId="9" applyNumberFormat="1" applyFont="1" applyBorder="1" applyAlignment="1" applyProtection="1">
      <alignment horizontal="center" vertical="center"/>
      <protection locked="0"/>
    </xf>
    <xf numFmtId="0" fontId="48" fillId="0" borderId="25" xfId="0" applyFont="1" applyBorder="1" applyAlignment="1" applyProtection="1">
      <alignment horizontal="left" vertical="top" wrapText="1"/>
      <protection locked="0"/>
    </xf>
    <xf numFmtId="0" fontId="48" fillId="0" borderId="0" xfId="0" applyFont="1" applyAlignment="1" applyProtection="1">
      <alignment horizontal="left" vertical="top" wrapText="1"/>
      <protection locked="0"/>
    </xf>
    <xf numFmtId="0" fontId="48" fillId="0" borderId="2" xfId="0" applyFont="1" applyBorder="1" applyAlignment="1" applyProtection="1">
      <alignment horizontal="left" vertical="top" wrapText="1"/>
      <protection locked="0"/>
    </xf>
    <xf numFmtId="0" fontId="48" fillId="0" borderId="117" xfId="0" applyFont="1" applyBorder="1" applyAlignment="1" applyProtection="1">
      <alignment horizontal="left" vertical="top" wrapText="1"/>
      <protection locked="0"/>
    </xf>
    <xf numFmtId="0" fontId="48" fillId="0" borderId="46" xfId="0" applyFont="1" applyBorder="1" applyAlignment="1" applyProtection="1">
      <alignment horizontal="left" vertical="top" wrapText="1"/>
      <protection locked="0"/>
    </xf>
    <xf numFmtId="0" fontId="48" fillId="0" borderId="170" xfId="0" applyFont="1" applyBorder="1" applyAlignment="1" applyProtection="1">
      <alignment horizontal="left" vertical="top" wrapText="1"/>
      <protection locked="0"/>
    </xf>
    <xf numFmtId="0" fontId="41" fillId="2" borderId="118" xfId="9" applyFont="1" applyFill="1" applyBorder="1" applyAlignment="1" applyProtection="1">
      <alignment horizontal="center" vertical="center" wrapText="1"/>
      <protection locked="0"/>
    </xf>
    <xf numFmtId="0" fontId="41" fillId="2" borderId="183" xfId="9" applyFont="1" applyFill="1" applyBorder="1" applyAlignment="1" applyProtection="1">
      <alignment horizontal="center" vertical="center" wrapText="1"/>
      <protection locked="0"/>
    </xf>
    <xf numFmtId="182" fontId="41" fillId="2" borderId="78" xfId="1" applyNumberFormat="1" applyFont="1" applyFill="1" applyBorder="1" applyAlignment="1" applyProtection="1">
      <alignment vertical="center" shrinkToFit="1"/>
      <protection locked="0"/>
    </xf>
    <xf numFmtId="182" fontId="41" fillId="2" borderId="46" xfId="1" applyNumberFormat="1" applyFont="1" applyFill="1" applyBorder="1" applyAlignment="1" applyProtection="1">
      <alignment vertical="center" shrinkToFit="1"/>
      <protection locked="0"/>
    </xf>
    <xf numFmtId="182" fontId="41" fillId="2" borderId="91" xfId="1" applyNumberFormat="1" applyFont="1" applyFill="1" applyBorder="1" applyAlignment="1" applyProtection="1">
      <alignment vertical="center" shrinkToFit="1"/>
      <protection locked="0"/>
    </xf>
    <xf numFmtId="182" fontId="41" fillId="2" borderId="78" xfId="1" applyNumberFormat="1" applyFont="1" applyFill="1" applyBorder="1" applyAlignment="1" applyProtection="1">
      <alignment horizontal="right" vertical="center" shrinkToFit="1"/>
      <protection locked="0"/>
    </xf>
    <xf numFmtId="182" fontId="41" fillId="2" borderId="46" xfId="1" applyNumberFormat="1" applyFont="1" applyFill="1" applyBorder="1" applyAlignment="1" applyProtection="1">
      <alignment horizontal="right" vertical="center" shrinkToFit="1"/>
      <protection locked="0"/>
    </xf>
    <xf numFmtId="182" fontId="41" fillId="2" borderId="91" xfId="1" applyNumberFormat="1" applyFont="1" applyFill="1" applyBorder="1" applyAlignment="1" applyProtection="1">
      <alignment horizontal="right" vertical="center" shrinkToFit="1"/>
      <protection locked="0"/>
    </xf>
    <xf numFmtId="0" fontId="48" fillId="0" borderId="90" xfId="0" applyFont="1" applyBorder="1" applyAlignment="1" applyProtection="1">
      <alignment horizontal="left" vertical="top" wrapText="1"/>
      <protection locked="0"/>
    </xf>
    <xf numFmtId="0" fontId="48" fillId="0" borderId="187" xfId="0" applyFont="1" applyBorder="1" applyAlignment="1" applyProtection="1">
      <alignment horizontal="left" vertical="top" wrapText="1"/>
      <protection locked="0"/>
    </xf>
    <xf numFmtId="0" fontId="48" fillId="0" borderId="27" xfId="0" applyFont="1" applyBorder="1" applyAlignment="1" applyProtection="1">
      <alignment horizontal="left" vertical="top" wrapText="1"/>
      <protection locked="0"/>
    </xf>
    <xf numFmtId="0" fontId="48" fillId="0" borderId="3" xfId="0" applyFont="1" applyBorder="1" applyAlignment="1" applyProtection="1">
      <alignment horizontal="left" vertical="top" wrapText="1"/>
      <protection locked="0"/>
    </xf>
    <xf numFmtId="0" fontId="48" fillId="0" borderId="5" xfId="0" applyFont="1" applyBorder="1" applyAlignment="1" applyProtection="1">
      <alignment horizontal="left" vertical="top" wrapText="1"/>
      <protection locked="0"/>
    </xf>
    <xf numFmtId="0" fontId="94" fillId="2" borderId="9" xfId="9" applyFont="1" applyFill="1" applyBorder="1" applyAlignment="1" applyProtection="1">
      <alignment horizontal="center" vertical="center" wrapText="1"/>
      <protection locked="0"/>
    </xf>
    <xf numFmtId="0" fontId="94" fillId="2" borderId="11" xfId="9" applyFont="1" applyFill="1" applyBorder="1" applyAlignment="1" applyProtection="1">
      <alignment horizontal="center" vertical="center" wrapText="1"/>
      <protection locked="0"/>
    </xf>
    <xf numFmtId="0" fontId="94" fillId="2" borderId="10" xfId="9" applyFont="1" applyFill="1" applyBorder="1" applyAlignment="1" applyProtection="1">
      <alignment horizontal="center" vertical="center" wrapText="1"/>
      <protection locked="0"/>
    </xf>
    <xf numFmtId="182" fontId="41" fillId="2" borderId="55" xfId="1" applyNumberFormat="1" applyFont="1" applyFill="1" applyBorder="1" applyAlignment="1" applyProtection="1">
      <alignment horizontal="right" vertical="top" shrinkToFit="1"/>
      <protection locked="0"/>
    </xf>
    <xf numFmtId="182" fontId="41" fillId="2" borderId="45" xfId="1" applyNumberFormat="1" applyFont="1" applyFill="1" applyBorder="1" applyAlignment="1" applyProtection="1">
      <alignment horizontal="right" vertical="top" shrinkToFit="1"/>
      <protection locked="0"/>
    </xf>
    <xf numFmtId="182" fontId="41" fillId="2" borderId="92" xfId="1" applyNumberFormat="1" applyFont="1" applyFill="1" applyBorder="1" applyAlignment="1" applyProtection="1">
      <alignment horizontal="right" vertical="top" shrinkToFit="1"/>
      <protection locked="0"/>
    </xf>
    <xf numFmtId="192" fontId="41" fillId="0" borderId="9" xfId="9" applyNumberFormat="1" applyFont="1" applyBorder="1" applyAlignment="1" applyProtection="1">
      <alignment horizontal="center" vertical="center"/>
      <protection locked="0"/>
    </xf>
    <xf numFmtId="192" fontId="41" fillId="0" borderId="11" xfId="9" applyNumberFormat="1" applyFont="1" applyBorder="1" applyAlignment="1" applyProtection="1">
      <alignment horizontal="center" vertical="center"/>
      <protection locked="0"/>
    </xf>
    <xf numFmtId="49" fontId="41" fillId="2" borderId="11" xfId="9" applyNumberFormat="1" applyFont="1" applyFill="1" applyBorder="1" applyAlignment="1" applyProtection="1">
      <alignment horizontal="center" vertical="center" shrinkToFit="1"/>
      <protection locked="0"/>
    </xf>
    <xf numFmtId="0" fontId="41" fillId="2" borderId="9" xfId="9" applyFont="1" applyFill="1" applyBorder="1" applyAlignment="1" applyProtection="1">
      <alignment horizontal="center" vertical="center" wrapText="1"/>
      <protection locked="0"/>
    </xf>
    <xf numFmtId="0" fontId="41" fillId="2" borderId="11" xfId="9" applyFont="1" applyFill="1" applyBorder="1" applyAlignment="1" applyProtection="1">
      <alignment horizontal="center" vertical="center" wrapText="1"/>
      <protection locked="0"/>
    </xf>
    <xf numFmtId="0" fontId="41" fillId="2" borderId="10" xfId="9" applyFont="1" applyFill="1" applyBorder="1" applyAlignment="1" applyProtection="1">
      <alignment horizontal="center" vertical="center" wrapText="1"/>
      <protection locked="0"/>
    </xf>
    <xf numFmtId="182" fontId="41" fillId="2" borderId="58" xfId="1" applyNumberFormat="1" applyFont="1" applyFill="1" applyBorder="1" applyAlignment="1" applyProtection="1">
      <alignment vertical="center" shrinkToFit="1"/>
      <protection locked="0"/>
    </xf>
    <xf numFmtId="182" fontId="41" fillId="2" borderId="59" xfId="1" applyNumberFormat="1" applyFont="1" applyFill="1" applyBorder="1" applyAlignment="1" applyProtection="1">
      <alignment vertical="center" shrinkToFit="1"/>
      <protection locked="0"/>
    </xf>
    <xf numFmtId="182" fontId="41" fillId="2" borderId="175" xfId="1" applyNumberFormat="1" applyFont="1" applyFill="1" applyBorder="1" applyAlignment="1" applyProtection="1">
      <alignment vertical="center" shrinkToFit="1"/>
      <protection locked="0"/>
    </xf>
    <xf numFmtId="182" fontId="41" fillId="0" borderId="58" xfId="1" applyNumberFormat="1" applyFont="1" applyFill="1" applyBorder="1" applyAlignment="1" applyProtection="1">
      <alignment vertical="center" shrinkToFit="1"/>
      <protection locked="0"/>
    </xf>
    <xf numFmtId="182" fontId="41" fillId="0" borderId="59" xfId="1" applyNumberFormat="1" applyFont="1" applyFill="1" applyBorder="1" applyAlignment="1" applyProtection="1">
      <alignment vertical="center" shrinkToFit="1"/>
      <protection locked="0"/>
    </xf>
    <xf numFmtId="182" fontId="41" fillId="0" borderId="175" xfId="1" applyNumberFormat="1" applyFont="1" applyFill="1" applyBorder="1" applyAlignment="1" applyProtection="1">
      <alignment vertical="center" shrinkToFit="1"/>
      <protection locked="0"/>
    </xf>
    <xf numFmtId="182" fontId="41" fillId="2" borderId="58" xfId="1" applyNumberFormat="1" applyFont="1" applyFill="1" applyBorder="1" applyAlignment="1" applyProtection="1">
      <alignment horizontal="right" vertical="center" shrinkToFit="1"/>
      <protection locked="0"/>
    </xf>
    <xf numFmtId="182" fontId="41" fillId="2" borderId="59" xfId="1" applyNumberFormat="1" applyFont="1" applyFill="1" applyBorder="1" applyAlignment="1" applyProtection="1">
      <alignment horizontal="right" vertical="center" shrinkToFit="1"/>
      <protection locked="0"/>
    </xf>
    <xf numFmtId="182" fontId="41" fillId="2" borderId="175" xfId="1" applyNumberFormat="1" applyFont="1" applyFill="1" applyBorder="1" applyAlignment="1" applyProtection="1">
      <alignment horizontal="right" vertical="center" shrinkToFit="1"/>
      <protection locked="0"/>
    </xf>
    <xf numFmtId="0" fontId="41" fillId="2" borderId="61" xfId="9" applyFont="1" applyFill="1" applyBorder="1" applyAlignment="1" applyProtection="1">
      <alignment horizontal="center" vertical="center" wrapText="1"/>
      <protection locked="0"/>
    </xf>
    <xf numFmtId="0" fontId="41" fillId="2" borderId="59" xfId="9" applyFont="1" applyFill="1" applyBorder="1" applyAlignment="1" applyProtection="1">
      <alignment horizontal="center" vertical="center" wrapText="1"/>
      <protection locked="0"/>
    </xf>
    <xf numFmtId="0" fontId="41" fillId="2" borderId="173" xfId="9" applyFont="1" applyFill="1" applyBorder="1" applyAlignment="1" applyProtection="1">
      <alignment horizontal="center" vertical="center" wrapText="1"/>
      <protection locked="0"/>
    </xf>
    <xf numFmtId="0" fontId="41" fillId="2" borderId="9" xfId="9" applyFont="1" applyFill="1" applyBorder="1" applyAlignment="1" applyProtection="1">
      <alignment horizontal="center" vertical="center" shrinkToFit="1"/>
      <protection locked="0"/>
    </xf>
    <xf numFmtId="0" fontId="41" fillId="2" borderId="11" xfId="9" applyFont="1" applyFill="1" applyBorder="1" applyAlignment="1" applyProtection="1">
      <alignment horizontal="center" vertical="center" shrinkToFit="1"/>
      <protection locked="0"/>
    </xf>
    <xf numFmtId="0" fontId="41" fillId="2" borderId="10" xfId="9" applyFont="1" applyFill="1" applyBorder="1" applyAlignment="1" applyProtection="1">
      <alignment horizontal="center" vertical="center" shrinkToFit="1"/>
      <protection locked="0"/>
    </xf>
    <xf numFmtId="0" fontId="41" fillId="2" borderId="9" xfId="9" applyFont="1" applyFill="1" applyBorder="1" applyAlignment="1" applyProtection="1">
      <alignment horizontal="center" vertical="center"/>
      <protection locked="0"/>
    </xf>
    <xf numFmtId="0" fontId="41" fillId="2" borderId="23" xfId="9" applyFont="1" applyFill="1" applyBorder="1" applyAlignment="1" applyProtection="1">
      <alignment horizontal="center" vertical="center"/>
      <protection locked="0"/>
    </xf>
    <xf numFmtId="0" fontId="41" fillId="2" borderId="71" xfId="9" applyFont="1" applyFill="1" applyBorder="1" applyAlignment="1">
      <alignment horizontal="center" vertical="center" textRotation="255"/>
    </xf>
    <xf numFmtId="0" fontId="41" fillId="2" borderId="7" xfId="9" applyFont="1" applyFill="1" applyBorder="1" applyAlignment="1">
      <alignment horizontal="center" vertical="center" textRotation="255"/>
    </xf>
    <xf numFmtId="0" fontId="41" fillId="2" borderId="19" xfId="9" applyFont="1" applyFill="1" applyBorder="1" applyAlignment="1">
      <alignment horizontal="center" vertical="center" wrapText="1"/>
    </xf>
    <xf numFmtId="0" fontId="41" fillId="2" borderId="117" xfId="9" applyFont="1" applyFill="1" applyBorder="1" applyAlignment="1">
      <alignment horizontal="center" vertical="center" wrapText="1"/>
    </xf>
    <xf numFmtId="0" fontId="41" fillId="0" borderId="19" xfId="9" applyFont="1" applyBorder="1" applyAlignment="1">
      <alignment horizontal="center" vertical="center" wrapText="1"/>
    </xf>
    <xf numFmtId="0" fontId="41" fillId="0" borderId="12" xfId="9" applyFont="1" applyBorder="1" applyAlignment="1">
      <alignment horizontal="center" vertical="center" wrapText="1"/>
    </xf>
    <xf numFmtId="0" fontId="41" fillId="0" borderId="28" xfId="9" applyFont="1" applyBorder="1" applyAlignment="1">
      <alignment horizontal="center" vertical="center" wrapText="1"/>
    </xf>
    <xf numFmtId="0" fontId="41" fillId="0" borderId="117" xfId="9" applyFont="1" applyBorder="1" applyAlignment="1">
      <alignment horizontal="center" vertical="center" wrapText="1"/>
    </xf>
    <xf numFmtId="0" fontId="41" fillId="0" borderId="46" xfId="9" applyFont="1" applyBorder="1" applyAlignment="1">
      <alignment horizontal="center" vertical="center" wrapText="1"/>
    </xf>
    <xf numFmtId="0" fontId="41" fillId="0" borderId="179" xfId="9" applyFont="1" applyBorder="1" applyAlignment="1">
      <alignment horizontal="center" vertical="center" wrapText="1"/>
    </xf>
    <xf numFmtId="0" fontId="41" fillId="2" borderId="127" xfId="9" applyFont="1" applyFill="1" applyBorder="1" applyAlignment="1">
      <alignment horizontal="center" vertical="center" shrinkToFit="1"/>
    </xf>
    <xf numFmtId="0" fontId="41" fillId="2" borderId="34" xfId="9" applyFont="1" applyFill="1" applyBorder="1" applyAlignment="1">
      <alignment horizontal="center" vertical="center" shrinkToFit="1"/>
    </xf>
    <xf numFmtId="0" fontId="41" fillId="2" borderId="214" xfId="9" applyFont="1" applyFill="1" applyBorder="1" applyAlignment="1">
      <alignment horizontal="center" vertical="center" shrinkToFit="1"/>
    </xf>
    <xf numFmtId="0" fontId="41" fillId="0" borderId="115"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66" xfId="0" applyFont="1" applyBorder="1" applyAlignment="1">
      <alignment horizontal="center" vertical="center" wrapText="1"/>
    </xf>
    <xf numFmtId="0" fontId="120" fillId="0" borderId="116" xfId="9" applyFont="1" applyBorder="1" applyAlignment="1">
      <alignment horizontal="center" vertical="center" wrapText="1"/>
    </xf>
    <xf numFmtId="0" fontId="120" fillId="0" borderId="21" xfId="9" applyFont="1" applyBorder="1" applyAlignment="1">
      <alignment horizontal="center" vertical="center" wrapText="1"/>
    </xf>
    <xf numFmtId="0" fontId="120" fillId="0" borderId="115" xfId="9" applyFont="1" applyBorder="1" applyAlignment="1">
      <alignment horizontal="center" vertical="center" wrapText="1"/>
    </xf>
    <xf numFmtId="0" fontId="120" fillId="0" borderId="26" xfId="9" applyFont="1" applyBorder="1" applyAlignment="1">
      <alignment horizontal="center" vertical="center" wrapText="1"/>
    </xf>
    <xf numFmtId="0" fontId="120" fillId="0" borderId="11" xfId="9" applyFont="1" applyBorder="1" applyAlignment="1">
      <alignment horizontal="center" vertical="center" wrapText="1"/>
    </xf>
    <xf numFmtId="0" fontId="120" fillId="0" borderId="66" xfId="9" applyFont="1" applyBorder="1" applyAlignment="1">
      <alignment horizontal="center" vertical="center" wrapText="1"/>
    </xf>
    <xf numFmtId="0" fontId="112" fillId="0" borderId="116" xfId="9" applyFont="1" applyBorder="1" applyAlignment="1">
      <alignment horizontal="center" vertical="center" wrapText="1"/>
    </xf>
    <xf numFmtId="0" fontId="112" fillId="0" borderId="21" xfId="9" applyFont="1" applyBorder="1" applyAlignment="1">
      <alignment horizontal="center" vertical="center" wrapText="1"/>
    </xf>
    <xf numFmtId="0" fontId="112" fillId="0" borderId="115" xfId="9" applyFont="1" applyBorder="1" applyAlignment="1">
      <alignment horizontal="center" vertical="center" wrapText="1"/>
    </xf>
    <xf numFmtId="0" fontId="112" fillId="0" borderId="25" xfId="9" applyFont="1" applyBorder="1" applyAlignment="1">
      <alignment horizontal="center" vertical="center" wrapText="1"/>
    </xf>
    <xf numFmtId="0" fontId="112" fillId="0" borderId="0" xfId="9" applyFont="1" applyAlignment="1">
      <alignment horizontal="center" vertical="center" wrapText="1"/>
    </xf>
    <xf numFmtId="0" fontId="112" fillId="0" borderId="13" xfId="9" applyFont="1" applyBorder="1" applyAlignment="1">
      <alignment horizontal="center" vertical="center" wrapText="1"/>
    </xf>
    <xf numFmtId="0" fontId="112" fillId="0" borderId="26" xfId="9" applyFont="1" applyBorder="1" applyAlignment="1">
      <alignment horizontal="center" vertical="center" wrapText="1"/>
    </xf>
    <xf numFmtId="0" fontId="112" fillId="0" borderId="11" xfId="9" applyFont="1" applyBorder="1" applyAlignment="1">
      <alignment horizontal="center" vertical="center" wrapText="1"/>
    </xf>
    <xf numFmtId="0" fontId="112" fillId="0" borderId="66" xfId="9" applyFont="1" applyBorder="1" applyAlignment="1">
      <alignment horizontal="center" vertical="center" wrapText="1"/>
    </xf>
    <xf numFmtId="0" fontId="121" fillId="2" borderId="103" xfId="9" applyFont="1" applyFill="1" applyBorder="1" applyAlignment="1">
      <alignment horizontal="center" vertical="top" wrapText="1"/>
    </xf>
    <xf numFmtId="0" fontId="121" fillId="2" borderId="104" xfId="9" applyFont="1" applyFill="1" applyBorder="1" applyAlignment="1">
      <alignment horizontal="center" vertical="top" wrapText="1"/>
    </xf>
    <xf numFmtId="0" fontId="121" fillId="2" borderId="87" xfId="9" applyFont="1" applyFill="1" applyBorder="1" applyAlignment="1">
      <alignment horizontal="center" vertical="top" wrapText="1"/>
    </xf>
    <xf numFmtId="0" fontId="121" fillId="2" borderId="8" xfId="9" applyFont="1" applyFill="1" applyBorder="1" applyAlignment="1">
      <alignment horizontal="center" vertical="top" wrapText="1"/>
    </xf>
    <xf numFmtId="0" fontId="41" fillId="0" borderId="25" xfId="9" applyFont="1" applyBorder="1" applyAlignment="1">
      <alignment horizontal="center" vertical="center" wrapText="1"/>
    </xf>
    <xf numFmtId="0" fontId="41" fillId="0" borderId="0" xfId="9" applyFont="1" applyAlignment="1">
      <alignment horizontal="center" vertical="center" wrapText="1"/>
    </xf>
    <xf numFmtId="0" fontId="41" fillId="0" borderId="13" xfId="9" applyFont="1" applyBorder="1" applyAlignment="1">
      <alignment horizontal="center" vertical="center" wrapText="1"/>
    </xf>
    <xf numFmtId="0" fontId="41" fillId="0" borderId="26" xfId="9" applyFont="1" applyBorder="1" applyAlignment="1">
      <alignment horizontal="center" vertical="center" wrapText="1"/>
    </xf>
    <xf numFmtId="0" fontId="41" fillId="0" borderId="11" xfId="9" applyFont="1" applyBorder="1" applyAlignment="1">
      <alignment horizontal="center" vertical="center" wrapText="1"/>
    </xf>
    <xf numFmtId="0" fontId="41" fillId="0" borderId="66" xfId="9" applyFont="1" applyBorder="1" applyAlignment="1">
      <alignment horizontal="center" vertical="center" wrapText="1"/>
    </xf>
    <xf numFmtId="0" fontId="41" fillId="0" borderId="174" xfId="0" applyFont="1" applyBorder="1" applyAlignment="1">
      <alignment horizontal="center" vertical="center" shrinkToFit="1"/>
    </xf>
    <xf numFmtId="0" fontId="41" fillId="0" borderId="81" xfId="0" applyFont="1" applyBorder="1" applyAlignment="1">
      <alignment horizontal="center" vertical="center" shrinkToFit="1"/>
    </xf>
    <xf numFmtId="0" fontId="41" fillId="2" borderId="19" xfId="9" applyFont="1" applyFill="1" applyBorder="1" applyAlignment="1">
      <alignment horizontal="center" shrinkToFit="1"/>
    </xf>
    <xf numFmtId="0" fontId="41" fillId="2" borderId="12" xfId="9" applyFont="1" applyFill="1" applyBorder="1" applyAlignment="1">
      <alignment horizontal="center" shrinkToFit="1"/>
    </xf>
    <xf numFmtId="0" fontId="41" fillId="2" borderId="28" xfId="9" applyFont="1" applyFill="1" applyBorder="1" applyAlignment="1">
      <alignment horizontal="center" shrinkToFit="1"/>
    </xf>
    <xf numFmtId="0" fontId="41" fillId="2" borderId="117" xfId="9" applyFont="1" applyFill="1" applyBorder="1" applyAlignment="1">
      <alignment horizontal="center" shrinkToFit="1"/>
    </xf>
    <xf numFmtId="0" fontId="41" fillId="2" borderId="46" xfId="9" applyFont="1" applyFill="1" applyBorder="1" applyAlignment="1">
      <alignment horizontal="center" shrinkToFit="1"/>
    </xf>
    <xf numFmtId="0" fontId="41" fillId="2" borderId="179" xfId="9" applyFont="1" applyFill="1" applyBorder="1" applyAlignment="1">
      <alignment horizontal="center" shrinkToFit="1"/>
    </xf>
    <xf numFmtId="0" fontId="41" fillId="2" borderId="19" xfId="9" applyFont="1" applyFill="1" applyBorder="1" applyAlignment="1">
      <alignment horizontal="left" vertical="top" wrapText="1" shrinkToFit="1"/>
    </xf>
    <xf numFmtId="0" fontId="41" fillId="2" borderId="12" xfId="9" applyFont="1" applyFill="1" applyBorder="1" applyAlignment="1">
      <alignment horizontal="left" vertical="top" wrapText="1" shrinkToFit="1"/>
    </xf>
    <xf numFmtId="0" fontId="41" fillId="2" borderId="20" xfId="9" applyFont="1" applyFill="1" applyBorder="1" applyAlignment="1">
      <alignment horizontal="left" vertical="top" wrapText="1" shrinkToFit="1"/>
    </xf>
    <xf numFmtId="0" fontId="41" fillId="2" borderId="25" xfId="9" applyFont="1" applyFill="1" applyBorder="1" applyAlignment="1">
      <alignment horizontal="left" vertical="top" wrapText="1" shrinkToFit="1"/>
    </xf>
    <xf numFmtId="0" fontId="41" fillId="2" borderId="0" xfId="9" applyFont="1" applyFill="1" applyAlignment="1">
      <alignment horizontal="left" vertical="top" wrapText="1" shrinkToFit="1"/>
    </xf>
    <xf numFmtId="0" fontId="41" fillId="2" borderId="2" xfId="9" applyFont="1" applyFill="1" applyBorder="1" applyAlignment="1">
      <alignment horizontal="left" vertical="top" wrapText="1" shrinkToFit="1"/>
    </xf>
    <xf numFmtId="0" fontId="41" fillId="2" borderId="117" xfId="9" applyFont="1" applyFill="1" applyBorder="1" applyAlignment="1">
      <alignment horizontal="left" vertical="top" wrapText="1" shrinkToFit="1"/>
    </xf>
    <xf numFmtId="0" fontId="41" fillId="2" borderId="46" xfId="9" applyFont="1" applyFill="1" applyBorder="1" applyAlignment="1">
      <alignment horizontal="left" vertical="top" wrapText="1" shrinkToFit="1"/>
    </xf>
    <xf numFmtId="0" fontId="41" fillId="2" borderId="170" xfId="9" applyFont="1" applyFill="1" applyBorder="1" applyAlignment="1">
      <alignment horizontal="left" vertical="top" wrapText="1" shrinkToFit="1"/>
    </xf>
    <xf numFmtId="182" fontId="41" fillId="0" borderId="55" xfId="1" applyNumberFormat="1" applyFont="1" applyFill="1" applyBorder="1" applyAlignment="1" applyProtection="1">
      <alignment vertical="center" shrinkToFit="1"/>
    </xf>
    <xf numFmtId="182" fontId="41" fillId="0" borderId="45" xfId="1" applyNumberFormat="1" applyFont="1" applyFill="1" applyBorder="1" applyAlignment="1" applyProtection="1">
      <alignment vertical="center" shrinkToFit="1"/>
    </xf>
    <xf numFmtId="182" fontId="41" fillId="0" borderId="92" xfId="1" applyNumberFormat="1" applyFont="1" applyFill="1" applyBorder="1" applyAlignment="1" applyProtection="1">
      <alignment vertical="center" shrinkToFit="1"/>
    </xf>
    <xf numFmtId="182" fontId="41" fillId="0" borderId="55" xfId="1" applyNumberFormat="1" applyFont="1" applyFill="1" applyBorder="1" applyAlignment="1" applyProtection="1">
      <alignment horizontal="right" vertical="center" shrinkToFit="1"/>
    </xf>
    <xf numFmtId="182" fontId="41" fillId="0" borderId="45" xfId="1" applyNumberFormat="1" applyFont="1" applyFill="1" applyBorder="1" applyAlignment="1" applyProtection="1">
      <alignment horizontal="right" vertical="center" shrinkToFit="1"/>
    </xf>
    <xf numFmtId="182" fontId="41" fillId="0" borderId="92" xfId="1" applyNumberFormat="1" applyFont="1" applyFill="1" applyBorder="1" applyAlignment="1" applyProtection="1">
      <alignment horizontal="right" vertical="center" shrinkToFit="1"/>
    </xf>
    <xf numFmtId="184" fontId="41" fillId="0" borderId="19" xfId="9" applyNumberFormat="1" applyFont="1" applyFill="1" applyBorder="1" applyAlignment="1">
      <alignment horizontal="right" vertical="center" shrinkToFit="1"/>
    </xf>
    <xf numFmtId="184" fontId="41" fillId="0" borderId="6" xfId="9" applyNumberFormat="1" applyFont="1" applyFill="1" applyBorder="1" applyAlignment="1">
      <alignment horizontal="right" vertical="center" shrinkToFit="1"/>
    </xf>
    <xf numFmtId="184" fontId="41" fillId="0" borderId="117" xfId="9" applyNumberFormat="1" applyFont="1" applyFill="1" applyBorder="1" applyAlignment="1">
      <alignment horizontal="right" vertical="center" shrinkToFit="1"/>
    </xf>
    <xf numFmtId="184" fontId="41" fillId="0" borderId="91" xfId="9" applyNumberFormat="1" applyFont="1" applyFill="1" applyBorder="1" applyAlignment="1">
      <alignment horizontal="right" vertical="center" shrinkToFit="1"/>
    </xf>
    <xf numFmtId="184" fontId="41" fillId="0" borderId="18" xfId="9" applyNumberFormat="1" applyFont="1" applyFill="1" applyBorder="1" applyAlignment="1">
      <alignment horizontal="right" vertical="center" shrinkToFit="1"/>
    </xf>
    <xf numFmtId="184" fontId="41" fillId="0" borderId="78" xfId="9" applyNumberFormat="1" applyFont="1" applyFill="1" applyBorder="1" applyAlignment="1">
      <alignment horizontal="right" vertical="center" shrinkToFit="1"/>
    </xf>
    <xf numFmtId="182" fontId="41" fillId="0" borderId="54" xfId="1" applyNumberFormat="1" applyFont="1" applyFill="1" applyBorder="1" applyAlignment="1" applyProtection="1">
      <alignment vertical="center" shrinkToFit="1"/>
    </xf>
    <xf numFmtId="182" fontId="41" fillId="0" borderId="51" xfId="1" applyNumberFormat="1" applyFont="1" applyFill="1" applyBorder="1" applyAlignment="1" applyProtection="1">
      <alignment vertical="center" shrinkToFit="1"/>
    </xf>
    <xf numFmtId="182" fontId="41" fillId="0" borderId="47" xfId="1" applyNumberFormat="1" applyFont="1" applyFill="1" applyBorder="1" applyAlignment="1" applyProtection="1">
      <alignment vertical="center" shrinkToFit="1"/>
    </xf>
    <xf numFmtId="182" fontId="41" fillId="0" borderId="18" xfId="1" applyNumberFormat="1" applyFont="1" applyFill="1" applyBorder="1" applyAlignment="1" applyProtection="1">
      <alignment vertical="center" shrinkToFit="1"/>
    </xf>
    <xf numFmtId="182" fontId="41" fillId="0" borderId="12" xfId="1" applyNumberFormat="1" applyFont="1" applyFill="1" applyBorder="1" applyAlignment="1" applyProtection="1">
      <alignment vertical="center" shrinkToFit="1"/>
    </xf>
    <xf numFmtId="182" fontId="41" fillId="0" borderId="6" xfId="1" applyNumberFormat="1" applyFont="1" applyFill="1" applyBorder="1" applyAlignment="1" applyProtection="1">
      <alignment vertical="center" shrinkToFit="1"/>
    </xf>
    <xf numFmtId="0" fontId="41" fillId="0" borderId="18" xfId="9" applyFont="1" applyBorder="1" applyAlignment="1">
      <alignment horizontal="left" vertical="center" shrinkToFit="1"/>
    </xf>
    <xf numFmtId="0" fontId="41" fillId="0" borderId="12" xfId="9" applyFont="1" applyBorder="1" applyAlignment="1">
      <alignment horizontal="left" vertical="center" shrinkToFit="1"/>
    </xf>
    <xf numFmtId="182" fontId="41" fillId="0" borderId="78" xfId="1" applyNumberFormat="1" applyFont="1" applyFill="1" applyBorder="1" applyAlignment="1" applyProtection="1">
      <alignment vertical="center" shrinkToFit="1"/>
    </xf>
    <xf numFmtId="182" fontId="41" fillId="0" borderId="46" xfId="1" applyNumberFormat="1" applyFont="1" applyFill="1" applyBorder="1" applyAlignment="1" applyProtection="1">
      <alignment vertical="center" shrinkToFit="1"/>
    </xf>
    <xf numFmtId="182" fontId="41" fillId="0" borderId="91" xfId="1" applyNumberFormat="1" applyFont="1" applyFill="1" applyBorder="1" applyAlignment="1" applyProtection="1">
      <alignment vertical="center" shrinkToFit="1"/>
    </xf>
    <xf numFmtId="0" fontId="41" fillId="2" borderId="117" xfId="9" applyFont="1" applyFill="1" applyBorder="1" applyAlignment="1">
      <alignment horizontal="center" vertical="center" shrinkToFit="1"/>
    </xf>
    <xf numFmtId="0" fontId="41" fillId="2" borderId="179" xfId="9" applyFont="1" applyFill="1" applyBorder="1" applyAlignment="1">
      <alignment horizontal="center" vertical="center" shrinkToFit="1"/>
    </xf>
    <xf numFmtId="0" fontId="41" fillId="2" borderId="164" xfId="9" applyFont="1" applyFill="1" applyBorder="1" applyAlignment="1">
      <alignment horizontal="center" shrinkToFit="1"/>
    </xf>
    <xf numFmtId="0" fontId="41" fillId="2" borderId="45" xfId="9" applyFont="1" applyFill="1" applyBorder="1" applyAlignment="1">
      <alignment horizontal="center" shrinkToFit="1"/>
    </xf>
    <xf numFmtId="0" fontId="41" fillId="2" borderId="172" xfId="9" applyFont="1" applyFill="1" applyBorder="1" applyAlignment="1">
      <alignment horizontal="center" shrinkToFit="1"/>
    </xf>
    <xf numFmtId="0" fontId="41" fillId="2" borderId="118" xfId="9" applyFont="1" applyFill="1" applyBorder="1" applyAlignment="1">
      <alignment horizontal="left" vertical="top" wrapText="1" shrinkToFit="1"/>
    </xf>
    <xf numFmtId="0" fontId="48" fillId="0" borderId="90" xfId="0" applyFont="1" applyBorder="1" applyAlignment="1">
      <alignment horizontal="left" vertical="top" wrapText="1" shrinkToFit="1"/>
    </xf>
    <xf numFmtId="0" fontId="48" fillId="0" borderId="187" xfId="0" applyFont="1" applyBorder="1" applyAlignment="1">
      <alignment horizontal="left" vertical="top" wrapText="1" shrinkToFit="1"/>
    </xf>
    <xf numFmtId="0" fontId="48" fillId="0" borderId="25" xfId="0" applyFont="1" applyBorder="1" applyAlignment="1">
      <alignment horizontal="left" vertical="top" wrapText="1" shrinkToFit="1"/>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0" fontId="48" fillId="0" borderId="117" xfId="0" applyFont="1" applyBorder="1" applyAlignment="1">
      <alignment horizontal="left" vertical="top" wrapText="1" shrinkToFit="1"/>
    </xf>
    <xf numFmtId="0" fontId="48" fillId="0" borderId="46" xfId="0" applyFont="1" applyBorder="1" applyAlignment="1">
      <alignment horizontal="left" vertical="top" wrapText="1" shrinkToFit="1"/>
    </xf>
    <xf numFmtId="0" fontId="48" fillId="0" borderId="170" xfId="0" applyFont="1" applyBorder="1" applyAlignment="1">
      <alignment horizontal="left" vertical="top" wrapText="1" shrinkToFit="1"/>
    </xf>
    <xf numFmtId="0" fontId="41" fillId="2" borderId="164" xfId="9" applyFont="1" applyFill="1" applyBorder="1" applyAlignment="1">
      <alignment horizontal="center" vertical="center" shrinkToFit="1"/>
    </xf>
    <xf numFmtId="0" fontId="41" fillId="2" borderId="172" xfId="9" applyFont="1" applyFill="1" applyBorder="1" applyAlignment="1">
      <alignment horizontal="center" vertical="center" shrinkToFit="1"/>
    </xf>
    <xf numFmtId="184" fontId="41" fillId="0" borderId="118" xfId="9" applyNumberFormat="1" applyFont="1" applyFill="1" applyBorder="1" applyAlignment="1">
      <alignment horizontal="right" vertical="center" shrinkToFit="1"/>
    </xf>
    <xf numFmtId="184" fontId="41" fillId="0" borderId="104" xfId="9" applyNumberFormat="1" applyFont="1" applyFill="1" applyBorder="1" applyAlignment="1">
      <alignment horizontal="right" vertical="center" shrinkToFit="1"/>
    </xf>
    <xf numFmtId="184" fontId="41" fillId="0" borderId="79" xfId="9" applyNumberFormat="1" applyFont="1" applyFill="1" applyBorder="1" applyAlignment="1">
      <alignment horizontal="right" vertical="center" shrinkToFit="1"/>
    </xf>
    <xf numFmtId="182" fontId="41" fillId="0" borderId="54" xfId="1" applyNumberFormat="1" applyFont="1" applyFill="1" applyBorder="1" applyAlignment="1" applyProtection="1">
      <alignment horizontal="right" vertical="center" shrinkToFit="1"/>
    </xf>
    <xf numFmtId="182" fontId="41" fillId="0" borderId="51" xfId="1" applyNumberFormat="1" applyFont="1" applyFill="1" applyBorder="1" applyAlignment="1" applyProtection="1">
      <alignment horizontal="right" vertical="center" shrinkToFit="1"/>
    </xf>
    <xf numFmtId="182" fontId="41" fillId="0" borderId="47" xfId="1" applyNumberFormat="1" applyFont="1" applyFill="1" applyBorder="1" applyAlignment="1" applyProtection="1">
      <alignment horizontal="right" vertical="center" shrinkToFit="1"/>
    </xf>
    <xf numFmtId="182" fontId="41" fillId="6" borderId="18" xfId="1" applyNumberFormat="1" applyFont="1" applyFill="1" applyBorder="1" applyAlignment="1" applyProtection="1">
      <alignment vertical="center" shrinkToFit="1"/>
    </xf>
    <xf numFmtId="182" fontId="41" fillId="6" borderId="12" xfId="1" applyNumberFormat="1" applyFont="1" applyFill="1" applyBorder="1" applyAlignment="1" applyProtection="1">
      <alignment vertical="center" shrinkToFit="1"/>
    </xf>
    <xf numFmtId="182" fontId="41" fillId="6" borderId="28" xfId="1" applyNumberFormat="1" applyFont="1" applyFill="1" applyBorder="1" applyAlignment="1" applyProtection="1">
      <alignment vertical="center" shrinkToFit="1"/>
    </xf>
    <xf numFmtId="182" fontId="41" fillId="6" borderId="7" xfId="1" applyNumberFormat="1" applyFont="1" applyFill="1" applyBorder="1" applyAlignment="1" applyProtection="1">
      <alignment vertical="center" shrinkToFit="1"/>
    </xf>
    <xf numFmtId="182" fontId="41" fillId="6" borderId="0" xfId="1" applyNumberFormat="1" applyFont="1" applyFill="1" applyBorder="1" applyAlignment="1" applyProtection="1">
      <alignment vertical="center" shrinkToFit="1"/>
    </xf>
    <xf numFmtId="182" fontId="41" fillId="6" borderId="13" xfId="1" applyNumberFormat="1" applyFont="1" applyFill="1" applyBorder="1" applyAlignment="1" applyProtection="1">
      <alignment vertical="center" shrinkToFit="1"/>
    </xf>
    <xf numFmtId="182" fontId="41" fillId="6" borderId="172" xfId="1" applyNumberFormat="1" applyFont="1" applyFill="1" applyBorder="1" applyAlignment="1" applyProtection="1">
      <alignment vertical="center" shrinkToFit="1"/>
    </xf>
    <xf numFmtId="184" fontId="41" fillId="6" borderId="55" xfId="9" applyNumberFormat="1" applyFont="1" applyFill="1" applyBorder="1" applyAlignment="1">
      <alignment horizontal="center" vertical="center" shrinkToFit="1"/>
    </xf>
    <xf numFmtId="0" fontId="126" fillId="2" borderId="79" xfId="9" applyFont="1" applyFill="1" applyBorder="1" applyAlignment="1">
      <alignment horizontal="center" vertical="center" wrapText="1"/>
    </xf>
    <xf numFmtId="0" fontId="126" fillId="2" borderId="90" xfId="9" applyFont="1" applyFill="1" applyBorder="1" applyAlignment="1">
      <alignment horizontal="center" vertical="center" wrapText="1"/>
    </xf>
    <xf numFmtId="0" fontId="126" fillId="2" borderId="104" xfId="9" applyFont="1" applyFill="1" applyBorder="1" applyAlignment="1">
      <alignment horizontal="center" vertical="center" wrapText="1"/>
    </xf>
    <xf numFmtId="0" fontId="126" fillId="2" borderId="78" xfId="9" applyFont="1" applyFill="1" applyBorder="1" applyAlignment="1">
      <alignment horizontal="center" vertical="center" wrapText="1"/>
    </xf>
    <xf numFmtId="0" fontId="126" fillId="2" borderId="46" xfId="9" applyFont="1" applyFill="1" applyBorder="1" applyAlignment="1">
      <alignment horizontal="center" vertical="center" wrapText="1"/>
    </xf>
    <xf numFmtId="0" fontId="126" fillId="2" borderId="91" xfId="9" applyFont="1" applyFill="1" applyBorder="1" applyAlignment="1">
      <alignment horizontal="center" vertical="center" wrapText="1"/>
    </xf>
    <xf numFmtId="0" fontId="41" fillId="0" borderId="79" xfId="9" applyFont="1" applyFill="1" applyBorder="1" applyAlignment="1">
      <alignment horizontal="center" vertical="center" shrinkToFit="1"/>
    </xf>
    <xf numFmtId="0" fontId="41" fillId="0" borderId="90" xfId="9" applyFont="1" applyFill="1" applyBorder="1" applyAlignment="1">
      <alignment horizontal="center" vertical="center" shrinkToFit="1"/>
    </xf>
    <xf numFmtId="0" fontId="41" fillId="0" borderId="180" xfId="9" applyFont="1" applyFill="1" applyBorder="1" applyAlignment="1">
      <alignment horizontal="center" vertical="center" shrinkToFit="1"/>
    </xf>
    <xf numFmtId="197" fontId="41" fillId="0" borderId="185" xfId="9" applyNumberFormat="1" applyFont="1" applyFill="1" applyBorder="1" applyAlignment="1">
      <alignment horizontal="center" vertical="center" shrinkToFit="1"/>
    </xf>
    <xf numFmtId="197" fontId="41" fillId="0" borderId="186" xfId="9" applyNumberFormat="1" applyFont="1" applyFill="1" applyBorder="1" applyAlignment="1">
      <alignment horizontal="center" vertical="center" shrinkToFit="1"/>
    </xf>
    <xf numFmtId="184" fontId="41" fillId="0" borderId="25" xfId="9" applyNumberFormat="1" applyFont="1" applyFill="1" applyBorder="1" applyAlignment="1">
      <alignment horizontal="right" vertical="center" shrinkToFit="1"/>
    </xf>
    <xf numFmtId="184" fontId="41" fillId="0" borderId="8" xfId="9" applyNumberFormat="1" applyFont="1" applyFill="1" applyBorder="1" applyAlignment="1">
      <alignment horizontal="right" vertical="center" shrinkToFit="1"/>
    </xf>
    <xf numFmtId="184" fontId="41" fillId="0" borderId="7" xfId="9" applyNumberFormat="1" applyFont="1" applyFill="1" applyBorder="1" applyAlignment="1">
      <alignment horizontal="right" vertical="center" shrinkToFit="1"/>
    </xf>
    <xf numFmtId="0" fontId="41" fillId="2" borderId="90" xfId="9" applyFont="1" applyFill="1" applyBorder="1" applyAlignment="1">
      <alignment horizontal="left" vertical="top" wrapText="1" shrinkToFit="1"/>
    </xf>
    <xf numFmtId="0" fontId="41" fillId="2" borderId="187" xfId="9" applyFont="1" applyFill="1" applyBorder="1" applyAlignment="1">
      <alignment horizontal="left" vertical="top" wrapText="1" shrinkToFit="1"/>
    </xf>
    <xf numFmtId="0" fontId="41" fillId="2" borderId="53" xfId="9" applyFont="1" applyFill="1" applyBorder="1" applyAlignment="1">
      <alignment horizontal="center" vertical="center" shrinkToFit="1"/>
    </xf>
    <xf numFmtId="0" fontId="41" fillId="2" borderId="3" xfId="9" applyFont="1" applyFill="1" applyBorder="1" applyAlignment="1">
      <alignment horizontal="center" vertical="center" shrinkToFit="1"/>
    </xf>
    <xf numFmtId="0" fontId="41" fillId="2" borderId="52" xfId="9" applyFont="1" applyFill="1" applyBorder="1" applyAlignment="1">
      <alignment horizontal="center" vertical="center" shrinkToFit="1"/>
    </xf>
    <xf numFmtId="0" fontId="126" fillId="2" borderId="53" xfId="9" applyFont="1" applyFill="1" applyBorder="1" applyAlignment="1">
      <alignment horizontal="center" vertical="center" wrapText="1"/>
    </xf>
    <xf numFmtId="0" fontId="126" fillId="2" borderId="3" xfId="9" applyFont="1" applyFill="1" applyBorder="1" applyAlignment="1">
      <alignment horizontal="center" vertical="center" wrapText="1"/>
    </xf>
    <xf numFmtId="0" fontId="126" fillId="2" borderId="52" xfId="9" applyFont="1" applyFill="1" applyBorder="1" applyAlignment="1">
      <alignment horizontal="center" vertical="center" wrapText="1"/>
    </xf>
    <xf numFmtId="0" fontId="39" fillId="0" borderId="0" xfId="0" quotePrefix="1" applyFont="1" applyAlignment="1">
      <alignment horizontal="center" vertical="top"/>
    </xf>
    <xf numFmtId="0" fontId="39" fillId="0" borderId="0" xfId="9" quotePrefix="1" applyFont="1" applyAlignment="1">
      <alignment horizontal="center" vertical="top"/>
    </xf>
    <xf numFmtId="0" fontId="39" fillId="0" borderId="0" xfId="9" applyFont="1" applyAlignment="1">
      <alignment horizontal="center" vertical="top"/>
    </xf>
    <xf numFmtId="0" fontId="46" fillId="0" borderId="0" xfId="9" applyFont="1" applyAlignment="1">
      <alignment horizontal="left" vertical="center"/>
    </xf>
    <xf numFmtId="0" fontId="41" fillId="0" borderId="234" xfId="9" applyFont="1" applyFill="1" applyBorder="1" applyAlignment="1">
      <alignment horizontal="center" vertical="center" shrinkToFit="1"/>
    </xf>
    <xf numFmtId="0" fontId="41" fillId="0" borderId="235" xfId="9" applyFont="1" applyFill="1" applyBorder="1" applyAlignment="1">
      <alignment horizontal="center" vertical="center" shrinkToFit="1"/>
    </xf>
    <xf numFmtId="0" fontId="41" fillId="0" borderId="236" xfId="9" applyFont="1" applyFill="1" applyBorder="1" applyAlignment="1">
      <alignment horizontal="center" vertical="center" shrinkToFit="1"/>
    </xf>
    <xf numFmtId="0" fontId="41" fillId="0" borderId="237" xfId="9" applyFont="1" applyFill="1" applyBorder="1" applyAlignment="1">
      <alignment horizontal="center" vertical="center" shrinkToFit="1"/>
    </xf>
    <xf numFmtId="0" fontId="41" fillId="0" borderId="238" xfId="9" applyFont="1" applyFill="1" applyBorder="1" applyAlignment="1">
      <alignment horizontal="center" vertical="center" shrinkToFit="1"/>
    </xf>
    <xf numFmtId="0" fontId="41" fillId="0" borderId="239" xfId="9" applyFont="1" applyFill="1" applyBorder="1" applyAlignment="1">
      <alignment horizontal="center" vertical="center" shrinkToFit="1"/>
    </xf>
    <xf numFmtId="0" fontId="41" fillId="0" borderId="0" xfId="9" applyFont="1" applyAlignment="1">
      <alignment vertical="top"/>
    </xf>
    <xf numFmtId="182" fontId="41" fillId="0" borderId="58" xfId="1" applyNumberFormat="1" applyFont="1" applyFill="1" applyBorder="1" applyAlignment="1" applyProtection="1">
      <alignment horizontal="right" vertical="center" shrinkToFit="1"/>
    </xf>
    <xf numFmtId="182" fontId="41" fillId="0" borderId="59" xfId="1" applyNumberFormat="1" applyFont="1" applyFill="1" applyBorder="1" applyAlignment="1" applyProtection="1">
      <alignment horizontal="right" vertical="center" shrinkToFit="1"/>
    </xf>
    <xf numFmtId="182" fontId="41" fillId="0" borderId="175" xfId="1" applyNumberFormat="1" applyFont="1" applyFill="1" applyBorder="1" applyAlignment="1" applyProtection="1">
      <alignment horizontal="right" vertical="center" shrinkToFit="1"/>
    </xf>
    <xf numFmtId="0" fontId="41" fillId="2" borderId="61" xfId="9" applyFont="1" applyFill="1" applyBorder="1" applyAlignment="1">
      <alignment horizontal="center" vertical="center" shrinkToFit="1"/>
    </xf>
    <xf numFmtId="0" fontId="41" fillId="2" borderId="59" xfId="9" applyFont="1" applyFill="1" applyBorder="1" applyAlignment="1">
      <alignment horizontal="center" vertical="center" shrinkToFit="1"/>
    </xf>
    <xf numFmtId="0" fontId="41" fillId="2" borderId="173" xfId="9" applyFont="1" applyFill="1" applyBorder="1" applyAlignment="1">
      <alignment horizontal="center" vertical="center" shrinkToFit="1"/>
    </xf>
    <xf numFmtId="178" fontId="41" fillId="6" borderId="22" xfId="9" applyNumberFormat="1" applyFont="1" applyFill="1" applyBorder="1" applyAlignment="1">
      <alignment horizontal="right" vertical="center" shrinkToFit="1"/>
    </xf>
    <xf numFmtId="178" fontId="41" fillId="6" borderId="108" xfId="9" applyNumberFormat="1" applyFont="1" applyFill="1" applyBorder="1" applyAlignment="1">
      <alignment horizontal="right" vertical="center" shrinkToFit="1"/>
    </xf>
    <xf numFmtId="178" fontId="41" fillId="6" borderId="4" xfId="9" applyNumberFormat="1" applyFont="1" applyFill="1" applyBorder="1" applyAlignment="1">
      <alignment horizontal="right" vertical="center" shrinkToFit="1"/>
    </xf>
    <xf numFmtId="178" fontId="41" fillId="6" borderId="5" xfId="9" applyNumberFormat="1" applyFont="1" applyFill="1" applyBorder="1" applyAlignment="1">
      <alignment horizontal="right" vertical="center" shrinkToFit="1"/>
    </xf>
    <xf numFmtId="182" fontId="41" fillId="0" borderId="234" xfId="9" applyNumberFormat="1" applyFont="1" applyFill="1" applyBorder="1" applyAlignment="1">
      <alignment horizontal="center" vertical="center" shrinkToFit="1"/>
    </xf>
    <xf numFmtId="182" fontId="41" fillId="0" borderId="235" xfId="9" applyNumberFormat="1" applyFont="1" applyFill="1" applyBorder="1" applyAlignment="1">
      <alignment horizontal="center" vertical="center" shrinkToFit="1"/>
    </xf>
    <xf numFmtId="182" fontId="41" fillId="0" borderId="236" xfId="9" applyNumberFormat="1" applyFont="1" applyFill="1" applyBorder="1" applyAlignment="1">
      <alignment horizontal="center" vertical="center" shrinkToFit="1"/>
    </xf>
    <xf numFmtId="182" fontId="41" fillId="0" borderId="237" xfId="9" applyNumberFormat="1" applyFont="1" applyFill="1" applyBorder="1" applyAlignment="1">
      <alignment horizontal="center" vertical="center" shrinkToFit="1"/>
    </xf>
    <xf numFmtId="182" fontId="41" fillId="0" borderId="238" xfId="9" applyNumberFormat="1" applyFont="1" applyFill="1" applyBorder="1" applyAlignment="1">
      <alignment horizontal="center" vertical="center" shrinkToFit="1"/>
    </xf>
    <xf numFmtId="182" fontId="41" fillId="0" borderId="239" xfId="9" applyNumberFormat="1" applyFont="1" applyFill="1" applyBorder="1" applyAlignment="1">
      <alignment horizontal="center" vertical="center" shrinkToFit="1"/>
    </xf>
    <xf numFmtId="182" fontId="41" fillId="6" borderId="22" xfId="9" applyNumberFormat="1" applyFont="1" applyFill="1" applyBorder="1" applyAlignment="1">
      <alignment horizontal="right" vertical="center" shrinkToFit="1"/>
    </xf>
    <xf numFmtId="182" fontId="41" fillId="6" borderId="21" xfId="9" applyNumberFormat="1" applyFont="1" applyFill="1" applyBorder="1" applyAlignment="1">
      <alignment horizontal="right" vertical="center" shrinkToFit="1"/>
    </xf>
    <xf numFmtId="182" fontId="41" fillId="6" borderId="108" xfId="9" applyNumberFormat="1" applyFont="1" applyFill="1" applyBorder="1" applyAlignment="1">
      <alignment horizontal="right" vertical="center" shrinkToFit="1"/>
    </xf>
    <xf numFmtId="182" fontId="41" fillId="6" borderId="4" xfId="9" applyNumberFormat="1" applyFont="1" applyFill="1" applyBorder="1" applyAlignment="1">
      <alignment horizontal="right" vertical="center" shrinkToFit="1"/>
    </xf>
    <xf numFmtId="182" fontId="41" fillId="6" borderId="3" xfId="9" applyNumberFormat="1" applyFont="1" applyFill="1" applyBorder="1" applyAlignment="1">
      <alignment horizontal="right" vertical="center" shrinkToFit="1"/>
    </xf>
    <xf numFmtId="182" fontId="41" fillId="6" borderId="5" xfId="9" applyNumberFormat="1" applyFont="1" applyFill="1" applyBorder="1" applyAlignment="1">
      <alignment horizontal="right" vertical="center" shrinkToFit="1"/>
    </xf>
    <xf numFmtId="0" fontId="41" fillId="6" borderId="22" xfId="9" applyFont="1" applyFill="1" applyBorder="1" applyAlignment="1">
      <alignment horizontal="center" vertical="center" shrinkToFit="1"/>
    </xf>
    <xf numFmtId="0" fontId="41" fillId="6" borderId="21" xfId="9" applyFont="1" applyFill="1" applyBorder="1" applyAlignment="1">
      <alignment horizontal="center" vertical="center" shrinkToFit="1"/>
    </xf>
    <xf numFmtId="0" fontId="41" fillId="6" borderId="108" xfId="9" applyFont="1" applyFill="1" applyBorder="1" applyAlignment="1">
      <alignment horizontal="center" vertical="center" shrinkToFit="1"/>
    </xf>
    <xf numFmtId="0" fontId="41" fillId="6" borderId="4" xfId="9" applyFont="1" applyFill="1" applyBorder="1" applyAlignment="1">
      <alignment horizontal="center" vertical="center" shrinkToFit="1"/>
    </xf>
    <xf numFmtId="0" fontId="41" fillId="6" borderId="3" xfId="9" applyFont="1" applyFill="1" applyBorder="1" applyAlignment="1">
      <alignment horizontal="center" vertical="center" shrinkToFit="1"/>
    </xf>
    <xf numFmtId="0" fontId="41" fillId="6" borderId="5" xfId="9" applyFont="1" applyFill="1" applyBorder="1" applyAlignment="1">
      <alignment horizontal="center" vertical="center" shrinkToFit="1"/>
    </xf>
    <xf numFmtId="182" fontId="41" fillId="6" borderId="53" xfId="1" applyNumberFormat="1" applyFont="1" applyFill="1" applyBorder="1" applyAlignment="1" applyProtection="1">
      <alignment vertical="center" shrinkToFit="1"/>
    </xf>
    <xf numFmtId="182" fontId="41" fillId="6" borderId="3" xfId="1" applyNumberFormat="1" applyFont="1" applyFill="1" applyBorder="1" applyAlignment="1" applyProtection="1">
      <alignment vertical="center" shrinkToFit="1"/>
    </xf>
    <xf numFmtId="182" fontId="41" fillId="6" borderId="29" xfId="1" applyNumberFormat="1" applyFont="1" applyFill="1" applyBorder="1" applyAlignment="1" applyProtection="1">
      <alignment vertical="center" shrinkToFit="1"/>
    </xf>
    <xf numFmtId="0" fontId="41" fillId="2" borderId="27" xfId="9" applyFont="1" applyFill="1" applyBorder="1" applyAlignment="1">
      <alignment horizontal="left" vertical="top" wrapText="1" shrinkToFit="1"/>
    </xf>
    <xf numFmtId="0" fontId="41" fillId="2" borderId="3" xfId="9" applyFont="1" applyFill="1" applyBorder="1" applyAlignment="1">
      <alignment horizontal="left" vertical="top" wrapText="1" shrinkToFit="1"/>
    </xf>
    <xf numFmtId="0" fontId="41" fillId="2" borderId="5" xfId="9" applyFont="1" applyFill="1" applyBorder="1" applyAlignment="1">
      <alignment horizontal="left" vertical="top" wrapText="1" shrinkToFit="1"/>
    </xf>
    <xf numFmtId="0" fontId="41" fillId="2" borderId="19" xfId="9" applyFont="1" applyFill="1" applyBorder="1" applyAlignment="1" applyProtection="1">
      <alignment horizontal="center" shrinkToFit="1"/>
      <protection locked="0"/>
    </xf>
    <xf numFmtId="0" fontId="41" fillId="2" borderId="12" xfId="9" applyFont="1" applyFill="1" applyBorder="1" applyAlignment="1" applyProtection="1">
      <alignment horizontal="center" shrinkToFit="1"/>
      <protection locked="0"/>
    </xf>
    <xf numFmtId="0" fontId="41" fillId="2" borderId="28" xfId="9" applyFont="1" applyFill="1" applyBorder="1" applyAlignment="1" applyProtection="1">
      <alignment horizontal="center" shrinkToFit="1"/>
      <protection locked="0"/>
    </xf>
    <xf numFmtId="0" fontId="41" fillId="2" borderId="117" xfId="9" applyFont="1" applyFill="1" applyBorder="1" applyAlignment="1" applyProtection="1">
      <alignment horizontal="center" shrinkToFit="1"/>
      <protection locked="0"/>
    </xf>
    <xf numFmtId="0" fontId="41" fillId="2" borderId="46" xfId="9" applyFont="1" applyFill="1" applyBorder="1" applyAlignment="1" applyProtection="1">
      <alignment horizontal="center" shrinkToFit="1"/>
      <protection locked="0"/>
    </xf>
    <xf numFmtId="0" fontId="41" fillId="2" borderId="179" xfId="9" applyFont="1" applyFill="1" applyBorder="1" applyAlignment="1" applyProtection="1">
      <alignment horizontal="center" shrinkToFit="1"/>
      <protection locked="0"/>
    </xf>
    <xf numFmtId="0" fontId="41" fillId="2" borderId="19" xfId="9" applyFont="1" applyFill="1" applyBorder="1" applyAlignment="1" applyProtection="1">
      <alignment horizontal="left" vertical="top" wrapText="1" shrinkToFit="1"/>
      <protection locked="0"/>
    </xf>
    <xf numFmtId="0" fontId="41" fillId="2" borderId="12" xfId="9" applyFont="1" applyFill="1" applyBorder="1" applyAlignment="1" applyProtection="1">
      <alignment horizontal="left" vertical="top" wrapText="1" shrinkToFit="1"/>
      <protection locked="0"/>
    </xf>
    <xf numFmtId="0" fontId="41" fillId="2" borderId="20" xfId="9" applyFont="1" applyFill="1" applyBorder="1" applyAlignment="1" applyProtection="1">
      <alignment horizontal="left" vertical="top" wrapText="1" shrinkToFit="1"/>
      <protection locked="0"/>
    </xf>
    <xf numFmtId="0" fontId="41" fillId="2" borderId="25" xfId="9" applyFont="1" applyFill="1" applyBorder="1" applyAlignment="1" applyProtection="1">
      <alignment horizontal="left" vertical="top" wrapText="1" shrinkToFit="1"/>
      <protection locked="0"/>
    </xf>
    <xf numFmtId="0" fontId="41" fillId="2" borderId="0" xfId="9" applyFont="1" applyFill="1" applyAlignment="1" applyProtection="1">
      <alignment horizontal="left" vertical="top" wrapText="1" shrinkToFit="1"/>
      <protection locked="0"/>
    </xf>
    <xf numFmtId="0" fontId="41" fillId="2" borderId="2" xfId="9" applyFont="1" applyFill="1" applyBorder="1" applyAlignment="1" applyProtection="1">
      <alignment horizontal="left" vertical="top" wrapText="1" shrinkToFit="1"/>
      <protection locked="0"/>
    </xf>
    <xf numFmtId="0" fontId="41" fillId="2" borderId="117" xfId="9" applyFont="1" applyFill="1" applyBorder="1" applyAlignment="1" applyProtection="1">
      <alignment horizontal="left" vertical="top" wrapText="1" shrinkToFit="1"/>
      <protection locked="0"/>
    </xf>
    <xf numFmtId="0" fontId="41" fillId="2" borderId="46" xfId="9" applyFont="1" applyFill="1" applyBorder="1" applyAlignment="1" applyProtection="1">
      <alignment horizontal="left" vertical="top" wrapText="1" shrinkToFit="1"/>
      <protection locked="0"/>
    </xf>
    <xf numFmtId="0" fontId="41" fillId="2" borderId="170" xfId="9" applyFont="1" applyFill="1" applyBorder="1" applyAlignment="1" applyProtection="1">
      <alignment horizontal="left" vertical="top" wrapText="1" shrinkToFit="1"/>
      <protection locked="0"/>
    </xf>
    <xf numFmtId="182" fontId="41" fillId="0" borderId="55" xfId="1" applyNumberFormat="1" applyFont="1" applyFill="1" applyBorder="1" applyAlignment="1" applyProtection="1">
      <alignment vertical="center" shrinkToFit="1"/>
      <protection locked="0"/>
    </xf>
    <xf numFmtId="182" fontId="41" fillId="0" borderId="45" xfId="1" applyNumberFormat="1" applyFont="1" applyFill="1" applyBorder="1" applyAlignment="1" applyProtection="1">
      <alignment vertical="center" shrinkToFit="1"/>
      <protection locked="0"/>
    </xf>
    <xf numFmtId="182" fontId="41" fillId="0" borderId="92" xfId="1" applyNumberFormat="1" applyFont="1" applyFill="1" applyBorder="1" applyAlignment="1" applyProtection="1">
      <alignment vertical="center" shrinkToFit="1"/>
      <protection locked="0"/>
    </xf>
    <xf numFmtId="182" fontId="41" fillId="0" borderId="55" xfId="1" applyNumberFormat="1" applyFont="1" applyFill="1" applyBorder="1" applyAlignment="1" applyProtection="1">
      <alignment horizontal="right" vertical="center" shrinkToFit="1"/>
      <protection locked="0"/>
    </xf>
    <xf numFmtId="182" fontId="41" fillId="0" borderId="45" xfId="1" applyNumberFormat="1" applyFont="1" applyFill="1" applyBorder="1" applyAlignment="1" applyProtection="1">
      <alignment horizontal="right" vertical="center" shrinkToFit="1"/>
      <protection locked="0"/>
    </xf>
    <xf numFmtId="182" fontId="41" fillId="0" borderId="92" xfId="1" applyNumberFormat="1" applyFont="1" applyFill="1" applyBorder="1" applyAlignment="1" applyProtection="1">
      <alignment horizontal="right" vertical="center" shrinkToFit="1"/>
      <protection locked="0"/>
    </xf>
    <xf numFmtId="184" fontId="41" fillId="0" borderId="19" xfId="9" applyNumberFormat="1" applyFont="1" applyFill="1" applyBorder="1" applyAlignment="1" applyProtection="1">
      <alignment horizontal="right" vertical="center" shrinkToFit="1"/>
      <protection locked="0"/>
    </xf>
    <xf numFmtId="184" fontId="41" fillId="0" borderId="6" xfId="9" applyNumberFormat="1" applyFont="1" applyFill="1" applyBorder="1" applyAlignment="1" applyProtection="1">
      <alignment horizontal="right" vertical="center" shrinkToFit="1"/>
      <protection locked="0"/>
    </xf>
    <xf numFmtId="184" fontId="41" fillId="0" borderId="117" xfId="9" applyNumberFormat="1" applyFont="1" applyFill="1" applyBorder="1" applyAlignment="1" applyProtection="1">
      <alignment horizontal="right" vertical="center" shrinkToFit="1"/>
      <protection locked="0"/>
    </xf>
    <xf numFmtId="184" fontId="41" fillId="0" borderId="91" xfId="9" applyNumberFormat="1" applyFont="1" applyFill="1" applyBorder="1" applyAlignment="1" applyProtection="1">
      <alignment horizontal="right" vertical="center" shrinkToFit="1"/>
      <protection locked="0"/>
    </xf>
    <xf numFmtId="184" fontId="41" fillId="0" borderId="18" xfId="9" applyNumberFormat="1" applyFont="1" applyFill="1" applyBorder="1" applyAlignment="1" applyProtection="1">
      <alignment horizontal="right" vertical="center" shrinkToFit="1"/>
      <protection locked="0"/>
    </xf>
    <xf numFmtId="184" fontId="41" fillId="0" borderId="78" xfId="9" applyNumberFormat="1" applyFont="1" applyFill="1" applyBorder="1" applyAlignment="1" applyProtection="1">
      <alignment horizontal="right" vertical="center" shrinkToFit="1"/>
      <protection locked="0"/>
    </xf>
    <xf numFmtId="182" fontId="41" fillId="0" borderId="54" xfId="1" applyNumberFormat="1" applyFont="1" applyFill="1" applyBorder="1" applyAlignment="1" applyProtection="1">
      <alignment vertical="center" shrinkToFit="1"/>
      <protection locked="0"/>
    </xf>
    <xf numFmtId="182" fontId="41" fillId="0" borderId="51" xfId="1" applyNumberFormat="1" applyFont="1" applyFill="1" applyBorder="1" applyAlignment="1" applyProtection="1">
      <alignment vertical="center" shrinkToFit="1"/>
      <protection locked="0"/>
    </xf>
    <xf numFmtId="182" fontId="41" fillId="0" borderId="47" xfId="1" applyNumberFormat="1" applyFont="1" applyFill="1" applyBorder="1" applyAlignment="1" applyProtection="1">
      <alignment vertical="center" shrinkToFit="1"/>
      <protection locked="0"/>
    </xf>
    <xf numFmtId="182" fontId="41" fillId="0" borderId="18" xfId="1" applyNumberFormat="1" applyFont="1" applyFill="1" applyBorder="1" applyAlignment="1" applyProtection="1">
      <alignment vertical="center" shrinkToFit="1"/>
      <protection locked="0"/>
    </xf>
    <xf numFmtId="182" fontId="41" fillId="0" borderId="12" xfId="1" applyNumberFormat="1" applyFont="1" applyFill="1" applyBorder="1" applyAlignment="1" applyProtection="1">
      <alignment vertical="center" shrinkToFit="1"/>
      <protection locked="0"/>
    </xf>
    <xf numFmtId="182" fontId="41" fillId="0" borderId="6" xfId="1" applyNumberFormat="1" applyFont="1" applyFill="1" applyBorder="1" applyAlignment="1" applyProtection="1">
      <alignment vertical="center" shrinkToFit="1"/>
      <protection locked="0"/>
    </xf>
    <xf numFmtId="0" fontId="41" fillId="0" borderId="18" xfId="9" applyFont="1" applyBorder="1" applyAlignment="1" applyProtection="1">
      <alignment horizontal="left" vertical="center" shrinkToFit="1"/>
      <protection locked="0"/>
    </xf>
    <xf numFmtId="0" fontId="41" fillId="0" borderId="12" xfId="9" applyFont="1" applyBorder="1" applyAlignment="1" applyProtection="1">
      <alignment horizontal="left" vertical="center" shrinkToFit="1"/>
      <protection locked="0"/>
    </xf>
    <xf numFmtId="182" fontId="41" fillId="0" borderId="78" xfId="1" applyNumberFormat="1" applyFont="1" applyFill="1" applyBorder="1" applyAlignment="1" applyProtection="1">
      <alignment vertical="center" shrinkToFit="1"/>
      <protection locked="0"/>
    </xf>
    <xf numFmtId="182" fontId="41" fillId="0" borderId="46" xfId="1" applyNumberFormat="1" applyFont="1" applyFill="1" applyBorder="1" applyAlignment="1" applyProtection="1">
      <alignment vertical="center" shrinkToFit="1"/>
      <protection locked="0"/>
    </xf>
    <xf numFmtId="182" fontId="41" fillId="0" borderId="91" xfId="1" applyNumberFormat="1" applyFont="1" applyFill="1" applyBorder="1" applyAlignment="1" applyProtection="1">
      <alignment vertical="center" shrinkToFit="1"/>
      <protection locked="0"/>
    </xf>
    <xf numFmtId="0" fontId="41" fillId="2" borderId="117" xfId="9" applyFont="1" applyFill="1" applyBorder="1" applyAlignment="1" applyProtection="1">
      <alignment horizontal="center" vertical="center" shrinkToFit="1"/>
      <protection locked="0"/>
    </xf>
    <xf numFmtId="0" fontId="41" fillId="2" borderId="179" xfId="9" applyFont="1" applyFill="1" applyBorder="1" applyAlignment="1" applyProtection="1">
      <alignment horizontal="center" vertical="center" shrinkToFit="1"/>
      <protection locked="0"/>
    </xf>
    <xf numFmtId="182" fontId="41" fillId="0" borderId="54" xfId="1" applyNumberFormat="1" applyFont="1" applyFill="1" applyBorder="1" applyAlignment="1" applyProtection="1">
      <alignment horizontal="right" vertical="center" shrinkToFit="1"/>
      <protection locked="0"/>
    </xf>
    <xf numFmtId="182" fontId="41" fillId="0" borderId="51" xfId="1" applyNumberFormat="1" applyFont="1" applyFill="1" applyBorder="1" applyAlignment="1" applyProtection="1">
      <alignment horizontal="right" vertical="center" shrinkToFit="1"/>
      <protection locked="0"/>
    </xf>
    <xf numFmtId="182" fontId="41" fillId="0" borderId="47" xfId="1" applyNumberFormat="1" applyFont="1" applyFill="1" applyBorder="1" applyAlignment="1" applyProtection="1">
      <alignment horizontal="right" vertical="center" shrinkToFit="1"/>
      <protection locked="0"/>
    </xf>
    <xf numFmtId="0" fontId="41" fillId="2" borderId="164" xfId="9" applyFont="1" applyFill="1" applyBorder="1" applyAlignment="1" applyProtection="1">
      <alignment horizontal="center" shrinkToFit="1"/>
      <protection locked="0"/>
    </xf>
    <xf numFmtId="0" fontId="41" fillId="2" borderId="45" xfId="9" applyFont="1" applyFill="1" applyBorder="1" applyAlignment="1" applyProtection="1">
      <alignment horizontal="center" shrinkToFit="1"/>
      <protection locked="0"/>
    </xf>
    <xf numFmtId="0" fontId="41" fillId="2" borderId="172" xfId="9" applyFont="1" applyFill="1" applyBorder="1" applyAlignment="1" applyProtection="1">
      <alignment horizontal="center" shrinkToFit="1"/>
      <protection locked="0"/>
    </xf>
    <xf numFmtId="0" fontId="41" fillId="2" borderId="118" xfId="9" applyFont="1" applyFill="1" applyBorder="1" applyAlignment="1" applyProtection="1">
      <alignment horizontal="left" vertical="top" wrapText="1" shrinkToFit="1"/>
      <protection locked="0"/>
    </xf>
    <xf numFmtId="0" fontId="48" fillId="0" borderId="90" xfId="0" applyFont="1" applyBorder="1" applyAlignment="1" applyProtection="1">
      <alignment horizontal="left" vertical="top" wrapText="1" shrinkToFit="1"/>
      <protection locked="0"/>
    </xf>
    <xf numFmtId="0" fontId="48" fillId="0" borderId="187" xfId="0" applyFont="1" applyBorder="1" applyAlignment="1" applyProtection="1">
      <alignment horizontal="left" vertical="top" wrapText="1" shrinkToFit="1"/>
      <protection locked="0"/>
    </xf>
    <xf numFmtId="0" fontId="48" fillId="0" borderId="25" xfId="0" applyFont="1" applyBorder="1" applyAlignment="1" applyProtection="1">
      <alignment horizontal="left" vertical="top" wrapText="1" shrinkToFit="1"/>
      <protection locked="0"/>
    </xf>
    <xf numFmtId="0" fontId="48" fillId="0" borderId="0" xfId="0" applyFont="1" applyAlignment="1" applyProtection="1">
      <alignment horizontal="left" vertical="top" wrapText="1" shrinkToFit="1"/>
      <protection locked="0"/>
    </xf>
    <xf numFmtId="0" fontId="48" fillId="0" borderId="2" xfId="0" applyFont="1" applyBorder="1" applyAlignment="1" applyProtection="1">
      <alignment horizontal="left" vertical="top" wrapText="1" shrinkToFit="1"/>
      <protection locked="0"/>
    </xf>
    <xf numFmtId="0" fontId="48" fillId="0" borderId="117" xfId="0" applyFont="1" applyBorder="1" applyAlignment="1" applyProtection="1">
      <alignment horizontal="left" vertical="top" wrapText="1" shrinkToFit="1"/>
      <protection locked="0"/>
    </xf>
    <xf numFmtId="0" fontId="48" fillId="0" borderId="46" xfId="0" applyFont="1" applyBorder="1" applyAlignment="1" applyProtection="1">
      <alignment horizontal="left" vertical="top" wrapText="1" shrinkToFit="1"/>
      <protection locked="0"/>
    </xf>
    <xf numFmtId="0" fontId="48" fillId="0" borderId="170" xfId="0" applyFont="1" applyBorder="1" applyAlignment="1" applyProtection="1">
      <alignment horizontal="left" vertical="top" wrapText="1" shrinkToFit="1"/>
      <protection locked="0"/>
    </xf>
    <xf numFmtId="0" fontId="41" fillId="2" borderId="164" xfId="9" applyFont="1" applyFill="1" applyBorder="1" applyAlignment="1" applyProtection="1">
      <alignment horizontal="center" vertical="center" shrinkToFit="1"/>
      <protection locked="0"/>
    </xf>
    <xf numFmtId="0" fontId="41" fillId="2" borderId="45" xfId="9" applyFont="1" applyFill="1" applyBorder="1" applyAlignment="1" applyProtection="1">
      <alignment horizontal="center" vertical="center" shrinkToFit="1"/>
      <protection locked="0"/>
    </xf>
    <xf numFmtId="0" fontId="41" fillId="2" borderId="172" xfId="9" applyFont="1" applyFill="1" applyBorder="1" applyAlignment="1" applyProtection="1">
      <alignment horizontal="center" vertical="center" shrinkToFit="1"/>
      <protection locked="0"/>
    </xf>
    <xf numFmtId="184" fontId="41" fillId="0" borderId="118" xfId="9" applyNumberFormat="1" applyFont="1" applyFill="1" applyBorder="1" applyAlignment="1" applyProtection="1">
      <alignment horizontal="right" vertical="center" shrinkToFit="1"/>
      <protection locked="0"/>
    </xf>
    <xf numFmtId="184" fontId="41" fillId="0" borderId="104" xfId="9" applyNumberFormat="1" applyFont="1" applyFill="1" applyBorder="1" applyAlignment="1" applyProtection="1">
      <alignment horizontal="right" vertical="center" shrinkToFit="1"/>
      <protection locked="0"/>
    </xf>
    <xf numFmtId="184" fontId="41" fillId="0" borderId="79" xfId="9" applyNumberFormat="1" applyFont="1" applyFill="1" applyBorder="1" applyAlignment="1" applyProtection="1">
      <alignment horizontal="right" vertical="center" shrinkToFit="1"/>
      <protection locked="0"/>
    </xf>
    <xf numFmtId="0" fontId="126" fillId="2" borderId="79" xfId="9" applyFont="1" applyFill="1" applyBorder="1" applyAlignment="1" applyProtection="1">
      <alignment horizontal="center" vertical="center" wrapText="1"/>
      <protection locked="0"/>
    </xf>
    <xf numFmtId="0" fontId="126" fillId="2" borderId="90" xfId="9" applyFont="1" applyFill="1" applyBorder="1" applyAlignment="1" applyProtection="1">
      <alignment horizontal="center" vertical="center" wrapText="1"/>
      <protection locked="0"/>
    </xf>
    <xf numFmtId="0" fontId="126" fillId="2" borderId="104" xfId="9" applyFont="1" applyFill="1" applyBorder="1" applyAlignment="1" applyProtection="1">
      <alignment horizontal="center" vertical="center" wrapText="1"/>
      <protection locked="0"/>
    </xf>
    <xf numFmtId="0" fontId="126" fillId="2" borderId="78" xfId="9" applyFont="1" applyFill="1" applyBorder="1" applyAlignment="1" applyProtection="1">
      <alignment horizontal="center" vertical="center" wrapText="1"/>
      <protection locked="0"/>
    </xf>
    <xf numFmtId="0" fontId="126" fillId="2" borderId="46" xfId="9" applyFont="1" applyFill="1" applyBorder="1" applyAlignment="1" applyProtection="1">
      <alignment horizontal="center" vertical="center" wrapText="1"/>
      <protection locked="0"/>
    </xf>
    <xf numFmtId="0" fontId="126" fillId="2" borderId="91" xfId="9" applyFont="1" applyFill="1" applyBorder="1" applyAlignment="1" applyProtection="1">
      <alignment horizontal="center" vertical="center" wrapText="1"/>
      <protection locked="0"/>
    </xf>
    <xf numFmtId="184" fontId="41" fillId="0" borderId="25" xfId="9" applyNumberFormat="1" applyFont="1" applyFill="1" applyBorder="1" applyAlignment="1" applyProtection="1">
      <alignment horizontal="right" vertical="center" shrinkToFit="1"/>
      <protection locked="0"/>
    </xf>
    <xf numFmtId="184" fontId="41" fillId="0" borderId="8" xfId="9" applyNumberFormat="1" applyFont="1" applyFill="1" applyBorder="1" applyAlignment="1" applyProtection="1">
      <alignment horizontal="right" vertical="center" shrinkToFit="1"/>
      <protection locked="0"/>
    </xf>
    <xf numFmtId="184" fontId="41" fillId="0" borderId="7" xfId="9" applyNumberFormat="1" applyFont="1" applyFill="1" applyBorder="1" applyAlignment="1" applyProtection="1">
      <alignment horizontal="right" vertical="center" shrinkToFit="1"/>
      <protection locked="0"/>
    </xf>
    <xf numFmtId="0" fontId="41" fillId="0" borderId="79" xfId="9" applyFont="1" applyFill="1" applyBorder="1" applyAlignment="1" applyProtection="1">
      <alignment horizontal="center" vertical="center" shrinkToFit="1"/>
      <protection locked="0"/>
    </xf>
    <xf numFmtId="0" fontId="41" fillId="0" borderId="90" xfId="9" applyFont="1" applyFill="1" applyBorder="1" applyAlignment="1" applyProtection="1">
      <alignment horizontal="center" vertical="center" shrinkToFit="1"/>
      <protection locked="0"/>
    </xf>
    <xf numFmtId="0" fontId="41" fillId="0" borderId="180" xfId="9" applyFont="1" applyFill="1" applyBorder="1" applyAlignment="1" applyProtection="1">
      <alignment horizontal="center" vertical="center" shrinkToFit="1"/>
      <protection locked="0"/>
    </xf>
    <xf numFmtId="197" fontId="41" fillId="0" borderId="185" xfId="9" applyNumberFormat="1" applyFont="1" applyFill="1" applyBorder="1" applyAlignment="1" applyProtection="1">
      <alignment horizontal="center" vertical="center" shrinkToFit="1"/>
      <protection locked="0"/>
    </xf>
    <xf numFmtId="197" fontId="41" fillId="0" borderId="186" xfId="9" applyNumberFormat="1" applyFont="1" applyFill="1" applyBorder="1" applyAlignment="1" applyProtection="1">
      <alignment horizontal="center" vertical="center" shrinkToFit="1"/>
      <protection locked="0"/>
    </xf>
    <xf numFmtId="0" fontId="41" fillId="2" borderId="90" xfId="9" applyFont="1" applyFill="1" applyBorder="1" applyAlignment="1" applyProtection="1">
      <alignment horizontal="left" vertical="top" wrapText="1" shrinkToFit="1"/>
      <protection locked="0"/>
    </xf>
    <xf numFmtId="0" fontId="41" fillId="2" borderId="187" xfId="9" applyFont="1" applyFill="1" applyBorder="1" applyAlignment="1" applyProtection="1">
      <alignment horizontal="left" vertical="top" wrapText="1" shrinkToFit="1"/>
      <protection locked="0"/>
    </xf>
    <xf numFmtId="0" fontId="41" fillId="2" borderId="27" xfId="9" applyFont="1" applyFill="1" applyBorder="1" applyAlignment="1" applyProtection="1">
      <alignment horizontal="left" vertical="top" wrapText="1" shrinkToFit="1"/>
      <protection locked="0"/>
    </xf>
    <xf numFmtId="0" fontId="41" fillId="2" borderId="3" xfId="9" applyFont="1" applyFill="1" applyBorder="1" applyAlignment="1" applyProtection="1">
      <alignment horizontal="left" vertical="top" wrapText="1" shrinkToFit="1"/>
      <protection locked="0"/>
    </xf>
    <xf numFmtId="0" fontId="41" fillId="2" borderId="5" xfId="9" applyFont="1" applyFill="1" applyBorder="1" applyAlignment="1" applyProtection="1">
      <alignment horizontal="left" vertical="top" wrapText="1" shrinkToFit="1"/>
      <protection locked="0"/>
    </xf>
    <xf numFmtId="0" fontId="126" fillId="2" borderId="53" xfId="9" applyFont="1" applyFill="1" applyBorder="1" applyAlignment="1" applyProtection="1">
      <alignment horizontal="center" vertical="center" wrapText="1"/>
      <protection locked="0"/>
    </xf>
    <xf numFmtId="0" fontId="126" fillId="2" borderId="3" xfId="9" applyFont="1" applyFill="1" applyBorder="1" applyAlignment="1" applyProtection="1">
      <alignment horizontal="center" vertical="center" wrapText="1"/>
      <protection locked="0"/>
    </xf>
    <xf numFmtId="0" fontId="126" fillId="2" borderId="52" xfId="9" applyFont="1" applyFill="1" applyBorder="1" applyAlignment="1" applyProtection="1">
      <alignment horizontal="center" vertical="center" wrapText="1"/>
      <protection locked="0"/>
    </xf>
    <xf numFmtId="182" fontId="41" fillId="0" borderId="58" xfId="1" applyNumberFormat="1" applyFont="1" applyFill="1" applyBorder="1" applyAlignment="1" applyProtection="1">
      <alignment horizontal="right" vertical="center" shrinkToFit="1"/>
      <protection locked="0"/>
    </xf>
    <xf numFmtId="182" fontId="41" fillId="0" borderId="59" xfId="1" applyNumberFormat="1" applyFont="1" applyFill="1" applyBorder="1" applyAlignment="1" applyProtection="1">
      <alignment horizontal="right" vertical="center" shrinkToFit="1"/>
      <protection locked="0"/>
    </xf>
    <xf numFmtId="182" fontId="41" fillId="0" borderId="175" xfId="1" applyNumberFormat="1" applyFont="1" applyFill="1" applyBorder="1" applyAlignment="1" applyProtection="1">
      <alignment horizontal="right" vertical="center" shrinkToFit="1"/>
      <protection locked="0"/>
    </xf>
    <xf numFmtId="0" fontId="41" fillId="2" borderId="61" xfId="9" applyFont="1" applyFill="1" applyBorder="1" applyAlignment="1" applyProtection="1">
      <alignment horizontal="center" vertical="center" shrinkToFit="1"/>
      <protection locked="0"/>
    </xf>
    <xf numFmtId="0" fontId="41" fillId="2" borderId="59" xfId="9" applyFont="1" applyFill="1" applyBorder="1" applyAlignment="1" applyProtection="1">
      <alignment horizontal="center" vertical="center" shrinkToFit="1"/>
      <protection locked="0"/>
    </xf>
    <xf numFmtId="0" fontId="41" fillId="2" borderId="173" xfId="9" applyFont="1" applyFill="1" applyBorder="1" applyAlignment="1" applyProtection="1">
      <alignment horizontal="center" vertical="center" shrinkToFit="1"/>
      <protection locked="0"/>
    </xf>
    <xf numFmtId="0" fontId="41" fillId="2" borderId="53" xfId="9" applyFont="1" applyFill="1" applyBorder="1" applyAlignment="1" applyProtection="1">
      <alignment horizontal="center" vertical="center" shrinkToFit="1"/>
      <protection locked="0"/>
    </xf>
    <xf numFmtId="0" fontId="41" fillId="2" borderId="3" xfId="9" applyFont="1" applyFill="1" applyBorder="1" applyAlignment="1" applyProtection="1">
      <alignment horizontal="center" vertical="center" shrinkToFit="1"/>
      <protection locked="0"/>
    </xf>
    <xf numFmtId="0" fontId="41" fillId="2" borderId="52" xfId="9" applyFont="1" applyFill="1" applyBorder="1" applyAlignment="1" applyProtection="1">
      <alignment horizontal="center" vertical="center" shrinkToFit="1"/>
      <protection locked="0"/>
    </xf>
    <xf numFmtId="0" fontId="110" fillId="0" borderId="18" xfId="9" applyFont="1" applyFill="1" applyBorder="1" applyAlignment="1">
      <alignment horizontal="left" vertical="center"/>
    </xf>
    <xf numFmtId="0" fontId="110" fillId="0" borderId="12" xfId="9" applyFont="1" applyFill="1" applyBorder="1" applyAlignment="1">
      <alignment horizontal="left" vertical="center"/>
    </xf>
    <xf numFmtId="0" fontId="110" fillId="0" borderId="6" xfId="9" applyFont="1" applyFill="1" applyBorder="1" applyAlignment="1">
      <alignment horizontal="left" vertical="center"/>
    </xf>
    <xf numFmtId="0" fontId="54" fillId="0" borderId="7" xfId="9" applyFont="1" applyFill="1" applyBorder="1" applyAlignment="1">
      <alignment horizontal="left" vertical="top" wrapText="1"/>
    </xf>
    <xf numFmtId="0" fontId="54" fillId="0" borderId="0" xfId="9" applyFont="1" applyFill="1" applyAlignment="1">
      <alignment horizontal="left" vertical="top" wrapText="1"/>
    </xf>
    <xf numFmtId="0" fontId="54" fillId="0" borderId="8" xfId="9" applyFont="1" applyFill="1" applyBorder="1" applyAlignment="1">
      <alignment horizontal="left" vertical="top" wrapText="1"/>
    </xf>
    <xf numFmtId="0" fontId="41" fillId="0" borderId="0" xfId="0" applyFont="1" applyAlignment="1">
      <alignment horizontal="left" vertical="center"/>
    </xf>
    <xf numFmtId="0" fontId="110" fillId="0" borderId="18" xfId="9" applyFont="1" applyFill="1" applyBorder="1" applyAlignment="1">
      <alignment horizontal="left" vertical="center" wrapText="1"/>
    </xf>
    <xf numFmtId="0" fontId="110" fillId="0" borderId="12" xfId="9" applyFont="1" applyFill="1" applyBorder="1" applyAlignment="1">
      <alignment horizontal="left" vertical="center" wrapText="1"/>
    </xf>
    <xf numFmtId="0" fontId="110" fillId="0" borderId="6" xfId="9" applyFont="1" applyFill="1" applyBorder="1" applyAlignment="1">
      <alignment horizontal="left" vertical="center" wrapText="1"/>
    </xf>
    <xf numFmtId="0" fontId="43" fillId="0" borderId="55" xfId="9" applyFont="1" applyFill="1" applyBorder="1" applyAlignment="1">
      <alignment horizontal="center" vertical="center"/>
    </xf>
    <xf numFmtId="0" fontId="54" fillId="0" borderId="7" xfId="9" applyFont="1" applyFill="1" applyBorder="1" applyAlignment="1">
      <alignment horizontal="left" vertical="top"/>
    </xf>
    <xf numFmtId="0" fontId="54" fillId="0" borderId="0" xfId="9" applyFont="1" applyFill="1" applyAlignment="1">
      <alignment horizontal="left" vertical="top"/>
    </xf>
    <xf numFmtId="0" fontId="54" fillId="0" borderId="8" xfId="9" applyFont="1" applyFill="1" applyBorder="1" applyAlignment="1">
      <alignment horizontal="left" vertical="top"/>
    </xf>
    <xf numFmtId="0" fontId="54" fillId="0" borderId="9" xfId="9" applyFont="1" applyFill="1" applyBorder="1" applyAlignment="1">
      <alignment horizontal="left" vertical="top" wrapText="1"/>
    </xf>
    <xf numFmtId="0" fontId="54" fillId="0" borderId="11" xfId="9" applyFont="1" applyFill="1" applyBorder="1" applyAlignment="1">
      <alignment horizontal="left" vertical="top" wrapText="1"/>
    </xf>
    <xf numFmtId="0" fontId="54" fillId="0" borderId="10" xfId="9" applyFont="1" applyFill="1" applyBorder="1" applyAlignment="1">
      <alignment horizontal="left" vertical="top" wrapText="1"/>
    </xf>
    <xf numFmtId="198" fontId="41" fillId="0" borderId="54" xfId="0" applyNumberFormat="1" applyFont="1" applyBorder="1" applyAlignment="1" applyProtection="1">
      <alignment horizontal="center" vertical="center" shrinkToFit="1"/>
      <protection locked="0"/>
    </xf>
    <xf numFmtId="198" fontId="41" fillId="0" borderId="51" xfId="0" applyNumberFormat="1" applyFont="1" applyBorder="1" applyAlignment="1" applyProtection="1">
      <alignment horizontal="center" vertical="center" shrinkToFit="1"/>
      <protection locked="0"/>
    </xf>
    <xf numFmtId="198" fontId="41" fillId="0" borderId="47" xfId="0" applyNumberFormat="1" applyFont="1" applyBorder="1" applyAlignment="1" applyProtection="1">
      <alignment horizontal="center" vertical="center" shrinkToFit="1"/>
      <protection locked="0"/>
    </xf>
    <xf numFmtId="0" fontId="41" fillId="0" borderId="18" xfId="0" applyFont="1" applyBorder="1" applyAlignment="1" applyProtection="1">
      <alignment horizontal="center" vertical="center" wrapText="1"/>
      <protection locked="0"/>
    </xf>
    <xf numFmtId="0" fontId="41" fillId="0" borderId="12"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41" fillId="0" borderId="9"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1" fillId="0" borderId="6"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2" xfId="9" applyFont="1" applyFill="1" applyBorder="1" applyAlignment="1" applyProtection="1">
      <alignment horizontal="left" vertical="center" shrinkToFit="1"/>
      <protection locked="0"/>
    </xf>
    <xf numFmtId="0" fontId="48" fillId="0" borderId="12" xfId="0" applyFont="1" applyBorder="1" applyAlignment="1" applyProtection="1">
      <alignment horizontal="left" vertical="center" shrinkToFit="1"/>
      <protection locked="0"/>
    </xf>
    <xf numFmtId="0" fontId="48" fillId="0" borderId="6" xfId="0" applyFont="1" applyBorder="1" applyAlignment="1" applyProtection="1">
      <alignment horizontal="left" vertical="center" shrinkToFit="1"/>
      <protection locked="0"/>
    </xf>
    <xf numFmtId="201" fontId="41" fillId="0" borderId="55" xfId="0" applyNumberFormat="1" applyFont="1" applyBorder="1" applyAlignment="1" applyProtection="1">
      <alignment horizontal="center" vertical="center"/>
      <protection locked="0"/>
    </xf>
    <xf numFmtId="201" fontId="41" fillId="0" borderId="45" xfId="0" applyNumberFormat="1" applyFont="1" applyBorder="1" applyAlignment="1" applyProtection="1">
      <alignment horizontal="center" vertical="center"/>
      <protection locked="0"/>
    </xf>
    <xf numFmtId="201" fontId="41" fillId="0" borderId="92" xfId="0" applyNumberFormat="1" applyFont="1" applyBorder="1" applyAlignment="1" applyProtection="1">
      <alignment horizontal="center" vertical="center"/>
      <protection locked="0"/>
    </xf>
    <xf numFmtId="0" fontId="48" fillId="0" borderId="45" xfId="0" applyFont="1" applyBorder="1" applyAlignment="1" applyProtection="1">
      <alignment horizontal="left" vertical="center" shrinkToFit="1"/>
      <protection locked="0"/>
    </xf>
    <xf numFmtId="0" fontId="48" fillId="0" borderId="92" xfId="0" applyFont="1" applyBorder="1" applyAlignment="1" applyProtection="1">
      <alignment horizontal="left" vertical="center" shrinkToFit="1"/>
      <protection locked="0"/>
    </xf>
    <xf numFmtId="0" fontId="41" fillId="0" borderId="6" xfId="9" applyFont="1" applyFill="1" applyBorder="1" applyAlignment="1" applyProtection="1">
      <alignment horizontal="left" vertical="center" shrinkToFit="1"/>
      <protection locked="0"/>
    </xf>
    <xf numFmtId="0" fontId="41" fillId="0" borderId="92" xfId="9" applyFont="1" applyFill="1" applyBorder="1" applyAlignment="1" applyProtection="1">
      <alignment horizontal="left" vertical="center" shrinkToFit="1"/>
      <protection locked="0"/>
    </xf>
    <xf numFmtId="0" fontId="41" fillId="0" borderId="57" xfId="9" applyFont="1" applyFill="1" applyBorder="1" applyAlignment="1" applyProtection="1">
      <alignment horizontal="center" vertical="center"/>
      <protection locked="0"/>
    </xf>
    <xf numFmtId="0" fontId="41" fillId="0" borderId="44" xfId="9" applyFont="1" applyFill="1" applyBorder="1" applyAlignment="1" applyProtection="1">
      <alignment horizontal="center" vertical="center"/>
      <protection locked="0"/>
    </xf>
    <xf numFmtId="0" fontId="41" fillId="0" borderId="93" xfId="9" applyFont="1" applyFill="1" applyBorder="1" applyAlignment="1" applyProtection="1">
      <alignment horizontal="center" vertical="center"/>
      <protection locked="0"/>
    </xf>
    <xf numFmtId="0" fontId="41" fillId="0" borderId="11" xfId="9" applyFont="1" applyFill="1" applyBorder="1" applyAlignment="1" applyProtection="1">
      <alignment horizontal="left" vertical="center" shrinkToFit="1"/>
      <protection locked="0"/>
    </xf>
    <xf numFmtId="0" fontId="48" fillId="0" borderId="11" xfId="0" applyFont="1" applyBorder="1" applyAlignment="1" applyProtection="1">
      <alignment horizontal="left" vertical="center" shrinkToFit="1"/>
      <protection locked="0"/>
    </xf>
    <xf numFmtId="0" fontId="48" fillId="0" borderId="10" xfId="0" applyFont="1" applyBorder="1" applyAlignment="1" applyProtection="1">
      <alignment horizontal="left" vertical="center" shrinkToFit="1"/>
      <protection locked="0"/>
    </xf>
    <xf numFmtId="201" fontId="111" fillId="0" borderId="12" xfId="0" applyNumberFormat="1" applyFont="1" applyBorder="1" applyAlignment="1">
      <alignment horizontal="left" vertical="center"/>
    </xf>
    <xf numFmtId="198" fontId="41" fillId="0" borderId="3" xfId="0" applyNumberFormat="1" applyFont="1" applyBorder="1" applyAlignment="1">
      <alignment horizontal="left" vertical="center"/>
    </xf>
    <xf numFmtId="0" fontId="15" fillId="0" borderId="0" xfId="9" applyFont="1" applyFill="1" applyAlignment="1">
      <alignment vertical="center" shrinkToFit="1"/>
    </xf>
    <xf numFmtId="0" fontId="15" fillId="0" borderId="0" xfId="9" applyFont="1" applyFill="1" applyAlignment="1">
      <alignment horizontal="left" vertical="top" wrapText="1"/>
    </xf>
    <xf numFmtId="0" fontId="32" fillId="0" borderId="18" xfId="9" applyFont="1" applyFill="1" applyBorder="1" applyAlignment="1">
      <alignment horizontal="left" vertical="center"/>
    </xf>
    <xf numFmtId="0" fontId="32" fillId="0" borderId="12" xfId="9" applyFont="1" applyFill="1" applyBorder="1" applyAlignment="1">
      <alignment horizontal="left" vertical="center"/>
    </xf>
    <xf numFmtId="0" fontId="32" fillId="0" borderId="6" xfId="9" applyFont="1" applyFill="1" applyBorder="1" applyAlignment="1">
      <alignment horizontal="left" vertical="center"/>
    </xf>
    <xf numFmtId="0" fontId="8" fillId="0" borderId="0" xfId="0" applyFont="1" applyAlignment="1" applyProtection="1">
      <alignment horizontal="left" vertical="top" wrapText="1"/>
      <protection locked="0"/>
    </xf>
    <xf numFmtId="0" fontId="29" fillId="0" borderId="7" xfId="9" applyFont="1" applyFill="1" applyBorder="1" applyAlignment="1">
      <alignment horizontal="left" vertical="top" wrapText="1"/>
    </xf>
    <xf numFmtId="0" fontId="29" fillId="0" borderId="0" xfId="9" applyFont="1" applyFill="1" applyAlignment="1">
      <alignment horizontal="left" vertical="top" wrapText="1"/>
    </xf>
    <xf numFmtId="0" fontId="29" fillId="0" borderId="8" xfId="9" applyFont="1" applyFill="1" applyBorder="1" applyAlignment="1">
      <alignment horizontal="left" vertical="top" wrapText="1"/>
    </xf>
    <xf numFmtId="0" fontId="29" fillId="0" borderId="9" xfId="9" applyFont="1" applyFill="1" applyBorder="1" applyAlignment="1">
      <alignment horizontal="left" vertical="top" wrapText="1"/>
    </xf>
    <xf numFmtId="0" fontId="29" fillId="0" borderId="11" xfId="9" applyFont="1" applyFill="1" applyBorder="1" applyAlignment="1">
      <alignment horizontal="left" vertical="top" wrapText="1"/>
    </xf>
    <xf numFmtId="0" fontId="29" fillId="0" borderId="10" xfId="9" applyFont="1" applyFill="1" applyBorder="1" applyAlignment="1">
      <alignment horizontal="left" vertical="top" wrapText="1"/>
    </xf>
    <xf numFmtId="0" fontId="15" fillId="0" borderId="0" xfId="0" applyFont="1" applyAlignment="1">
      <alignment horizontal="left" vertical="center"/>
    </xf>
    <xf numFmtId="0" fontId="15" fillId="0" borderId="0" xfId="9" applyFont="1" applyFill="1" applyAlignment="1">
      <alignment horizontal="left" vertical="center"/>
    </xf>
    <xf numFmtId="0" fontId="9" fillId="0" borderId="0" xfId="9" applyFill="1" applyAlignment="1">
      <alignment horizontal="left" vertical="top"/>
    </xf>
    <xf numFmtId="0" fontId="9" fillId="0" borderId="11" xfId="9" applyFill="1" applyBorder="1" applyAlignment="1">
      <alignment horizontal="left" vertical="center" shrinkToFit="1"/>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7"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10" xfId="9" applyFill="1" applyBorder="1" applyAlignment="1">
      <alignment horizontal="center" vertical="center" wrapText="1"/>
    </xf>
    <xf numFmtId="0" fontId="9" fillId="0" borderId="55" xfId="9" applyFill="1" applyBorder="1" applyAlignment="1">
      <alignment horizontal="center" vertical="center"/>
    </xf>
    <xf numFmtId="0" fontId="9" fillId="0" borderId="45" xfId="9" applyFill="1" applyBorder="1" applyAlignment="1">
      <alignment horizontal="center" vertical="center"/>
    </xf>
    <xf numFmtId="0" fontId="9" fillId="0" borderId="92" xfId="9" applyFill="1" applyBorder="1" applyAlignment="1">
      <alignment horizontal="center" vertical="center"/>
    </xf>
    <xf numFmtId="0" fontId="9" fillId="0" borderId="10" xfId="9" applyFill="1" applyBorder="1" applyAlignment="1">
      <alignment horizontal="center" vertical="center"/>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12" xfId="0" applyFont="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15" fillId="0" borderId="45"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3" xfId="9" applyFont="1" applyFill="1" applyBorder="1" applyAlignment="1" applyProtection="1">
      <alignment horizontal="center" vertical="center"/>
      <protection locked="0"/>
    </xf>
    <xf numFmtId="0" fontId="15" fillId="0" borderId="11" xfId="0" applyFont="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198" fontId="15" fillId="0" borderId="12" xfId="0" applyNumberFormat="1" applyFont="1" applyBorder="1" applyAlignment="1">
      <alignment horizontal="left" vertical="center"/>
    </xf>
    <xf numFmtId="0" fontId="41" fillId="0" borderId="12" xfId="0" applyFont="1" applyBorder="1" applyAlignment="1" applyProtection="1">
      <alignment horizontal="left" vertical="center" shrinkToFit="1"/>
      <protection locked="0"/>
    </xf>
    <xf numFmtId="0" fontId="41" fillId="0" borderId="6" xfId="0" applyFont="1" applyBorder="1" applyAlignment="1" applyProtection="1">
      <alignment horizontal="left" vertical="center" shrinkToFit="1"/>
      <protection locked="0"/>
    </xf>
    <xf numFmtId="0" fontId="41" fillId="0" borderId="45" xfId="0" applyFont="1" applyBorder="1" applyAlignment="1" applyProtection="1">
      <alignment horizontal="left" vertical="center" shrinkToFit="1"/>
      <protection locked="0"/>
    </xf>
    <xf numFmtId="0" fontId="41" fillId="0" borderId="11" xfId="0" applyFont="1" applyBorder="1" applyAlignment="1" applyProtection="1">
      <alignment horizontal="left" vertical="center" shrinkToFit="1"/>
      <protection locked="0"/>
    </xf>
    <xf numFmtId="0" fontId="43" fillId="0" borderId="8" xfId="9" applyFont="1" applyFill="1" applyBorder="1" applyAlignment="1">
      <alignment horizontal="center" vertical="center" wrapText="1"/>
    </xf>
    <xf numFmtId="0" fontId="43" fillId="0" borderId="9" xfId="9" applyFont="1" applyFill="1" applyBorder="1" applyAlignment="1">
      <alignment horizontal="center" vertical="center" wrapText="1"/>
    </xf>
    <xf numFmtId="0" fontId="43" fillId="0" borderId="10" xfId="9" applyFont="1" applyFill="1" applyBorder="1" applyAlignment="1">
      <alignment horizontal="center" vertical="center" wrapText="1"/>
    </xf>
    <xf numFmtId="0" fontId="43" fillId="0" borderId="11" xfId="9" applyFont="1" applyFill="1" applyBorder="1" applyAlignment="1">
      <alignment horizontal="right" vertical="center"/>
    </xf>
    <xf numFmtId="198" fontId="41" fillId="0" borderId="97" xfId="0" applyNumberFormat="1" applyFont="1" applyBorder="1" applyAlignment="1">
      <alignment horizontal="left" vertical="center"/>
    </xf>
    <xf numFmtId="0" fontId="43" fillId="0" borderId="0" xfId="9" applyFont="1" applyFill="1" applyAlignment="1" applyProtection="1">
      <alignment horizontal="left" vertical="center" wrapText="1"/>
      <protection locked="0"/>
    </xf>
    <xf numFmtId="0" fontId="43" fillId="0" borderId="55" xfId="9" applyFont="1" applyFill="1" applyBorder="1" applyAlignment="1" applyProtection="1">
      <alignment horizontal="right" vertical="center"/>
      <protection locked="0"/>
    </xf>
    <xf numFmtId="0" fontId="43" fillId="0" borderId="45" xfId="9" applyFont="1" applyFill="1" applyBorder="1" applyAlignment="1" applyProtection="1">
      <alignment horizontal="right" vertical="center"/>
      <protection locked="0"/>
    </xf>
    <xf numFmtId="0" fontId="48" fillId="0" borderId="93" xfId="0" applyFont="1" applyBorder="1" applyAlignment="1">
      <alignment horizontal="center" vertical="center"/>
    </xf>
    <xf numFmtId="3" fontId="43" fillId="0" borderId="45" xfId="9" applyNumberFormat="1" applyFont="1" applyFill="1" applyBorder="1" applyAlignment="1" applyProtection="1">
      <alignment horizontal="left" vertical="center"/>
      <protection locked="0"/>
    </xf>
    <xf numFmtId="3" fontId="43" fillId="0" borderId="92" xfId="9" applyNumberFormat="1" applyFont="1" applyFill="1" applyBorder="1" applyAlignment="1" applyProtection="1">
      <alignment horizontal="left" vertical="center"/>
      <protection locked="0"/>
    </xf>
    <xf numFmtId="0" fontId="43" fillId="0" borderId="54" xfId="1" applyNumberFormat="1" applyFont="1" applyFill="1" applyBorder="1" applyAlignment="1" applyProtection="1">
      <alignment horizontal="right" vertical="center"/>
      <protection locked="0"/>
    </xf>
    <xf numFmtId="0" fontId="43" fillId="0" borderId="51" xfId="1" applyNumberFormat="1" applyFont="1" applyFill="1" applyBorder="1" applyAlignment="1" applyProtection="1">
      <alignment horizontal="right" vertical="center"/>
      <protection locked="0"/>
    </xf>
    <xf numFmtId="3" fontId="43" fillId="0" borderId="51" xfId="9" applyNumberFormat="1" applyFont="1" applyFill="1" applyBorder="1" applyAlignment="1" applyProtection="1">
      <alignment horizontal="left" vertical="center"/>
      <protection locked="0"/>
    </xf>
    <xf numFmtId="3" fontId="43" fillId="0" borderId="47" xfId="9" applyNumberFormat="1" applyFont="1" applyFill="1" applyBorder="1" applyAlignment="1" applyProtection="1">
      <alignment horizontal="left" vertical="center"/>
      <protection locked="0"/>
    </xf>
    <xf numFmtId="0" fontId="43" fillId="0" borderId="54" xfId="9" applyFont="1" applyFill="1" applyBorder="1" applyAlignment="1" applyProtection="1">
      <alignment horizontal="right" vertical="center"/>
      <protection locked="0"/>
    </xf>
    <xf numFmtId="0" fontId="43" fillId="0" borderId="51" xfId="9" applyFont="1" applyFill="1" applyBorder="1" applyAlignment="1" applyProtection="1">
      <alignment horizontal="right" vertical="center"/>
      <protection locked="0"/>
    </xf>
    <xf numFmtId="0" fontId="43" fillId="0" borderId="55" xfId="1" applyNumberFormat="1" applyFont="1" applyFill="1" applyBorder="1" applyAlignment="1" applyProtection="1">
      <alignment horizontal="right" vertical="center"/>
      <protection locked="0"/>
    </xf>
    <xf numFmtId="0" fontId="43" fillId="0" borderId="45" xfId="1" applyNumberFormat="1" applyFont="1" applyFill="1" applyBorder="1" applyAlignment="1" applyProtection="1">
      <alignment horizontal="right" vertical="center"/>
      <protection locked="0"/>
    </xf>
    <xf numFmtId="222" fontId="43" fillId="6" borderId="9" xfId="1" applyNumberFormat="1" applyFont="1" applyFill="1" applyBorder="1" applyAlignment="1" applyProtection="1">
      <alignment horizontal="right" vertical="center"/>
    </xf>
    <xf numFmtId="222" fontId="43" fillId="6" borderId="11" xfId="1" applyNumberFormat="1" applyFont="1" applyFill="1" applyBorder="1" applyAlignment="1" applyProtection="1">
      <alignment horizontal="right" vertical="center"/>
    </xf>
    <xf numFmtId="3" fontId="43" fillId="0" borderId="11" xfId="9" applyNumberFormat="1" applyFont="1" applyFill="1" applyBorder="1" applyAlignment="1" applyProtection="1">
      <alignment horizontal="left" vertical="center"/>
      <protection locked="0"/>
    </xf>
    <xf numFmtId="3" fontId="43" fillId="0" borderId="10" xfId="9" applyNumberFormat="1" applyFont="1" applyFill="1" applyBorder="1" applyAlignment="1" applyProtection="1">
      <alignment horizontal="left" vertical="center"/>
      <protection locked="0"/>
    </xf>
    <xf numFmtId="222" fontId="43" fillId="6" borderId="9" xfId="9" applyNumberFormat="1" applyFont="1" applyFill="1" applyBorder="1" applyAlignment="1">
      <alignment horizontal="right" vertical="center"/>
    </xf>
    <xf numFmtId="222" fontId="43" fillId="6" borderId="11" xfId="9" applyNumberFormat="1" applyFont="1" applyFill="1" applyBorder="1" applyAlignment="1">
      <alignment horizontal="right" vertical="center"/>
    </xf>
    <xf numFmtId="3" fontId="43" fillId="0" borderId="44" xfId="9" applyNumberFormat="1" applyFont="1" applyFill="1" applyBorder="1" applyAlignment="1" applyProtection="1">
      <alignment horizontal="left" vertical="center"/>
      <protection locked="0"/>
    </xf>
    <xf numFmtId="3" fontId="43" fillId="0" borderId="93" xfId="9" applyNumberFormat="1" applyFont="1" applyFill="1" applyBorder="1" applyAlignment="1" applyProtection="1">
      <alignment horizontal="left" vertical="center"/>
      <protection locked="0"/>
    </xf>
    <xf numFmtId="0" fontId="43" fillId="0" borderId="57" xfId="1" applyNumberFormat="1" applyFont="1" applyFill="1" applyBorder="1" applyAlignment="1" applyProtection="1">
      <alignment horizontal="right" vertical="center"/>
      <protection locked="0"/>
    </xf>
    <xf numFmtId="0" fontId="43" fillId="0" borderId="44" xfId="1" applyNumberFormat="1" applyFont="1" applyFill="1" applyBorder="1" applyAlignment="1" applyProtection="1">
      <alignment horizontal="right" vertical="center"/>
      <protection locked="0"/>
    </xf>
    <xf numFmtId="0" fontId="43" fillId="0" borderId="57" xfId="9" applyFont="1" applyFill="1" applyBorder="1" applyAlignment="1" applyProtection="1">
      <alignment horizontal="right" vertical="center"/>
      <protection locked="0"/>
    </xf>
    <xf numFmtId="0" fontId="43" fillId="0" borderId="44" xfId="9" applyFont="1" applyFill="1" applyBorder="1" applyAlignment="1" applyProtection="1">
      <alignment horizontal="right" vertical="center"/>
      <protection locked="0"/>
    </xf>
    <xf numFmtId="0" fontId="9" fillId="0" borderId="0" xfId="9" applyFill="1" applyAlignment="1">
      <alignment horizontal="distributed" vertical="center" shrinkToFit="1"/>
    </xf>
    <xf numFmtId="0" fontId="9" fillId="0" borderId="0" xfId="9" applyFill="1" applyAlignment="1">
      <alignment horizontal="left" vertical="center" shrinkToFit="1"/>
    </xf>
    <xf numFmtId="0" fontId="2" fillId="0" borderId="0" xfId="0" applyFont="1" applyAlignment="1">
      <alignment horizontal="left" vertical="center" shrinkToFit="1"/>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 fillId="0" borderId="126" xfId="9" applyFont="1" applyFill="1" applyBorder="1" applyAlignment="1" applyProtection="1">
      <alignment horizontal="center" vertical="center"/>
      <protection locked="0"/>
    </xf>
    <xf numFmtId="0" fontId="3" fillId="0" borderId="36" xfId="9" applyFont="1" applyFill="1" applyBorder="1" applyAlignment="1" applyProtection="1">
      <alignment horizontal="center" vertical="center"/>
      <protection locked="0"/>
    </xf>
    <xf numFmtId="0" fontId="26" fillId="0" borderId="1" xfId="9" applyFont="1" applyFill="1" applyBorder="1" applyAlignment="1">
      <alignment horizontal="center" vertical="center"/>
    </xf>
    <xf numFmtId="0" fontId="26" fillId="0" borderId="0" xfId="9" applyFont="1" applyFill="1" applyAlignment="1">
      <alignment horizontal="center" vertical="center"/>
    </xf>
    <xf numFmtId="0" fontId="26" fillId="0" borderId="0" xfId="9" applyFont="1" applyFill="1" applyAlignment="1">
      <alignment horizontal="left" vertical="center"/>
    </xf>
    <xf numFmtId="0" fontId="9" fillId="0" borderId="0" xfId="9" quotePrefix="1" applyFill="1" applyAlignment="1">
      <alignment horizontal="right" vertical="top"/>
    </xf>
    <xf numFmtId="0" fontId="15" fillId="0" borderId="0" xfId="9" applyFont="1" applyFill="1" applyAlignment="1">
      <alignment horizontal="left" vertical="center" shrinkToFit="1"/>
    </xf>
    <xf numFmtId="0" fontId="56" fillId="0" borderId="25" xfId="9" applyFont="1" applyFill="1" applyBorder="1" applyAlignment="1">
      <alignment horizontal="left" vertical="top" wrapText="1"/>
    </xf>
    <xf numFmtId="0" fontId="56" fillId="0" borderId="0" xfId="9" applyFont="1" applyFill="1" applyAlignment="1">
      <alignment horizontal="left" vertical="top" wrapText="1"/>
    </xf>
    <xf numFmtId="0" fontId="56" fillId="0" borderId="2" xfId="9" applyFont="1" applyFill="1" applyBorder="1" applyAlignment="1">
      <alignment horizontal="left" vertical="top" wrapText="1"/>
    </xf>
    <xf numFmtId="0" fontId="9" fillId="0" borderId="0" xfId="9" applyFill="1" applyAlignment="1" applyProtection="1">
      <alignment horizontal="left" vertical="top" wrapText="1" shrinkToFit="1"/>
      <protection locked="0"/>
    </xf>
    <xf numFmtId="196" fontId="43" fillId="0" borderId="54" xfId="9" applyNumberFormat="1" applyFont="1" applyFill="1" applyBorder="1" applyAlignment="1" applyProtection="1">
      <alignment horizontal="right" vertical="center"/>
      <protection locked="0"/>
    </xf>
    <xf numFmtId="196" fontId="43" fillId="0" borderId="51" xfId="9" applyNumberFormat="1" applyFont="1" applyFill="1" applyBorder="1" applyAlignment="1" applyProtection="1">
      <alignment horizontal="right" vertical="center"/>
      <protection locked="0"/>
    </xf>
    <xf numFmtId="196" fontId="43" fillId="0" borderId="51" xfId="9" applyNumberFormat="1" applyFont="1" applyFill="1" applyBorder="1" applyAlignment="1" applyProtection="1">
      <alignment horizontal="left" vertical="center"/>
      <protection locked="0"/>
    </xf>
    <xf numFmtId="3" fontId="43" fillId="0" borderId="51" xfId="9" applyNumberFormat="1" applyFont="1" applyFill="1" applyBorder="1" applyAlignment="1" applyProtection="1">
      <alignment horizontal="center" vertical="center"/>
      <protection locked="0"/>
    </xf>
    <xf numFmtId="3" fontId="43" fillId="0" borderId="47" xfId="9" applyNumberFormat="1" applyFont="1" applyFill="1" applyBorder="1" applyAlignment="1" applyProtection="1">
      <alignment horizontal="center" vertical="center"/>
      <protection locked="0"/>
    </xf>
    <xf numFmtId="3" fontId="43" fillId="0" borderId="12" xfId="9" applyNumberFormat="1" applyFont="1" applyFill="1" applyBorder="1" applyAlignment="1" applyProtection="1">
      <alignment horizontal="right" vertical="center"/>
      <protection locked="0"/>
    </xf>
    <xf numFmtId="3" fontId="43" fillId="0" borderId="12" xfId="9" applyNumberFormat="1" applyFont="1" applyFill="1" applyBorder="1" applyAlignment="1" applyProtection="1">
      <alignment horizontal="center" vertical="center"/>
      <protection locked="0"/>
    </xf>
    <xf numFmtId="3" fontId="43" fillId="0" borderId="6" xfId="9" applyNumberFormat="1" applyFont="1" applyFill="1" applyBorder="1" applyAlignment="1" applyProtection="1">
      <alignment horizontal="center" vertical="center"/>
      <protection locked="0"/>
    </xf>
    <xf numFmtId="196" fontId="43" fillId="0" borderId="18" xfId="9" applyNumberFormat="1" applyFont="1" applyFill="1" applyBorder="1" applyAlignment="1" applyProtection="1">
      <alignment horizontal="right" vertical="center"/>
      <protection locked="0"/>
    </xf>
    <xf numFmtId="196" fontId="43" fillId="0" borderId="12" xfId="9" applyNumberFormat="1" applyFont="1" applyFill="1" applyBorder="1" applyAlignment="1" applyProtection="1">
      <alignment horizontal="right" vertical="center"/>
      <protection locked="0"/>
    </xf>
    <xf numFmtId="196" fontId="43" fillId="0" borderId="12" xfId="9" applyNumberFormat="1" applyFont="1" applyFill="1" applyBorder="1" applyAlignment="1" applyProtection="1">
      <alignment horizontal="left" vertical="center"/>
      <protection locked="0"/>
    </xf>
    <xf numFmtId="196" fontId="43" fillId="0" borderId="45" xfId="9" applyNumberFormat="1" applyFont="1" applyFill="1" applyBorder="1" applyAlignment="1" applyProtection="1">
      <alignment horizontal="left" vertical="center"/>
      <protection locked="0"/>
    </xf>
    <xf numFmtId="3" fontId="43" fillId="0" borderId="45" xfId="9" applyNumberFormat="1" applyFont="1" applyFill="1" applyBorder="1" applyAlignment="1" applyProtection="1">
      <alignment horizontal="right" vertical="center"/>
      <protection locked="0"/>
    </xf>
    <xf numFmtId="0" fontId="43" fillId="0" borderId="11" xfId="9" applyFont="1" applyFill="1" applyBorder="1">
      <alignment vertical="center"/>
    </xf>
    <xf numFmtId="196" fontId="43" fillId="0" borderId="55" xfId="9" applyNumberFormat="1" applyFont="1" applyFill="1" applyBorder="1" applyAlignment="1" applyProtection="1">
      <alignment horizontal="right" vertical="center"/>
      <protection locked="0"/>
    </xf>
    <xf numFmtId="196" fontId="43" fillId="0" borderId="45" xfId="9" applyNumberFormat="1" applyFont="1" applyFill="1" applyBorder="1" applyAlignment="1" applyProtection="1">
      <alignment horizontal="right" vertical="center"/>
      <protection locked="0"/>
    </xf>
    <xf numFmtId="3" fontId="43" fillId="0" borderId="45" xfId="9" applyNumberFormat="1" applyFont="1" applyFill="1" applyBorder="1" applyAlignment="1" applyProtection="1">
      <alignment horizontal="center" vertical="center"/>
      <protection locked="0"/>
    </xf>
    <xf numFmtId="3" fontId="43" fillId="0" borderId="92" xfId="9" applyNumberFormat="1" applyFont="1" applyFill="1" applyBorder="1" applyAlignment="1" applyProtection="1">
      <alignment horizontal="center" vertical="center"/>
      <protection locked="0"/>
    </xf>
    <xf numFmtId="3" fontId="43" fillId="0" borderId="11" xfId="9" applyNumberFormat="1" applyFont="1" applyFill="1" applyBorder="1" applyAlignment="1" applyProtection="1">
      <alignment horizontal="center" vertical="center"/>
      <protection locked="0"/>
    </xf>
    <xf numFmtId="3" fontId="43" fillId="0" borderId="10" xfId="9" applyNumberFormat="1" applyFont="1" applyFill="1" applyBorder="1" applyAlignment="1" applyProtection="1">
      <alignment horizontal="center" vertical="center"/>
      <protection locked="0"/>
    </xf>
    <xf numFmtId="196" fontId="43" fillId="0" borderId="9" xfId="9" applyNumberFormat="1" applyFont="1" applyFill="1" applyBorder="1" applyAlignment="1" applyProtection="1">
      <alignment horizontal="right" vertical="center"/>
      <protection locked="0"/>
    </xf>
    <xf numFmtId="196" fontId="43" fillId="0" borderId="11" xfId="9" applyNumberFormat="1" applyFont="1" applyFill="1" applyBorder="1" applyAlignment="1" applyProtection="1">
      <alignment horizontal="right" vertical="center"/>
      <protection locked="0"/>
    </xf>
    <xf numFmtId="196" fontId="43" fillId="0" borderId="11" xfId="9" applyNumberFormat="1" applyFont="1" applyFill="1" applyBorder="1" applyAlignment="1" applyProtection="1">
      <alignment horizontal="left" vertical="center"/>
      <protection locked="0"/>
    </xf>
    <xf numFmtId="0" fontId="43" fillId="0" borderId="11" xfId="9" applyFont="1" applyFill="1" applyBorder="1" applyAlignment="1" applyProtection="1">
      <alignment horizontal="right" vertical="center"/>
      <protection locked="0"/>
    </xf>
    <xf numFmtId="3" fontId="43" fillId="0" borderId="11" xfId="9" applyNumberFormat="1" applyFont="1" applyFill="1" applyBorder="1" applyAlignment="1" applyProtection="1">
      <alignment horizontal="right" vertical="center"/>
      <protection locked="0"/>
    </xf>
    <xf numFmtId="0" fontId="43" fillId="0" borderId="1" xfId="10" quotePrefix="1" applyFont="1" applyBorder="1" applyAlignment="1">
      <alignment horizontal="right" vertical="center"/>
    </xf>
    <xf numFmtId="0" fontId="43" fillId="0" borderId="0" xfId="10" applyFont="1" applyAlignment="1">
      <alignment horizontal="right" vertical="center"/>
    </xf>
    <xf numFmtId="0" fontId="43" fillId="0" borderId="57" xfId="9" applyFont="1" applyFill="1" applyBorder="1" applyAlignment="1">
      <alignment horizontal="center" vertical="center" wrapText="1"/>
    </xf>
    <xf numFmtId="0" fontId="43" fillId="0" borderId="44" xfId="9" applyFont="1" applyFill="1" applyBorder="1" applyAlignment="1">
      <alignment horizontal="center" vertical="center" wrapText="1"/>
    </xf>
    <xf numFmtId="0" fontId="43" fillId="0" borderId="93" xfId="9" applyFont="1" applyFill="1" applyBorder="1" applyAlignment="1">
      <alignment horizontal="center" vertical="center" wrapText="1"/>
    </xf>
    <xf numFmtId="196" fontId="43" fillId="0" borderId="57" xfId="9" applyNumberFormat="1" applyFont="1" applyFill="1" applyBorder="1" applyAlignment="1" applyProtection="1">
      <alignment horizontal="right" vertical="center"/>
      <protection locked="0"/>
    </xf>
    <xf numFmtId="196" fontId="43" fillId="0" borderId="44" xfId="9" applyNumberFormat="1" applyFont="1" applyFill="1" applyBorder="1" applyAlignment="1" applyProtection="1">
      <alignment horizontal="right" vertical="center"/>
      <protection locked="0"/>
    </xf>
    <xf numFmtId="196" fontId="43" fillId="0" borderId="44" xfId="9" applyNumberFormat="1" applyFont="1" applyFill="1" applyBorder="1" applyAlignment="1" applyProtection="1">
      <alignment horizontal="left" vertical="center"/>
      <protection locked="0"/>
    </xf>
    <xf numFmtId="3" fontId="43" fillId="0" borderId="44" xfId="9" applyNumberFormat="1" applyFont="1" applyFill="1" applyBorder="1" applyAlignment="1" applyProtection="1">
      <alignment horizontal="center" vertical="center"/>
      <protection locked="0"/>
    </xf>
    <xf numFmtId="3" fontId="43" fillId="0" borderId="93" xfId="9" applyNumberFormat="1" applyFont="1" applyFill="1" applyBorder="1" applyAlignment="1" applyProtection="1">
      <alignment horizontal="center" vertical="center"/>
      <protection locked="0"/>
    </xf>
    <xf numFmtId="192" fontId="43" fillId="0" borderId="55" xfId="9" applyNumberFormat="1" applyFont="1" applyFill="1" applyBorder="1" applyAlignment="1" applyProtection="1">
      <alignment horizontal="center" vertical="center" shrinkToFit="1"/>
      <protection locked="0"/>
    </xf>
    <xf numFmtId="192" fontId="43" fillId="0" borderId="92" xfId="9" applyNumberFormat="1" applyFont="1" applyFill="1" applyBorder="1" applyAlignment="1" applyProtection="1">
      <alignment horizontal="center" vertical="center" shrinkToFit="1"/>
      <protection locked="0"/>
    </xf>
    <xf numFmtId="192" fontId="43" fillId="0" borderId="54" xfId="9" applyNumberFormat="1" applyFont="1" applyFill="1" applyBorder="1" applyAlignment="1" applyProtection="1">
      <alignment horizontal="center" vertical="center" shrinkToFit="1"/>
      <protection locked="0"/>
    </xf>
    <xf numFmtId="192" fontId="43" fillId="0" borderId="47" xfId="9" applyNumberFormat="1" applyFont="1" applyFill="1" applyBorder="1" applyAlignment="1" applyProtection="1">
      <alignment horizontal="center" vertical="center" shrinkToFit="1"/>
      <protection locked="0"/>
    </xf>
    <xf numFmtId="0" fontId="43" fillId="0" borderId="55" xfId="9" applyFont="1" applyFill="1" applyBorder="1" applyAlignment="1" applyProtection="1">
      <alignment horizontal="left" vertical="center" shrinkToFit="1"/>
      <protection locked="0"/>
    </xf>
    <xf numFmtId="192" fontId="43" fillId="0" borderId="164" xfId="9" applyNumberFormat="1" applyFont="1" applyFill="1" applyBorder="1" applyAlignment="1" applyProtection="1">
      <alignment horizontal="center" vertical="center" shrinkToFit="1"/>
      <protection locked="0"/>
    </xf>
    <xf numFmtId="0" fontId="43" fillId="0" borderId="54" xfId="9" applyFont="1" applyFill="1" applyBorder="1" applyAlignment="1" applyProtection="1">
      <alignment horizontal="left" vertical="center" shrinkToFit="1"/>
      <protection locked="0"/>
    </xf>
    <xf numFmtId="192" fontId="43" fillId="0" borderId="163" xfId="9" applyNumberFormat="1" applyFont="1" applyFill="1" applyBorder="1" applyAlignment="1" applyProtection="1">
      <alignment horizontal="center" vertical="center" shrinkToFit="1"/>
      <protection locked="0"/>
    </xf>
    <xf numFmtId="0" fontId="43" fillId="0" borderId="0" xfId="10" applyFont="1" applyAlignment="1">
      <alignment horizontal="left" vertical="center"/>
    </xf>
    <xf numFmtId="192" fontId="43" fillId="0" borderId="57" xfId="9" applyNumberFormat="1" applyFont="1" applyFill="1" applyBorder="1" applyAlignment="1" applyProtection="1">
      <alignment horizontal="center" vertical="center" shrinkToFit="1"/>
      <protection locked="0"/>
    </xf>
    <xf numFmtId="192" fontId="43" fillId="0" borderId="93" xfId="9" applyNumberFormat="1" applyFont="1" applyFill="1" applyBorder="1" applyAlignment="1" applyProtection="1">
      <alignment horizontal="center" vertical="center" shrinkToFit="1"/>
      <protection locked="0"/>
    </xf>
    <xf numFmtId="0" fontId="43" fillId="0" borderId="57" xfId="9" applyFont="1" applyFill="1" applyBorder="1" applyAlignment="1" applyProtection="1">
      <alignment horizontal="left" vertical="center" shrinkToFit="1"/>
      <protection locked="0"/>
    </xf>
    <xf numFmtId="0" fontId="43" fillId="0" borderId="197" xfId="9" applyFont="1" applyFill="1" applyBorder="1" applyAlignment="1" applyProtection="1">
      <alignment horizontal="left" vertical="center" shrinkToFit="1"/>
      <protection locked="0"/>
    </xf>
    <xf numFmtId="192" fontId="43" fillId="0" borderId="62" xfId="9" applyNumberFormat="1" applyFont="1" applyFill="1" applyBorder="1" applyAlignment="1" applyProtection="1">
      <alignment horizontal="center" vertical="center" shrinkToFit="1"/>
      <protection locked="0"/>
    </xf>
    <xf numFmtId="0" fontId="43" fillId="0" borderId="46" xfId="9" applyFont="1" applyFill="1" applyBorder="1" applyAlignment="1" applyProtection="1">
      <alignment vertical="center" shrinkToFit="1"/>
      <protection locked="0"/>
    </xf>
    <xf numFmtId="0" fontId="43" fillId="0" borderId="0" xfId="10" applyFont="1">
      <alignment vertical="center"/>
    </xf>
    <xf numFmtId="0" fontId="43" fillId="0" borderId="0" xfId="10" applyFont="1" applyAlignment="1">
      <alignment horizontal="left" vertical="top" wrapText="1"/>
    </xf>
    <xf numFmtId="0" fontId="43" fillId="0" borderId="0" xfId="9" applyFont="1" applyFill="1" applyAlignment="1" applyProtection="1">
      <alignment vertical="center" shrinkToFit="1"/>
      <protection locked="0"/>
    </xf>
    <xf numFmtId="0" fontId="43" fillId="0" borderId="46" xfId="9" applyFont="1" applyFill="1" applyBorder="1" applyAlignment="1" applyProtection="1">
      <alignment horizontal="left" vertical="center" shrinkToFit="1"/>
      <protection locked="0"/>
    </xf>
    <xf numFmtId="0" fontId="9" fillId="0" borderId="0" xfId="10" applyAlignment="1">
      <alignment horizontal="left" vertical="top" wrapText="1"/>
    </xf>
    <xf numFmtId="0" fontId="68" fillId="0" borderId="0" xfId="15" applyFont="1" applyFill="1" applyAlignment="1" applyProtection="1">
      <alignment horizontal="center"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0" fontId="9" fillId="0" borderId="0" xfId="10">
      <alignment vertical="center"/>
    </xf>
    <xf numFmtId="0" fontId="15" fillId="0" borderId="25" xfId="9" applyFont="1" applyFill="1" applyBorder="1" applyAlignment="1">
      <alignment horizontal="left" vertical="center"/>
    </xf>
    <xf numFmtId="0" fontId="15" fillId="0" borderId="0" xfId="9" applyFont="1" applyFill="1">
      <alignment vertical="center"/>
    </xf>
    <xf numFmtId="0" fontId="2" fillId="0" borderId="0" xfId="0" applyFont="1" applyAlignment="1">
      <alignment vertical="center" shrinkToFit="1"/>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top"/>
    </xf>
    <xf numFmtId="0" fontId="9" fillId="0" borderId="0" xfId="10" applyAlignment="1">
      <alignment horizontal="left" vertical="center"/>
    </xf>
    <xf numFmtId="0" fontId="9" fillId="0" borderId="46" xfId="9" applyFill="1" applyBorder="1" applyAlignment="1">
      <alignment horizontal="center" vertical="center"/>
    </xf>
    <xf numFmtId="0" fontId="9" fillId="0" borderId="46" xfId="9" applyFill="1" applyBorder="1" applyAlignment="1" applyProtection="1">
      <alignment vertical="center" shrinkToFit="1"/>
      <protection locked="0"/>
    </xf>
    <xf numFmtId="0" fontId="9" fillId="0" borderId="0" xfId="9" applyFill="1" applyAlignment="1">
      <alignment vertical="center" shrinkToFit="1"/>
    </xf>
    <xf numFmtId="0" fontId="9" fillId="0" borderId="31" xfId="9" applyBorder="1" applyAlignment="1">
      <alignment horizontal="center" vertical="center"/>
    </xf>
    <xf numFmtId="0" fontId="9" fillId="0" borderId="30"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263" xfId="9" applyFill="1" applyBorder="1" applyAlignment="1" applyProtection="1">
      <alignment horizontal="center" vertical="center"/>
      <protection locked="0"/>
    </xf>
    <xf numFmtId="0" fontId="9" fillId="2" borderId="264" xfId="9" applyFill="1" applyBorder="1" applyAlignment="1" applyProtection="1">
      <alignment horizontal="center" vertical="center"/>
      <protection locked="0"/>
    </xf>
    <xf numFmtId="0" fontId="9" fillId="2" borderId="265" xfId="9" applyFill="1" applyBorder="1" applyAlignment="1" applyProtection="1">
      <alignment horizontal="center" vertical="center"/>
      <protection locked="0"/>
    </xf>
    <xf numFmtId="0" fontId="9" fillId="2" borderId="266" xfId="9" applyFill="1" applyBorder="1" applyAlignment="1" applyProtection="1">
      <alignment horizontal="center" vertical="center" shrinkToFit="1"/>
      <protection locked="0"/>
    </xf>
    <xf numFmtId="0" fontId="9" fillId="2" borderId="264" xfId="9" applyFill="1" applyBorder="1" applyAlignment="1" applyProtection="1">
      <alignment horizontal="center" vertical="center" shrinkToFit="1"/>
      <protection locked="0"/>
    </xf>
    <xf numFmtId="0" fontId="9" fillId="2" borderId="267"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223" xfId="9" applyFill="1" applyBorder="1" applyAlignment="1" applyProtection="1">
      <alignment horizontal="center" vertical="center" shrinkToFit="1"/>
      <protection locked="0"/>
    </xf>
    <xf numFmtId="0" fontId="9" fillId="2" borderId="102"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0" fontId="9" fillId="0" borderId="0" xfId="9" applyFill="1" applyAlignment="1">
      <alignment horizontal="left" vertical="center" wrapText="1"/>
    </xf>
    <xf numFmtId="0" fontId="9" fillId="0" borderId="11" xfId="9" applyFill="1" applyBorder="1" applyAlignment="1">
      <alignment horizontal="left" vertical="center" wrapText="1"/>
    </xf>
    <xf numFmtId="0" fontId="9" fillId="2" borderId="256" xfId="9" applyFill="1" applyBorder="1" applyAlignment="1">
      <alignment horizontal="center" vertical="center" wrapText="1"/>
    </xf>
    <xf numFmtId="0" fontId="9" fillId="2" borderId="257" xfId="9" applyFill="1" applyBorder="1" applyAlignment="1">
      <alignment horizontal="center" vertical="center" wrapText="1"/>
    </xf>
    <xf numFmtId="0" fontId="9" fillId="2" borderId="258" xfId="9" applyFill="1" applyBorder="1" applyAlignment="1">
      <alignment horizontal="center" vertical="center" wrapText="1"/>
    </xf>
    <xf numFmtId="0" fontId="9" fillId="2" borderId="259" xfId="9" applyFill="1" applyBorder="1" applyAlignment="1">
      <alignment horizontal="center" vertical="center" wrapText="1"/>
    </xf>
    <xf numFmtId="0" fontId="9" fillId="2" borderId="260" xfId="9" applyFill="1" applyBorder="1" applyAlignment="1">
      <alignment horizontal="center" vertical="center" wrapText="1"/>
    </xf>
    <xf numFmtId="0" fontId="9" fillId="0" borderId="261" xfId="9" applyBorder="1" applyAlignment="1">
      <alignment horizontal="center" vertical="center"/>
    </xf>
    <xf numFmtId="0" fontId="9" fillId="0" borderId="259" xfId="9" applyBorder="1" applyAlignment="1">
      <alignment horizontal="center" vertical="center"/>
    </xf>
    <xf numFmtId="0" fontId="9" fillId="0" borderId="262" xfId="9" applyBorder="1" applyAlignment="1">
      <alignment horizontal="center" vertical="center"/>
    </xf>
    <xf numFmtId="0" fontId="9" fillId="0" borderId="32" xfId="9" applyBorder="1" applyAlignment="1">
      <alignment horizontal="center" vertical="center"/>
    </xf>
    <xf numFmtId="0" fontId="9" fillId="0" borderId="169" xfId="9" applyBorder="1" applyAlignment="1">
      <alignment horizontal="center" vertical="center"/>
    </xf>
    <xf numFmtId="0" fontId="9" fillId="2" borderId="272" xfId="9" applyFill="1" applyBorder="1" applyAlignment="1" applyProtection="1">
      <alignment horizontal="center" vertical="center"/>
      <protection locked="0"/>
    </xf>
    <xf numFmtId="0" fontId="9" fillId="2" borderId="273" xfId="9" applyFill="1" applyBorder="1" applyAlignment="1" applyProtection="1">
      <alignment horizontal="center" vertical="center"/>
      <protection locked="0"/>
    </xf>
    <xf numFmtId="0" fontId="9" fillId="2" borderId="274" xfId="9" applyFill="1" applyBorder="1" applyAlignment="1" applyProtection="1">
      <alignment horizontal="center" vertical="center"/>
      <protection locked="0"/>
    </xf>
    <xf numFmtId="0" fontId="9" fillId="2" borderId="275" xfId="9" applyFill="1" applyBorder="1" applyAlignment="1" applyProtection="1">
      <alignment horizontal="center" vertical="center" shrinkToFit="1"/>
      <protection locked="0"/>
    </xf>
    <xf numFmtId="0" fontId="9" fillId="2" borderId="273" xfId="9" applyFill="1" applyBorder="1" applyAlignment="1" applyProtection="1">
      <alignment horizontal="center" vertical="center" shrinkToFit="1"/>
      <protection locked="0"/>
    </xf>
    <xf numFmtId="0" fontId="9" fillId="2" borderId="276" xfId="9" applyFill="1" applyBorder="1" applyAlignment="1" applyProtection="1">
      <alignment horizontal="center" vertical="center" shrinkToFit="1"/>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68" xfId="9" applyFill="1" applyBorder="1" applyAlignment="1" applyProtection="1">
      <alignment horizontal="center" vertical="center"/>
      <protection locked="0"/>
    </xf>
    <xf numFmtId="0" fontId="9" fillId="2" borderId="269" xfId="9" applyFill="1" applyBorder="1" applyAlignment="1" applyProtection="1">
      <alignment horizontal="center" vertical="center"/>
      <protection locked="0"/>
    </xf>
    <xf numFmtId="0" fontId="9" fillId="2" borderId="270" xfId="9" applyFill="1" applyBorder="1" applyAlignment="1" applyProtection="1">
      <alignment horizontal="center" vertical="center"/>
      <protection locked="0"/>
    </xf>
    <xf numFmtId="0" fontId="9" fillId="2" borderId="224" xfId="9" applyFill="1" applyBorder="1" applyAlignment="1" applyProtection="1">
      <alignment horizontal="center" vertical="center" shrinkToFit="1"/>
      <protection locked="0"/>
    </xf>
    <xf numFmtId="0" fontId="9" fillId="2" borderId="269" xfId="9" applyFill="1" applyBorder="1" applyAlignment="1" applyProtection="1">
      <alignment horizontal="center" vertical="center" shrinkToFit="1"/>
      <protection locked="0"/>
    </xf>
    <xf numFmtId="0" fontId="9" fillId="2" borderId="271" xfId="9" applyFill="1" applyBorder="1" applyAlignment="1" applyProtection="1">
      <alignment horizontal="center" vertical="center" shrinkToFit="1"/>
      <protection locked="0"/>
    </xf>
    <xf numFmtId="0" fontId="9" fillId="2" borderId="181"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0" fontId="15" fillId="0" borderId="0" xfId="9" applyFont="1" applyFill="1" applyAlignment="1">
      <alignment vertical="top"/>
    </xf>
    <xf numFmtId="0" fontId="9" fillId="0" borderId="0" xfId="9" applyFill="1" applyAlignment="1">
      <alignment horizontal="center" vertical="center" shrinkToFit="1"/>
    </xf>
    <xf numFmtId="0" fontId="9" fillId="0" borderId="0" xfId="9" applyFill="1" applyAlignment="1">
      <alignment vertical="top" shrinkToFit="1"/>
    </xf>
    <xf numFmtId="0" fontId="9" fillId="0" borderId="0" xfId="9" quotePrefix="1" applyFill="1">
      <alignment vertical="center"/>
    </xf>
    <xf numFmtId="0" fontId="43" fillId="0" borderId="0" xfId="9" applyFont="1" applyFill="1" applyAlignment="1">
      <alignment vertical="top" shrinkToFit="1"/>
    </xf>
    <xf numFmtId="49" fontId="43" fillId="0" borderId="1" xfId="9" applyNumberFormat="1" applyFont="1" applyFill="1" applyBorder="1" applyAlignment="1">
      <alignment horizontal="right" vertical="top"/>
    </xf>
    <xf numFmtId="49" fontId="43" fillId="0" borderId="0" xfId="9" applyNumberFormat="1" applyFont="1" applyFill="1" applyAlignment="1">
      <alignment horizontal="right" vertical="top"/>
    </xf>
    <xf numFmtId="0" fontId="43" fillId="0" borderId="0" xfId="9" applyFont="1" applyFill="1" applyAlignment="1">
      <alignment vertical="top"/>
    </xf>
    <xf numFmtId="0" fontId="43" fillId="0" borderId="55" xfId="9" applyFont="1" applyFill="1" applyBorder="1" applyAlignment="1" applyProtection="1">
      <alignment horizontal="left" vertical="center" wrapText="1"/>
      <protection locked="0"/>
    </xf>
    <xf numFmtId="0" fontId="48" fillId="0" borderId="45" xfId="0" applyFont="1" applyBorder="1" applyAlignment="1" applyProtection="1">
      <alignment horizontal="left" vertical="center" wrapText="1"/>
      <protection locked="0"/>
    </xf>
    <xf numFmtId="0" fontId="48" fillId="0" borderId="92" xfId="0" applyFont="1" applyBorder="1" applyAlignment="1" applyProtection="1">
      <alignment horizontal="left" vertical="center" wrapText="1"/>
      <protection locked="0"/>
    </xf>
    <xf numFmtId="0" fontId="48" fillId="0" borderId="57" xfId="0" applyFont="1" applyBorder="1" applyAlignment="1" applyProtection="1">
      <alignment horizontal="left" vertical="center" wrapText="1"/>
      <protection locked="0"/>
    </xf>
    <xf numFmtId="0" fontId="48" fillId="0" borderId="44" xfId="0" applyFont="1" applyBorder="1" applyAlignment="1" applyProtection="1">
      <alignment horizontal="left" vertical="center" wrapText="1"/>
      <protection locked="0"/>
    </xf>
    <xf numFmtId="0" fontId="48" fillId="0" borderId="93" xfId="0" applyFont="1" applyBorder="1" applyAlignment="1" applyProtection="1">
      <alignment horizontal="left" vertical="center" wrapText="1"/>
      <protection locked="0"/>
    </xf>
    <xf numFmtId="0" fontId="43" fillId="0" borderId="57" xfId="9" applyFont="1" applyFill="1" applyBorder="1" applyAlignment="1" applyProtection="1">
      <alignment horizontal="center" vertical="center" wrapText="1"/>
      <protection locked="0"/>
    </xf>
    <xf numFmtId="0" fontId="43" fillId="0" borderId="44" xfId="9" applyFont="1" applyFill="1" applyBorder="1" applyAlignment="1" applyProtection="1">
      <alignment horizontal="center" vertical="center" wrapText="1"/>
      <protection locked="0"/>
    </xf>
    <xf numFmtId="0" fontId="43" fillId="0" borderId="93" xfId="9" applyFont="1" applyFill="1" applyBorder="1" applyAlignment="1" applyProtection="1">
      <alignment horizontal="center" vertical="center" wrapText="1"/>
      <protection locked="0"/>
    </xf>
    <xf numFmtId="0" fontId="41" fillId="0" borderId="0" xfId="9" applyFont="1" applyFill="1" applyAlignment="1">
      <alignment vertical="top"/>
    </xf>
    <xf numFmtId="0" fontId="43" fillId="0" borderId="0" xfId="0" applyFont="1" applyAlignment="1">
      <alignment horizontal="left" vertical="top" wrapText="1"/>
    </xf>
    <xf numFmtId="0" fontId="43" fillId="0" borderId="0" xfId="0" applyFont="1">
      <alignment vertical="center"/>
    </xf>
    <xf numFmtId="0" fontId="41" fillId="0" borderId="0" xfId="0" applyFont="1" applyAlignment="1" applyProtection="1">
      <alignment vertical="center" shrinkToFit="1"/>
      <protection locked="0"/>
    </xf>
    <xf numFmtId="0" fontId="43" fillId="0" borderId="1" xfId="9" quotePrefix="1" applyFont="1" applyFill="1" applyBorder="1" applyAlignment="1" applyProtection="1">
      <alignment horizontal="right" vertical="center"/>
      <protection locked="0"/>
    </xf>
    <xf numFmtId="0" fontId="43" fillId="0" borderId="0" xfId="9" applyFont="1" applyFill="1" applyAlignment="1" applyProtection="1">
      <alignment horizontal="right" vertical="center"/>
      <protection locked="0"/>
    </xf>
    <xf numFmtId="0" fontId="43" fillId="0" borderId="57" xfId="9" applyFont="1" applyFill="1" applyBorder="1" applyAlignment="1" applyProtection="1">
      <alignment horizontal="center" vertical="center" shrinkToFit="1"/>
      <protection locked="0"/>
    </xf>
    <xf numFmtId="0" fontId="43" fillId="0" borderId="44" xfId="9" applyFont="1" applyFill="1" applyBorder="1" applyAlignment="1" applyProtection="1">
      <alignment horizontal="center" vertical="center" shrinkToFit="1"/>
      <protection locked="0"/>
    </xf>
    <xf numFmtId="0" fontId="43" fillId="0" borderId="93" xfId="9" applyFont="1" applyFill="1" applyBorder="1" applyAlignment="1" applyProtection="1">
      <alignment horizontal="center" vertical="center" shrinkToFit="1"/>
      <protection locked="0"/>
    </xf>
    <xf numFmtId="209" fontId="43" fillId="0" borderId="57" xfId="9" applyNumberFormat="1" applyFont="1" applyFill="1" applyBorder="1" applyAlignment="1" applyProtection="1">
      <alignment horizontal="center" vertical="center" shrinkToFit="1"/>
      <protection locked="0"/>
    </xf>
    <xf numFmtId="209" fontId="43" fillId="0" borderId="44" xfId="9" applyNumberFormat="1" applyFont="1" applyFill="1" applyBorder="1" applyAlignment="1" applyProtection="1">
      <alignment horizontal="center" vertical="center" shrinkToFit="1"/>
      <protection locked="0"/>
    </xf>
    <xf numFmtId="209" fontId="43" fillId="0" borderId="93" xfId="9" applyNumberFormat="1" applyFont="1" applyFill="1" applyBorder="1" applyAlignment="1" applyProtection="1">
      <alignment horizontal="center" vertical="center" shrinkToFit="1"/>
      <protection locked="0"/>
    </xf>
    <xf numFmtId="0" fontId="43" fillId="0" borderId="55" xfId="9" applyFont="1" applyFill="1" applyBorder="1" applyAlignment="1" applyProtection="1">
      <alignment horizontal="center" vertical="center" shrinkToFit="1"/>
      <protection locked="0"/>
    </xf>
    <xf numFmtId="0" fontId="43" fillId="0" borderId="92" xfId="9" applyFont="1" applyFill="1" applyBorder="1" applyAlignment="1" applyProtection="1">
      <alignment horizontal="center" vertical="center" shrinkToFit="1"/>
      <protection locked="0"/>
    </xf>
    <xf numFmtId="209" fontId="43" fillId="0" borderId="55" xfId="9" applyNumberFormat="1" applyFont="1" applyFill="1" applyBorder="1" applyAlignment="1" applyProtection="1">
      <alignment horizontal="center" vertical="center" shrinkToFit="1"/>
      <protection locked="0"/>
    </xf>
    <xf numFmtId="209" fontId="43" fillId="0" borderId="45" xfId="9" applyNumberFormat="1" applyFont="1" applyFill="1" applyBorder="1" applyAlignment="1" applyProtection="1">
      <alignment horizontal="center" vertical="center" shrinkToFit="1"/>
      <protection locked="0"/>
    </xf>
    <xf numFmtId="209" fontId="43" fillId="0" borderId="92" xfId="9" applyNumberFormat="1" applyFont="1" applyFill="1" applyBorder="1" applyAlignment="1" applyProtection="1">
      <alignment horizontal="center" vertical="center" shrinkToFit="1"/>
      <protection locked="0"/>
    </xf>
    <xf numFmtId="0" fontId="130" fillId="0" borderId="127" xfId="9" applyFont="1" applyFill="1" applyBorder="1" applyAlignment="1">
      <alignment horizontal="center" vertical="center"/>
    </xf>
    <xf numFmtId="0" fontId="130" fillId="0" borderId="34" xfId="9" applyFont="1" applyFill="1" applyBorder="1" applyAlignment="1">
      <alignment horizontal="center" vertical="center"/>
    </xf>
    <xf numFmtId="0" fontId="130" fillId="0" borderId="36" xfId="9" applyFont="1" applyFill="1" applyBorder="1" applyAlignment="1">
      <alignment horizontal="center" vertical="center"/>
    </xf>
    <xf numFmtId="0" fontId="115" fillId="0" borderId="0" xfId="9" applyFont="1" applyFill="1" applyAlignment="1">
      <alignment horizontal="left" vertical="top"/>
    </xf>
    <xf numFmtId="0" fontId="45" fillId="0" borderId="0" xfId="9" applyFont="1" applyFill="1" applyAlignment="1">
      <alignment horizontal="left" vertical="top"/>
    </xf>
    <xf numFmtId="49" fontId="43" fillId="0" borderId="1" xfId="9" applyNumberFormat="1" applyFont="1" applyFill="1" applyBorder="1" applyAlignment="1">
      <alignment horizontal="right" vertical="center"/>
    </xf>
    <xf numFmtId="49" fontId="43" fillId="0" borderId="0" xfId="9" applyNumberFormat="1" applyFont="1" applyFill="1" applyAlignment="1">
      <alignment horizontal="right" vertical="center"/>
    </xf>
    <xf numFmtId="0" fontId="43" fillId="0" borderId="14" xfId="9" applyFont="1" applyFill="1" applyBorder="1" applyAlignment="1">
      <alignment horizontal="center" vertical="center"/>
    </xf>
    <xf numFmtId="0" fontId="43" fillId="0" borderId="81" xfId="9" applyFont="1" applyFill="1" applyBorder="1" applyAlignment="1">
      <alignment horizontal="center" vertical="center"/>
    </xf>
    <xf numFmtId="0" fontId="41" fillId="0" borderId="18" xfId="9" applyFont="1" applyFill="1" applyBorder="1" applyAlignment="1">
      <alignment horizontal="center" vertical="center" wrapText="1" shrinkToFit="1"/>
    </xf>
    <xf numFmtId="0" fontId="41" fillId="0" borderId="12" xfId="9" applyFont="1" applyFill="1" applyBorder="1" applyAlignment="1">
      <alignment horizontal="center" vertical="center" wrapText="1" shrinkToFit="1"/>
    </xf>
    <xf numFmtId="0" fontId="41" fillId="0" borderId="6" xfId="9" applyFont="1" applyFill="1" applyBorder="1" applyAlignment="1">
      <alignment horizontal="center" vertical="center" wrapText="1" shrinkToFit="1"/>
    </xf>
    <xf numFmtId="0" fontId="41" fillId="0" borderId="9" xfId="9" applyFont="1" applyFill="1" applyBorder="1" applyAlignment="1">
      <alignment horizontal="center" vertical="center" wrapText="1" shrinkToFit="1"/>
    </xf>
    <xf numFmtId="0" fontId="41" fillId="0" borderId="11" xfId="9" applyFont="1" applyFill="1" applyBorder="1" applyAlignment="1">
      <alignment horizontal="center" vertical="center" wrapText="1" shrinkToFit="1"/>
    </xf>
    <xf numFmtId="0" fontId="41" fillId="0" borderId="10" xfId="9" applyFont="1" applyFill="1" applyBorder="1" applyAlignment="1">
      <alignment horizontal="center" vertical="center" wrapText="1" shrinkToFit="1"/>
    </xf>
    <xf numFmtId="0" fontId="43" fillId="0" borderId="7" xfId="9" applyFont="1" applyFill="1" applyBorder="1" applyAlignment="1" applyProtection="1">
      <alignment horizontal="center" vertical="center" wrapText="1" shrinkToFit="1"/>
      <protection locked="0"/>
    </xf>
    <xf numFmtId="0" fontId="43" fillId="0" borderId="0" xfId="9" applyFont="1" applyFill="1" applyAlignment="1" applyProtection="1">
      <alignment horizontal="center" vertical="center" wrapText="1" shrinkToFit="1"/>
      <protection locked="0"/>
    </xf>
    <xf numFmtId="0" fontId="43" fillId="0" borderId="8" xfId="9" applyFont="1" applyFill="1" applyBorder="1" applyAlignment="1" applyProtection="1">
      <alignment horizontal="center" vertical="center" wrapText="1" shrinkToFit="1"/>
      <protection locked="0"/>
    </xf>
    <xf numFmtId="0" fontId="43" fillId="0" borderId="9" xfId="9" applyFont="1" applyFill="1" applyBorder="1" applyAlignment="1" applyProtection="1">
      <alignment horizontal="center" vertical="center" wrapText="1" shrinkToFit="1"/>
      <protection locked="0"/>
    </xf>
    <xf numFmtId="0" fontId="43" fillId="0" borderId="11" xfId="9" applyFont="1" applyFill="1" applyBorder="1" applyAlignment="1" applyProtection="1">
      <alignment horizontal="center" vertical="center" wrapText="1" shrinkToFit="1"/>
      <protection locked="0"/>
    </xf>
    <xf numFmtId="0" fontId="43" fillId="0" borderId="10" xfId="9" applyFont="1" applyFill="1" applyBorder="1" applyAlignment="1" applyProtection="1">
      <alignment horizontal="center" vertical="center" wrapText="1" shrinkToFit="1"/>
      <protection locked="0"/>
    </xf>
    <xf numFmtId="0" fontId="43" fillId="0" borderId="79" xfId="9" applyFont="1" applyFill="1" applyBorder="1" applyAlignment="1" applyProtection="1">
      <alignment horizontal="left" vertical="center" wrapText="1" shrinkToFit="1"/>
      <protection locked="0"/>
    </xf>
    <xf numFmtId="0" fontId="43" fillId="0" borderId="90" xfId="9" applyFont="1" applyFill="1" applyBorder="1" applyAlignment="1" applyProtection="1">
      <alignment horizontal="left" vertical="center" wrapText="1" shrinkToFit="1"/>
      <protection locked="0"/>
    </xf>
    <xf numFmtId="0" fontId="43" fillId="0" borderId="9" xfId="9" applyFont="1" applyFill="1" applyBorder="1" applyAlignment="1" applyProtection="1">
      <alignment horizontal="left" vertical="center" wrapText="1" shrinkToFit="1"/>
      <protection locked="0"/>
    </xf>
    <xf numFmtId="0" fontId="43" fillId="0" borderId="11" xfId="9" applyFont="1" applyFill="1" applyBorder="1" applyAlignment="1" applyProtection="1">
      <alignment horizontal="left" vertical="center" wrapText="1" shrinkToFit="1"/>
      <protection locked="0"/>
    </xf>
    <xf numFmtId="0" fontId="43" fillId="0" borderId="81" xfId="9" applyFont="1" applyFill="1" applyBorder="1" applyAlignment="1" applyProtection="1">
      <alignment horizontal="left" vertical="center" wrapText="1" shrinkToFit="1"/>
      <protection locked="0"/>
    </xf>
    <xf numFmtId="0" fontId="43" fillId="0" borderId="23" xfId="9" applyFont="1" applyFill="1" applyBorder="1" applyAlignment="1" applyProtection="1">
      <alignment horizontal="left" vertical="center" wrapText="1" shrinkToFit="1"/>
      <protection locked="0"/>
    </xf>
    <xf numFmtId="3" fontId="43" fillId="0" borderId="79" xfId="9" applyNumberFormat="1" applyFont="1" applyFill="1" applyBorder="1" applyAlignment="1" applyProtection="1">
      <alignment horizontal="center" vertical="center"/>
      <protection locked="0"/>
    </xf>
    <xf numFmtId="3" fontId="43" fillId="0" borderId="90" xfId="9" applyNumberFormat="1" applyFont="1" applyFill="1" applyBorder="1" applyAlignment="1" applyProtection="1">
      <alignment horizontal="center" vertical="center"/>
      <protection locked="0"/>
    </xf>
    <xf numFmtId="3" fontId="43" fillId="0" borderId="104" xfId="9" applyNumberFormat="1" applyFont="1" applyFill="1" applyBorder="1" applyAlignment="1" applyProtection="1">
      <alignment horizontal="center" vertical="center"/>
      <protection locked="0"/>
    </xf>
    <xf numFmtId="3" fontId="43" fillId="0" borderId="9" xfId="9" applyNumberFormat="1" applyFont="1" applyFill="1" applyBorder="1" applyAlignment="1" applyProtection="1">
      <alignment horizontal="center" vertical="center"/>
      <protection locked="0"/>
    </xf>
    <xf numFmtId="0" fontId="43" fillId="0" borderId="18" xfId="9" applyFont="1" applyFill="1" applyBorder="1" applyAlignment="1" applyProtection="1">
      <alignment horizontal="center" vertical="center" wrapText="1" shrinkToFit="1"/>
      <protection locked="0"/>
    </xf>
    <xf numFmtId="0" fontId="43" fillId="0" borderId="12" xfId="9" applyFont="1" applyFill="1" applyBorder="1" applyAlignment="1" applyProtection="1">
      <alignment horizontal="center" vertical="center" wrapText="1" shrinkToFit="1"/>
      <protection locked="0"/>
    </xf>
    <xf numFmtId="0" fontId="43" fillId="0" borderId="6" xfId="9" applyFont="1" applyFill="1" applyBorder="1" applyAlignment="1" applyProtection="1">
      <alignment horizontal="center" vertical="center" wrapText="1" shrinkToFit="1"/>
      <protection locked="0"/>
    </xf>
    <xf numFmtId="0" fontId="43" fillId="0" borderId="78" xfId="9" applyFont="1" applyFill="1" applyBorder="1" applyAlignment="1" applyProtection="1">
      <alignment horizontal="center" vertical="center" wrapText="1" shrinkToFit="1"/>
      <protection locked="0"/>
    </xf>
    <xf numFmtId="0" fontId="43" fillId="0" borderId="46" xfId="9" applyFont="1" applyFill="1" applyBorder="1" applyAlignment="1" applyProtection="1">
      <alignment horizontal="center" vertical="center" wrapText="1" shrinkToFit="1"/>
      <protection locked="0"/>
    </xf>
    <xf numFmtId="0" fontId="43" fillId="0" borderId="91" xfId="9" applyFont="1" applyFill="1" applyBorder="1" applyAlignment="1" applyProtection="1">
      <alignment horizontal="center" vertical="center" wrapText="1" shrinkToFit="1"/>
      <protection locked="0"/>
    </xf>
    <xf numFmtId="0" fontId="43" fillId="0" borderId="18" xfId="9" applyFont="1" applyFill="1" applyBorder="1" applyAlignment="1" applyProtection="1">
      <alignment horizontal="left" vertical="center" wrapText="1" shrinkToFit="1"/>
      <protection locked="0"/>
    </xf>
    <xf numFmtId="0" fontId="43" fillId="0" borderId="12" xfId="9" applyFont="1" applyFill="1" applyBorder="1" applyAlignment="1" applyProtection="1">
      <alignment horizontal="left" vertical="center" wrapText="1" shrinkToFit="1"/>
      <protection locked="0"/>
    </xf>
    <xf numFmtId="0" fontId="43" fillId="0" borderId="78" xfId="9" applyFont="1" applyFill="1" applyBorder="1" applyAlignment="1" applyProtection="1">
      <alignment horizontal="left" vertical="center" wrapText="1" shrinkToFit="1"/>
      <protection locked="0"/>
    </xf>
    <xf numFmtId="0" fontId="43" fillId="0" borderId="46" xfId="9" applyFont="1" applyFill="1" applyBorder="1" applyAlignment="1" applyProtection="1">
      <alignment horizontal="left" vertical="center" wrapText="1" shrinkToFit="1"/>
      <protection locked="0"/>
    </xf>
    <xf numFmtId="0" fontId="43" fillId="0" borderId="14" xfId="9" applyFont="1" applyFill="1" applyBorder="1" applyAlignment="1" applyProtection="1">
      <alignment horizontal="left" vertical="center" wrapText="1" shrinkToFit="1"/>
      <protection locked="0"/>
    </xf>
    <xf numFmtId="0" fontId="43" fillId="0" borderId="191" xfId="9" applyFont="1" applyFill="1" applyBorder="1" applyAlignment="1" applyProtection="1">
      <alignment horizontal="left" vertical="center" wrapText="1" shrinkToFit="1"/>
      <protection locked="0"/>
    </xf>
    <xf numFmtId="3" fontId="43" fillId="0" borderId="18" xfId="9" applyNumberFormat="1" applyFont="1" applyFill="1" applyBorder="1" applyAlignment="1" applyProtection="1">
      <alignment horizontal="center" vertical="center"/>
      <protection locked="0"/>
    </xf>
    <xf numFmtId="3" fontId="43" fillId="0" borderId="78" xfId="9" applyNumberFormat="1" applyFont="1" applyFill="1" applyBorder="1" applyAlignment="1" applyProtection="1">
      <alignment horizontal="center" vertical="center"/>
      <protection locked="0"/>
    </xf>
    <xf numFmtId="3" fontId="43" fillId="0" borderId="46" xfId="9" applyNumberFormat="1" applyFont="1" applyFill="1" applyBorder="1" applyAlignment="1" applyProtection="1">
      <alignment horizontal="center" vertical="center"/>
      <protection locked="0"/>
    </xf>
    <xf numFmtId="3" fontId="43" fillId="0" borderId="91" xfId="9" applyNumberFormat="1" applyFont="1" applyFill="1" applyBorder="1" applyAlignment="1" applyProtection="1">
      <alignment horizontal="center" vertical="center"/>
      <protection locked="0"/>
    </xf>
    <xf numFmtId="181" fontId="43" fillId="0" borderId="18" xfId="9" applyNumberFormat="1" applyFont="1" applyFill="1" applyBorder="1" applyAlignment="1" applyProtection="1">
      <alignment horizontal="center" vertical="center" shrinkToFit="1"/>
      <protection locked="0"/>
    </xf>
    <xf numFmtId="181" fontId="43" fillId="0" borderId="12" xfId="9" applyNumberFormat="1" applyFont="1" applyFill="1" applyBorder="1" applyAlignment="1" applyProtection="1">
      <alignment horizontal="center" vertical="center" shrinkToFit="1"/>
      <protection locked="0"/>
    </xf>
    <xf numFmtId="181" fontId="43" fillId="0" borderId="6" xfId="9" applyNumberFormat="1" applyFont="1" applyFill="1" applyBorder="1" applyAlignment="1" applyProtection="1">
      <alignment horizontal="center" vertical="center" shrinkToFit="1"/>
      <protection locked="0"/>
    </xf>
    <xf numFmtId="181" fontId="43" fillId="0" borderId="7" xfId="9" applyNumberFormat="1" applyFont="1" applyFill="1" applyBorder="1" applyAlignment="1" applyProtection="1">
      <alignment horizontal="center" vertical="center" shrinkToFit="1"/>
      <protection locked="0"/>
    </xf>
    <xf numFmtId="181" fontId="43" fillId="0" borderId="0" xfId="9" applyNumberFormat="1" applyFont="1" applyFill="1" applyAlignment="1" applyProtection="1">
      <alignment horizontal="center" vertical="center" shrinkToFit="1"/>
      <protection locked="0"/>
    </xf>
    <xf numFmtId="181" fontId="43" fillId="0" borderId="8" xfId="9" applyNumberFormat="1" applyFont="1" applyFill="1" applyBorder="1" applyAlignment="1" applyProtection="1">
      <alignment horizontal="center" vertical="center" shrinkToFit="1"/>
      <protection locked="0"/>
    </xf>
    <xf numFmtId="0" fontId="49" fillId="0" borderId="18" xfId="9" applyFont="1" applyFill="1" applyBorder="1" applyAlignment="1" applyProtection="1">
      <alignment horizontal="center" vertical="center"/>
      <protection locked="0"/>
    </xf>
    <xf numFmtId="0" fontId="49" fillId="0" borderId="12" xfId="9" applyFont="1" applyFill="1" applyBorder="1" applyAlignment="1" applyProtection="1">
      <alignment horizontal="center" vertical="center"/>
      <protection locked="0"/>
    </xf>
    <xf numFmtId="0" fontId="49" fillId="0" borderId="6" xfId="9" applyFont="1" applyFill="1" applyBorder="1" applyAlignment="1" applyProtection="1">
      <alignment horizontal="center" vertical="center"/>
      <protection locked="0"/>
    </xf>
    <xf numFmtId="0" fontId="49" fillId="0" borderId="7" xfId="9" applyFont="1" applyFill="1" applyBorder="1" applyAlignment="1" applyProtection="1">
      <alignment horizontal="center" vertical="center"/>
      <protection locked="0"/>
    </xf>
    <xf numFmtId="0" fontId="49" fillId="0" borderId="0" xfId="9" applyFont="1" applyFill="1" applyAlignment="1" applyProtection="1">
      <alignment horizontal="center" vertical="center"/>
      <protection locked="0"/>
    </xf>
    <xf numFmtId="0" fontId="49" fillId="0" borderId="8" xfId="9" applyFont="1" applyFill="1" applyBorder="1" applyAlignment="1" applyProtection="1">
      <alignment horizontal="center" vertical="center"/>
      <protection locked="0"/>
    </xf>
    <xf numFmtId="181" fontId="43" fillId="0" borderId="55" xfId="9" applyNumberFormat="1" applyFont="1" applyFill="1" applyBorder="1" applyAlignment="1" applyProtection="1">
      <alignment horizontal="center" vertical="center" shrinkToFit="1"/>
      <protection locked="0"/>
    </xf>
    <xf numFmtId="181" fontId="43" fillId="0" borderId="45" xfId="9" applyNumberFormat="1" applyFont="1" applyFill="1" applyBorder="1" applyAlignment="1" applyProtection="1">
      <alignment horizontal="center" vertical="center" shrinkToFit="1"/>
      <protection locked="0"/>
    </xf>
    <xf numFmtId="181" fontId="43" fillId="0" borderId="92" xfId="9" applyNumberFormat="1" applyFont="1" applyFill="1" applyBorder="1" applyAlignment="1" applyProtection="1">
      <alignment horizontal="center" vertical="center" shrinkToFit="1"/>
      <protection locked="0"/>
    </xf>
    <xf numFmtId="0" fontId="49" fillId="0" borderId="55" xfId="9" applyFont="1" applyFill="1" applyBorder="1" applyAlignment="1" applyProtection="1">
      <alignment horizontal="center" vertical="center"/>
      <protection locked="0"/>
    </xf>
    <xf numFmtId="0" fontId="49" fillId="0" borderId="45" xfId="9" applyFont="1" applyFill="1" applyBorder="1" applyAlignment="1" applyProtection="1">
      <alignment horizontal="center" vertical="center"/>
      <protection locked="0"/>
    </xf>
    <xf numFmtId="0" fontId="49" fillId="0" borderId="92" xfId="9" applyFont="1" applyFill="1" applyBorder="1" applyAlignment="1" applyProtection="1">
      <alignment horizontal="center" vertical="center"/>
      <protection locked="0"/>
    </xf>
    <xf numFmtId="0" fontId="43" fillId="0" borderId="79" xfId="9" applyFont="1" applyFill="1" applyBorder="1" applyAlignment="1">
      <alignment horizontal="distributed" vertical="center"/>
    </xf>
    <xf numFmtId="0" fontId="43" fillId="0" borderId="90" xfId="9" applyFont="1" applyFill="1" applyBorder="1" applyAlignment="1">
      <alignment horizontal="distributed" vertical="center"/>
    </xf>
    <xf numFmtId="0" fontId="43" fillId="0" borderId="104" xfId="9" applyFont="1" applyFill="1" applyBorder="1" applyAlignment="1">
      <alignment horizontal="distributed" vertical="center"/>
    </xf>
    <xf numFmtId="181" fontId="43" fillId="0" borderId="9" xfId="9" applyNumberFormat="1" applyFont="1" applyFill="1" applyBorder="1" applyAlignment="1" applyProtection="1">
      <alignment horizontal="center" vertical="center" shrinkToFit="1"/>
      <protection locked="0"/>
    </xf>
    <xf numFmtId="181" fontId="43" fillId="0" borderId="11" xfId="9" applyNumberFormat="1" applyFont="1" applyFill="1" applyBorder="1" applyAlignment="1" applyProtection="1">
      <alignment horizontal="center" vertical="center" shrinkToFit="1"/>
      <protection locked="0"/>
    </xf>
    <xf numFmtId="181" fontId="43" fillId="0" borderId="10" xfId="9" applyNumberFormat="1" applyFont="1" applyFill="1" applyBorder="1" applyAlignment="1" applyProtection="1">
      <alignment horizontal="center" vertical="center" shrinkToFit="1"/>
      <protection locked="0"/>
    </xf>
    <xf numFmtId="0" fontId="49" fillId="0" borderId="9" xfId="9" applyFont="1" applyFill="1" applyBorder="1" applyAlignment="1" applyProtection="1">
      <alignment horizontal="center" vertical="center"/>
      <protection locked="0"/>
    </xf>
    <xf numFmtId="0" fontId="49" fillId="0" borderId="11" xfId="9" applyFont="1" applyFill="1" applyBorder="1" applyAlignment="1" applyProtection="1">
      <alignment horizontal="center" vertical="center"/>
      <protection locked="0"/>
    </xf>
    <xf numFmtId="0" fontId="49" fillId="0" borderId="10" xfId="9" applyFont="1" applyFill="1" applyBorder="1" applyAlignment="1" applyProtection="1">
      <alignment horizontal="center" vertical="center"/>
      <protection locked="0"/>
    </xf>
    <xf numFmtId="0" fontId="43" fillId="0" borderId="54" xfId="9" applyFont="1" applyFill="1" applyBorder="1" applyAlignment="1" applyProtection="1">
      <alignment horizontal="center" vertical="center" shrinkToFit="1"/>
      <protection locked="0"/>
    </xf>
    <xf numFmtId="0" fontId="43" fillId="0" borderId="51" xfId="9" applyFont="1" applyFill="1" applyBorder="1" applyAlignment="1" applyProtection="1">
      <alignment horizontal="center" vertical="center" shrinkToFit="1"/>
      <protection locked="0"/>
    </xf>
    <xf numFmtId="0" fontId="43" fillId="0" borderId="47" xfId="9" applyFont="1" applyFill="1" applyBorder="1" applyAlignment="1" applyProtection="1">
      <alignment horizontal="center" vertical="center" shrinkToFit="1"/>
      <protection locked="0"/>
    </xf>
    <xf numFmtId="0" fontId="43" fillId="0" borderId="78" xfId="9" applyFont="1" applyFill="1" applyBorder="1" applyAlignment="1" applyProtection="1">
      <alignment horizontal="center" vertical="center" shrinkToFit="1"/>
      <protection locked="0"/>
    </xf>
    <xf numFmtId="209" fontId="43" fillId="0" borderId="54" xfId="9" applyNumberFormat="1" applyFont="1" applyFill="1" applyBorder="1" applyAlignment="1" applyProtection="1">
      <alignment horizontal="center" vertical="center" shrinkToFit="1"/>
      <protection locked="0"/>
    </xf>
    <xf numFmtId="209" fontId="43" fillId="0" borderId="51" xfId="9" applyNumberFormat="1" applyFont="1" applyFill="1" applyBorder="1" applyAlignment="1" applyProtection="1">
      <alignment horizontal="center" vertical="center" shrinkToFit="1"/>
      <protection locked="0"/>
    </xf>
    <xf numFmtId="209" fontId="43" fillId="0" borderId="47" xfId="9" applyNumberFormat="1" applyFont="1" applyFill="1" applyBorder="1" applyAlignment="1" applyProtection="1">
      <alignment horizontal="center" vertical="center" shrinkToFit="1"/>
      <protection locked="0"/>
    </xf>
    <xf numFmtId="0" fontId="41" fillId="0" borderId="0" xfId="9" applyFont="1" applyFill="1">
      <alignment vertical="center"/>
    </xf>
    <xf numFmtId="0" fontId="44" fillId="0" borderId="0" xfId="9" applyFont="1" applyFill="1" applyAlignment="1">
      <alignment horizontal="left" vertical="center"/>
    </xf>
    <xf numFmtId="0" fontId="128" fillId="0" borderId="0" xfId="9" applyFont="1" applyFill="1" applyAlignment="1">
      <alignment horizontal="left" vertical="top" wrapText="1"/>
    </xf>
    <xf numFmtId="0" fontId="115" fillId="0" borderId="0" xfId="9" applyFont="1" applyFill="1" applyAlignment="1">
      <alignment horizontal="left" vertical="center"/>
    </xf>
    <xf numFmtId="0" fontId="128" fillId="0" borderId="11" xfId="9" applyFont="1" applyFill="1" applyBorder="1" applyAlignment="1">
      <alignment horizontal="left" vertical="top" wrapText="1"/>
    </xf>
    <xf numFmtId="0" fontId="41" fillId="0" borderId="0" xfId="9" applyFont="1" applyFill="1" applyAlignment="1" applyProtection="1">
      <alignment horizontal="left" vertical="top" wrapText="1"/>
      <protection locked="0"/>
    </xf>
    <xf numFmtId="49" fontId="44" fillId="0" borderId="0" xfId="9" quotePrefix="1" applyNumberFormat="1" applyFont="1" applyFill="1" applyAlignment="1" applyProtection="1">
      <alignment horizontal="center" vertical="center"/>
      <protection locked="0"/>
    </xf>
    <xf numFmtId="0" fontId="44" fillId="0" borderId="33" xfId="9" applyFont="1" applyFill="1" applyBorder="1" applyAlignment="1" applyProtection="1">
      <alignment horizontal="center" vertical="center"/>
      <protection locked="0"/>
    </xf>
    <xf numFmtId="0" fontId="44" fillId="0" borderId="34" xfId="9" applyFont="1" applyFill="1" applyBorder="1" applyAlignment="1" applyProtection="1">
      <alignment horizontal="center" vertical="center"/>
      <protection locked="0"/>
    </xf>
    <xf numFmtId="0" fontId="130" fillId="0" borderId="127" xfId="9" applyFont="1" applyFill="1" applyBorder="1" applyAlignment="1" applyProtection="1">
      <alignment horizontal="center" vertical="center"/>
      <protection locked="0"/>
    </xf>
    <xf numFmtId="0" fontId="130" fillId="0" borderId="34" xfId="9" applyFont="1" applyFill="1" applyBorder="1" applyAlignment="1" applyProtection="1">
      <alignment horizontal="center" vertical="center"/>
      <protection locked="0"/>
    </xf>
    <xf numFmtId="0" fontId="130" fillId="0" borderId="36" xfId="9" applyFont="1" applyFill="1" applyBorder="1" applyAlignment="1" applyProtection="1">
      <alignment horizontal="center" vertical="center"/>
      <protection locked="0"/>
    </xf>
    <xf numFmtId="176" fontId="41" fillId="0" borderId="0" xfId="3" applyFont="1" applyFill="1" applyBorder="1" applyAlignment="1">
      <alignment horizontal="left" vertical="center"/>
    </xf>
    <xf numFmtId="176" fontId="41" fillId="0" borderId="0" xfId="3" applyFont="1" applyFill="1" applyBorder="1" applyAlignment="1">
      <alignment horizontal="left" vertical="top" wrapText="1"/>
    </xf>
    <xf numFmtId="0" fontId="116" fillId="0" borderId="0" xfId="9" applyFont="1" applyFill="1" applyAlignment="1" applyProtection="1">
      <alignment horizontal="left" vertical="top" wrapText="1"/>
      <protection locked="0"/>
    </xf>
    <xf numFmtId="181" fontId="43" fillId="0" borderId="78" xfId="9" applyNumberFormat="1" applyFont="1" applyFill="1" applyBorder="1" applyAlignment="1" applyProtection="1">
      <alignment horizontal="center" vertical="center"/>
      <protection locked="0"/>
    </xf>
    <xf numFmtId="181" fontId="43" fillId="0" borderId="46" xfId="9" applyNumberFormat="1" applyFont="1" applyFill="1" applyBorder="1" applyAlignment="1" applyProtection="1">
      <alignment horizontal="center" vertical="center"/>
      <protection locked="0"/>
    </xf>
    <xf numFmtId="181" fontId="43" fillId="0" borderId="91" xfId="9" applyNumberFormat="1" applyFont="1" applyFill="1" applyBorder="1" applyAlignment="1" applyProtection="1">
      <alignment horizontal="center" vertical="center"/>
      <protection locked="0"/>
    </xf>
    <xf numFmtId="181" fontId="43" fillId="0" borderId="79" xfId="9" applyNumberFormat="1" applyFont="1" applyFill="1" applyBorder="1" applyAlignment="1" applyProtection="1">
      <alignment horizontal="center" vertical="center"/>
      <protection locked="0"/>
    </xf>
    <xf numFmtId="181" fontId="43" fillId="0" borderId="90" xfId="9" applyNumberFormat="1" applyFont="1" applyFill="1" applyBorder="1" applyAlignment="1" applyProtection="1">
      <alignment horizontal="center" vertical="center"/>
      <protection locked="0"/>
    </xf>
    <xf numFmtId="181" fontId="43" fillId="0" borderId="104" xfId="9" applyNumberFormat="1" applyFont="1" applyFill="1" applyBorder="1" applyAlignment="1" applyProtection="1">
      <alignment horizontal="center" vertical="center"/>
      <protection locked="0"/>
    </xf>
    <xf numFmtId="0" fontId="41" fillId="0" borderId="54" xfId="9" applyFont="1" applyFill="1" applyBorder="1" applyAlignment="1" applyProtection="1">
      <alignment horizontal="left" vertical="top" wrapText="1"/>
      <protection locked="0"/>
    </xf>
    <xf numFmtId="0" fontId="41" fillId="0" borderId="51" xfId="9" applyFont="1" applyFill="1" applyBorder="1" applyAlignment="1" applyProtection="1">
      <alignment horizontal="left" vertical="top" wrapText="1"/>
      <protection locked="0"/>
    </xf>
    <xf numFmtId="0" fontId="41" fillId="0" borderId="47" xfId="9" applyFont="1" applyFill="1" applyBorder="1" applyAlignment="1" applyProtection="1">
      <alignment horizontal="left" vertical="top" wrapText="1"/>
      <protection locked="0"/>
    </xf>
    <xf numFmtId="0" fontId="41" fillId="0" borderId="78" xfId="9" applyFont="1" applyFill="1" applyBorder="1" applyAlignment="1" applyProtection="1">
      <alignment horizontal="left" vertical="top" wrapText="1"/>
      <protection locked="0"/>
    </xf>
    <xf numFmtId="0" fontId="41" fillId="0" borderId="46" xfId="9" applyFont="1" applyFill="1" applyBorder="1" applyAlignment="1" applyProtection="1">
      <alignment horizontal="left" vertical="top" wrapText="1"/>
      <protection locked="0"/>
    </xf>
    <xf numFmtId="0" fontId="41" fillId="0" borderId="91" xfId="9" applyFont="1" applyFill="1" applyBorder="1" applyAlignment="1" applyProtection="1">
      <alignment horizontal="left" vertical="top" wrapText="1"/>
      <protection locked="0"/>
    </xf>
    <xf numFmtId="0" fontId="41" fillId="0" borderId="79" xfId="9" applyFont="1" applyFill="1" applyBorder="1" applyAlignment="1" applyProtection="1">
      <alignment horizontal="left" vertical="top" wrapText="1"/>
      <protection locked="0"/>
    </xf>
    <xf numFmtId="0" fontId="41" fillId="0" borderId="90" xfId="9" applyFont="1" applyFill="1" applyBorder="1" applyAlignment="1" applyProtection="1">
      <alignment horizontal="left" vertical="top" wrapText="1"/>
      <protection locked="0"/>
    </xf>
    <xf numFmtId="0" fontId="41" fillId="0" borderId="104" xfId="9" applyFont="1" applyFill="1" applyBorder="1" applyAlignment="1" applyProtection="1">
      <alignment horizontal="left" vertical="top" wrapText="1"/>
      <protection locked="0"/>
    </xf>
    <xf numFmtId="0" fontId="43" fillId="0" borderId="79" xfId="9" applyFont="1" applyFill="1" applyBorder="1" applyAlignment="1" applyProtection="1">
      <alignment horizontal="center" vertical="center" wrapText="1"/>
      <protection locked="0"/>
    </xf>
    <xf numFmtId="0" fontId="43" fillId="0" borderId="90" xfId="9" applyFont="1" applyFill="1" applyBorder="1" applyAlignment="1" applyProtection="1">
      <alignment horizontal="center" vertical="center" wrapText="1"/>
      <protection locked="0"/>
    </xf>
    <xf numFmtId="0" fontId="43" fillId="0" borderId="104" xfId="9" applyFont="1" applyFill="1" applyBorder="1" applyAlignment="1" applyProtection="1">
      <alignment horizontal="center" vertical="center" wrapText="1"/>
      <protection locked="0"/>
    </xf>
    <xf numFmtId="0" fontId="41" fillId="0" borderId="55" xfId="9" applyFont="1" applyFill="1" applyBorder="1" applyAlignment="1" applyProtection="1">
      <alignment horizontal="left" vertical="top" wrapText="1"/>
      <protection locked="0"/>
    </xf>
    <xf numFmtId="0" fontId="41" fillId="0" borderId="45" xfId="9" applyFont="1" applyFill="1" applyBorder="1" applyAlignment="1" applyProtection="1">
      <alignment horizontal="left" vertical="top" wrapText="1"/>
      <protection locked="0"/>
    </xf>
    <xf numFmtId="0" fontId="41" fillId="0" borderId="92" xfId="9" applyFont="1" applyFill="1" applyBorder="1" applyAlignment="1" applyProtection="1">
      <alignment horizontal="left" vertical="top" wrapText="1"/>
      <protection locked="0"/>
    </xf>
    <xf numFmtId="0" fontId="116" fillId="0" borderId="46" xfId="9" applyFont="1" applyFill="1" applyBorder="1" applyAlignment="1" applyProtection="1">
      <alignment horizontal="left" vertical="center" shrinkToFit="1"/>
      <protection locked="0"/>
    </xf>
    <xf numFmtId="0" fontId="43" fillId="0" borderId="0" xfId="9" applyFont="1" applyFill="1" applyAlignment="1">
      <alignment horizontal="distributed" vertical="top" wrapText="1"/>
    </xf>
    <xf numFmtId="0" fontId="116" fillId="0" borderId="45" xfId="9" applyFont="1" applyFill="1" applyBorder="1" applyAlignment="1" applyProtection="1">
      <alignment horizontal="left" vertical="center" shrinkToFit="1"/>
      <protection locked="0"/>
    </xf>
    <xf numFmtId="0" fontId="41" fillId="0" borderId="57" xfId="9" applyFont="1" applyFill="1" applyBorder="1" applyAlignment="1" applyProtection="1">
      <alignment horizontal="left" vertical="top" wrapText="1"/>
      <protection locked="0"/>
    </xf>
    <xf numFmtId="0" fontId="41" fillId="0" borderId="44" xfId="9" applyFont="1" applyFill="1" applyBorder="1" applyAlignment="1" applyProtection="1">
      <alignment horizontal="left" vertical="top" wrapText="1"/>
      <protection locked="0"/>
    </xf>
    <xf numFmtId="0" fontId="41" fillId="0" borderId="93" xfId="9" applyFont="1" applyFill="1" applyBorder="1" applyAlignment="1" applyProtection="1">
      <alignment horizontal="left" vertical="top" wrapText="1"/>
      <protection locked="0"/>
    </xf>
    <xf numFmtId="0" fontId="41" fillId="0" borderId="12" xfId="9" applyFont="1" applyFill="1" applyBorder="1">
      <alignment vertical="center"/>
    </xf>
    <xf numFmtId="0" fontId="122" fillId="0" borderId="0" xfId="9" applyFont="1" applyFill="1" applyAlignment="1">
      <alignment horizontal="left" vertical="top" wrapText="1"/>
    </xf>
    <xf numFmtId="57" fontId="43" fillId="0" borderId="46" xfId="9" applyNumberFormat="1" applyFont="1" applyFill="1" applyBorder="1" applyAlignment="1" applyProtection="1">
      <alignment horizontal="center" shrinkToFit="1"/>
      <protection locked="0"/>
    </xf>
    <xf numFmtId="0" fontId="43" fillId="0" borderId="46" xfId="9" applyFont="1" applyFill="1" applyBorder="1" applyAlignment="1" applyProtection="1">
      <alignment horizontal="center" shrinkToFit="1"/>
      <protection locked="0"/>
    </xf>
    <xf numFmtId="0" fontId="92" fillId="0" borderId="2" xfId="9" applyFont="1" applyFill="1" applyBorder="1" applyAlignment="1">
      <alignment horizontal="left" vertical="center"/>
    </xf>
    <xf numFmtId="0" fontId="43" fillId="0" borderId="54" xfId="9" applyFont="1" applyFill="1" applyBorder="1" applyAlignment="1">
      <alignment horizontal="right" vertical="center"/>
    </xf>
    <xf numFmtId="0" fontId="43" fillId="0" borderId="51" xfId="9" applyFont="1" applyFill="1" applyBorder="1" applyAlignment="1">
      <alignment horizontal="right" vertical="center"/>
    </xf>
    <xf numFmtId="200" fontId="43" fillId="0" borderId="51" xfId="9" applyNumberFormat="1" applyFont="1" applyFill="1" applyBorder="1" applyAlignment="1" applyProtection="1">
      <alignment horizontal="center" vertical="center"/>
      <protection locked="0"/>
    </xf>
    <xf numFmtId="176" fontId="43" fillId="0" borderId="51" xfId="3" applyFont="1" applyFill="1" applyBorder="1" applyAlignment="1">
      <alignment horizontal="center" vertical="center"/>
    </xf>
    <xf numFmtId="0" fontId="48" fillId="0" borderId="51" xfId="0" applyFont="1" applyBorder="1" applyAlignment="1">
      <alignment vertical="center" shrinkToFit="1"/>
    </xf>
    <xf numFmtId="0" fontId="41" fillId="0" borderId="51" xfId="9" applyFont="1" applyFill="1" applyBorder="1" applyAlignment="1" applyProtection="1">
      <alignment horizontal="left" vertical="center" shrinkToFit="1"/>
      <protection locked="0"/>
    </xf>
    <xf numFmtId="0" fontId="43" fillId="0" borderId="55" xfId="9" applyFont="1" applyFill="1" applyBorder="1" applyAlignment="1">
      <alignment horizontal="right" vertical="center"/>
    </xf>
    <xf numFmtId="0" fontId="43" fillId="0" borderId="45" xfId="9" applyFont="1" applyFill="1" applyBorder="1" applyAlignment="1">
      <alignment horizontal="right" vertical="center"/>
    </xf>
    <xf numFmtId="200" fontId="43" fillId="0" borderId="45" xfId="9" applyNumberFormat="1" applyFont="1" applyFill="1" applyBorder="1" applyProtection="1">
      <alignment vertical="center"/>
      <protection locked="0"/>
    </xf>
    <xf numFmtId="176" fontId="43" fillId="0" borderId="45" xfId="3" applyFont="1" applyFill="1" applyBorder="1" applyAlignment="1">
      <alignment horizontal="center" vertical="center"/>
    </xf>
    <xf numFmtId="0" fontId="48" fillId="0" borderId="45" xfId="0" applyFont="1" applyBorder="1" applyAlignment="1">
      <alignment vertical="center" shrinkToFit="1"/>
    </xf>
    <xf numFmtId="0" fontId="43" fillId="0" borderId="57" xfId="9" applyFont="1" applyFill="1" applyBorder="1" applyAlignment="1">
      <alignment horizontal="right" vertical="center"/>
    </xf>
    <xf numFmtId="0" fontId="43" fillId="0" borderId="44" xfId="9" applyFont="1" applyFill="1" applyBorder="1" applyAlignment="1">
      <alignment horizontal="right" vertical="center"/>
    </xf>
    <xf numFmtId="200" fontId="43" fillId="0" borderId="44" xfId="9" applyNumberFormat="1" applyFont="1" applyFill="1" applyBorder="1" applyProtection="1">
      <alignment vertical="center"/>
      <protection locked="0"/>
    </xf>
    <xf numFmtId="176" fontId="43" fillId="0" borderId="44" xfId="3" applyFont="1" applyFill="1" applyBorder="1" applyAlignment="1">
      <alignment horizontal="center" vertical="center"/>
    </xf>
    <xf numFmtId="0" fontId="48" fillId="0" borderId="44" xfId="0" applyFont="1" applyBorder="1" applyAlignment="1">
      <alignment vertical="center" shrinkToFit="1"/>
    </xf>
    <xf numFmtId="0" fontId="41" fillId="0" borderId="44" xfId="9" applyFont="1" applyFill="1" applyBorder="1" applyAlignment="1" applyProtection="1">
      <alignment horizontal="left" vertical="center" shrinkToFit="1"/>
      <protection locked="0"/>
    </xf>
    <xf numFmtId="49" fontId="48" fillId="0" borderId="0" xfId="0" applyNumberFormat="1" applyFont="1" applyAlignment="1">
      <alignment horizontal="right" vertical="top"/>
    </xf>
    <xf numFmtId="0" fontId="43" fillId="0" borderId="0" xfId="9" applyFont="1" applyFill="1" applyAlignment="1">
      <alignment horizontal="left" wrapText="1"/>
    </xf>
    <xf numFmtId="0" fontId="43" fillId="0" borderId="19" xfId="9" applyFont="1" applyFill="1" applyBorder="1" applyAlignment="1">
      <alignment horizontal="center" vertical="center"/>
    </xf>
    <xf numFmtId="0" fontId="43" fillId="0" borderId="25" xfId="9" applyFont="1" applyFill="1" applyBorder="1" applyAlignment="1">
      <alignment horizontal="center" vertical="center"/>
    </xf>
    <xf numFmtId="0" fontId="15" fillId="0" borderId="0" xfId="0" applyFont="1" applyAlignment="1">
      <alignment horizontal="left" vertical="top" wrapText="1"/>
    </xf>
    <xf numFmtId="0" fontId="9" fillId="0" borderId="46" xfId="9" applyFill="1" applyBorder="1" applyAlignment="1" applyProtection="1">
      <alignment horizontal="center" shrinkToFit="1"/>
      <protection locked="0"/>
    </xf>
    <xf numFmtId="0" fontId="9" fillId="0" borderId="46" xfId="9" applyFill="1" applyBorder="1" applyAlignment="1" applyProtection="1">
      <alignment horizontal="center" vertical="center"/>
      <protection locked="0"/>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47" xfId="9" applyFill="1" applyBorder="1" applyAlignment="1">
      <alignment horizontal="center" vertical="center"/>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9" fillId="0" borderId="198" xfId="9" applyFill="1" applyBorder="1" applyAlignment="1">
      <alignment horizontal="center" vertical="center"/>
    </xf>
    <xf numFmtId="0" fontId="9" fillId="0" borderId="199" xfId="9" applyFill="1" applyBorder="1" applyAlignment="1">
      <alignment horizontal="center" vertical="center"/>
    </xf>
    <xf numFmtId="0" fontId="9" fillId="0" borderId="200" xfId="9" applyFill="1" applyBorder="1" applyAlignment="1">
      <alignment horizontal="center" vertical="center"/>
    </xf>
    <xf numFmtId="0" fontId="9" fillId="0" borderId="201" xfId="9" applyFill="1" applyBorder="1" applyAlignment="1">
      <alignment horizontal="center" vertical="center"/>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22" fillId="0" borderId="0" xfId="9" applyFont="1" applyFill="1" applyAlignment="1">
      <alignment horizontal="left"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0" fontId="9" fillId="0" borderId="6" xfId="9" applyFill="1" applyBorder="1" applyAlignment="1">
      <alignment horizontal="center" vertical="center"/>
    </xf>
    <xf numFmtId="0" fontId="9" fillId="0" borderId="46" xfId="9" applyFill="1" applyBorder="1" applyAlignment="1">
      <alignment horizontal="left" vertical="center" shrinkToFit="1"/>
    </xf>
    <xf numFmtId="0" fontId="9" fillId="0" borderId="91" xfId="9" applyFill="1" applyBorder="1" applyAlignment="1">
      <alignment horizontal="left" vertical="center" shrinkToFit="1"/>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57" xfId="9" applyFill="1" applyBorder="1" applyAlignment="1">
      <alignment horizontal="center" vertical="center"/>
    </xf>
    <xf numFmtId="0" fontId="9" fillId="0" borderId="44" xfId="9" applyFill="1" applyBorder="1" applyAlignment="1">
      <alignment horizontal="center" vertical="center"/>
    </xf>
    <xf numFmtId="0" fontId="9" fillId="0" borderId="93" xfId="9" applyFill="1" applyBorder="1" applyAlignment="1">
      <alignment horizontal="center" vertical="center"/>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9" fillId="0" borderId="10" xfId="9" applyFill="1" applyBorder="1" applyAlignment="1">
      <alignment horizontal="left" vertical="center" shrinkToFit="1"/>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7" xfId="9" applyFill="1" applyBorder="1" applyAlignment="1" applyProtection="1">
      <alignment horizontal="center" vertical="center" shrinkToFit="1"/>
      <protection locked="0"/>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center" vertical="center" shrinkToFit="1"/>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43" fillId="0" borderId="0" xfId="9" applyFont="1" applyFill="1" applyAlignment="1" applyProtection="1">
      <alignment horizontal="left" vertical="center"/>
      <protection locked="0"/>
    </xf>
    <xf numFmtId="0" fontId="43" fillId="0" borderId="168" xfId="9" applyFont="1" applyFill="1" applyBorder="1" applyAlignment="1">
      <alignment horizontal="center" vertical="center"/>
    </xf>
    <xf numFmtId="0" fontId="43" fillId="0" borderId="166" xfId="9" applyFont="1" applyFill="1" applyBorder="1" applyAlignment="1">
      <alignment horizontal="center" vertical="center"/>
    </xf>
    <xf numFmtId="0" fontId="43" fillId="0" borderId="0" xfId="6" applyFont="1" applyFill="1" applyAlignment="1" applyProtection="1">
      <alignment vertical="center" shrinkToFit="1"/>
      <protection locked="0"/>
    </xf>
    <xf numFmtId="0" fontId="43" fillId="0" borderId="1" xfId="6" quotePrefix="1" applyFont="1" applyFill="1" applyBorder="1" applyAlignment="1">
      <alignment horizontal="right" vertical="center"/>
    </xf>
    <xf numFmtId="0" fontId="43" fillId="0" borderId="0" xfId="6" quotePrefix="1" applyFont="1" applyFill="1" applyAlignment="1">
      <alignment horizontal="right" vertical="center"/>
    </xf>
    <xf numFmtId="0" fontId="115" fillId="0" borderId="0" xfId="6" applyFont="1" applyFill="1">
      <alignment vertical="center"/>
    </xf>
    <xf numFmtId="0" fontId="43" fillId="0" borderId="1" xfId="6" quotePrefix="1" applyFont="1" applyFill="1" applyBorder="1" applyAlignment="1">
      <alignment horizontal="right" vertical="top" wrapText="1"/>
    </xf>
    <xf numFmtId="0" fontId="43" fillId="0" borderId="0" xfId="6" applyFont="1" applyFill="1" applyAlignment="1">
      <alignment horizontal="right" vertical="top" wrapText="1"/>
    </xf>
    <xf numFmtId="0" fontId="43" fillId="0" borderId="0" xfId="6" applyFont="1" applyFill="1" applyAlignment="1">
      <alignment horizontal="left" vertical="top" wrapText="1"/>
    </xf>
    <xf numFmtId="0" fontId="41" fillId="0" borderId="0" xfId="6" applyFont="1" applyFill="1" applyAlignment="1">
      <alignment horizontal="left" vertical="top" wrapText="1"/>
    </xf>
    <xf numFmtId="0" fontId="43" fillId="0" borderId="0" xfId="6" applyFont="1" applyFill="1" applyAlignment="1">
      <alignment horizontal="right" vertical="center"/>
    </xf>
    <xf numFmtId="0" fontId="43" fillId="0" borderId="0" xfId="6" applyFont="1" applyFill="1">
      <alignment vertical="center"/>
    </xf>
    <xf numFmtId="0" fontId="43" fillId="0" borderId="0" xfId="6" applyFont="1" applyFill="1" applyAlignment="1">
      <alignment vertical="center" shrinkToFit="1"/>
    </xf>
    <xf numFmtId="0" fontId="43" fillId="0" borderId="0" xfId="6" applyFont="1" applyFill="1" applyAlignment="1">
      <alignment horizontal="left" vertical="center" shrinkToFit="1"/>
    </xf>
    <xf numFmtId="0" fontId="43" fillId="0" borderId="0" xfId="6" applyFont="1" applyFill="1" applyAlignment="1">
      <alignment horizontal="left" vertical="center"/>
    </xf>
  </cellXfs>
  <cellStyles count="19">
    <cellStyle name="ハイパーリンク" xfId="15" builtinId="8"/>
    <cellStyle name="桁区切り" xfId="1" builtinId="6"/>
    <cellStyle name="桁区切り 2" xfId="2" xr:uid="{00000000-0005-0000-0000-000001000000}"/>
    <cellStyle name="桁区切り 3" xfId="12" xr:uid="{00000000-0005-0000-0000-000002000000}"/>
    <cellStyle name="通貨" xfId="3" builtinId="7"/>
    <cellStyle name="通貨 2" xfId="4" xr:uid="{00000000-0005-0000-0000-000004000000}"/>
    <cellStyle name="通貨 3" xfId="5" xr:uid="{00000000-0005-0000-0000-000005000000}"/>
    <cellStyle name="通貨 4" xfId="16" xr:uid="{C4C95C11-05F8-41DA-BE62-A1781740AB9B}"/>
    <cellStyle name="標準" xfId="0" builtinId="0"/>
    <cellStyle name="標準 2" xfId="6" xr:uid="{00000000-0005-0000-0000-000007000000}"/>
    <cellStyle name="標準 3" xfId="7" xr:uid="{00000000-0005-0000-0000-000008000000}"/>
    <cellStyle name="標準 3 2" xfId="8" xr:uid="{00000000-0005-0000-0000-000009000000}"/>
    <cellStyle name="標準 4" xfId="13" xr:uid="{D44ED2E3-53AD-4CF2-BD73-5899FF9576A9}"/>
    <cellStyle name="標準 4 2" xfId="18" xr:uid="{EB7C9C09-293B-4B12-AB52-CD925700882D}"/>
    <cellStyle name="標準 5" xfId="14" xr:uid="{F44B1376-EC04-41DD-A8DC-BD78427C8909}"/>
    <cellStyle name="標準 6" xfId="17" xr:uid="{459BF1A4-C822-4A94-B13F-96681D05AFB8}"/>
    <cellStyle name="標準_会計管理調書  完成" xfId="9" xr:uid="{00000000-0005-0000-0000-00000A000000}"/>
    <cellStyle name="標準_公営保育所－H21" xfId="10" xr:uid="{00000000-0005-0000-0000-00000B000000}"/>
    <cellStyle name="標準_保育所運営調書" xfId="11" xr:uid="{00000000-0005-0000-0000-00000C000000}"/>
  </cellStyles>
  <dxfs count="427">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CC"/>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CCFF"/>
      <color rgb="FFFFFF99"/>
      <color rgb="FF0000FF"/>
      <color rgb="FFCCECFF"/>
      <color rgb="FFCCFFCC"/>
      <color rgb="FFFFCC66"/>
      <color rgb="FFCCCCFF"/>
      <color rgb="FFFFCC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fmlaLink="$BX$18" lockText="1"/>
</file>

<file path=xl/ctrlProps/ctrlProp101.xml><?xml version="1.0" encoding="utf-8"?>
<formControlPr xmlns="http://schemas.microsoft.com/office/spreadsheetml/2009/9/main" objectType="CheckBox" fmlaLink="$BX$19"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checked="Checked" lockText="1"/>
</file>

<file path=xl/ctrlProps/ctrlProp256.xml><?xml version="1.0" encoding="utf-8"?>
<formControlPr xmlns="http://schemas.microsoft.com/office/spreadsheetml/2009/9/main" objectType="CheckBox" checked="Checked"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checked="Checked"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checked="Checked"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checked="Checked"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checked="Checked"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checked="Checked"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checked="Checked" lockText="1"/>
</file>

<file path=xl/ctrlProps/ctrlProp316.xml><?xml version="1.0" encoding="utf-8"?>
<formControlPr xmlns="http://schemas.microsoft.com/office/spreadsheetml/2009/9/main" objectType="CheckBox" checked="Checked"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CF$47"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CF$48"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CF$47"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CF$48"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1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1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1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7198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76"/>
            </a:xfrm>
          </xdr:grpSpPr>
          <xdr:sp macro="" textlink="">
            <xdr:nvSpPr>
              <xdr:cNvPr id="1306625" name="Check Box 30" hidden="1">
                <a:extLst>
                  <a:ext uri="{63B3BB69-23CF-44E3-9099-C40C66FF867C}">
                    <a14:compatExt spid="_x0000_s1306625"/>
                  </a:ext>
                  <a:ext uri="{FF2B5EF4-FFF2-40B4-BE49-F238E27FC236}">
                    <a16:creationId xmlns:a16="http://schemas.microsoft.com/office/drawing/2014/main" id="{00000000-0008-0000-0C00-000001F013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6" name="Check Box 242" hidden="1">
                <a:extLst>
                  <a:ext uri="{63B3BB69-23CF-44E3-9099-C40C66FF867C}">
                    <a14:compatExt spid="_x0000_s1306626"/>
                  </a:ext>
                  <a:ext uri="{FF2B5EF4-FFF2-40B4-BE49-F238E27FC236}">
                    <a16:creationId xmlns:a16="http://schemas.microsoft.com/office/drawing/2014/main" id="{00000000-0008-0000-0C00-000002F013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7" name="Check Box 243" hidden="1">
                <a:extLst>
                  <a:ext uri="{63B3BB69-23CF-44E3-9099-C40C66FF867C}">
                    <a14:compatExt spid="_x0000_s1306627"/>
                  </a:ext>
                  <a:ext uri="{FF2B5EF4-FFF2-40B4-BE49-F238E27FC236}">
                    <a16:creationId xmlns:a16="http://schemas.microsoft.com/office/drawing/2014/main" id="{00000000-0008-0000-0C00-000003F013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8" name="Check Box 244" hidden="1">
                <a:extLst>
                  <a:ext uri="{63B3BB69-23CF-44E3-9099-C40C66FF867C}">
                    <a14:compatExt spid="_x0000_s1306628"/>
                  </a:ext>
                  <a:ext uri="{FF2B5EF4-FFF2-40B4-BE49-F238E27FC236}">
                    <a16:creationId xmlns:a16="http://schemas.microsoft.com/office/drawing/2014/main" id="{00000000-0008-0000-0C00-000004F013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9" name="Check Box 245" hidden="1">
                <a:extLst>
                  <a:ext uri="{63B3BB69-23CF-44E3-9099-C40C66FF867C}">
                    <a14:compatExt spid="_x0000_s1306629"/>
                  </a:ext>
                  <a:ext uri="{FF2B5EF4-FFF2-40B4-BE49-F238E27FC236}">
                    <a16:creationId xmlns:a16="http://schemas.microsoft.com/office/drawing/2014/main" id="{00000000-0008-0000-0C00-000005F013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0" name="Check Box 246" hidden="1">
                <a:extLst>
                  <a:ext uri="{63B3BB69-23CF-44E3-9099-C40C66FF867C}">
                    <a14:compatExt spid="_x0000_s1306630"/>
                  </a:ext>
                  <a:ext uri="{FF2B5EF4-FFF2-40B4-BE49-F238E27FC236}">
                    <a16:creationId xmlns:a16="http://schemas.microsoft.com/office/drawing/2014/main" id="{00000000-0008-0000-0C00-000006F013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1" name="Check Box 247" hidden="1">
                <a:extLst>
                  <a:ext uri="{63B3BB69-23CF-44E3-9099-C40C66FF867C}">
                    <a14:compatExt spid="_x0000_s1306631"/>
                  </a:ext>
                  <a:ext uri="{FF2B5EF4-FFF2-40B4-BE49-F238E27FC236}">
                    <a16:creationId xmlns:a16="http://schemas.microsoft.com/office/drawing/2014/main" id="{00000000-0008-0000-0C00-000007F013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2" name="Check Box 248" hidden="1">
                <a:extLst>
                  <a:ext uri="{63B3BB69-23CF-44E3-9099-C40C66FF867C}">
                    <a14:compatExt spid="_x0000_s1306632"/>
                  </a:ext>
                  <a:ext uri="{FF2B5EF4-FFF2-40B4-BE49-F238E27FC236}">
                    <a16:creationId xmlns:a16="http://schemas.microsoft.com/office/drawing/2014/main" id="{00000000-0008-0000-0C00-000008F01300}"/>
                  </a:ext>
                </a:extLst>
              </xdr:cNvPr>
              <xdr:cNvSpPr/>
            </xdr:nvSpPr>
            <xdr:spPr bwMode="auto">
              <a:xfrm>
                <a:off x="2307535" y="5657054"/>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31"/>
              <a:chExt cx="210379" cy="869660"/>
            </a:xfrm>
          </xdr:grpSpPr>
          <xdr:sp macro="" textlink="">
            <xdr:nvSpPr>
              <xdr:cNvPr id="1306633" name="Check Box 257" hidden="1">
                <a:extLst>
                  <a:ext uri="{63B3BB69-23CF-44E3-9099-C40C66FF867C}">
                    <a14:compatExt spid="_x0000_s1306633"/>
                  </a:ext>
                  <a:ext uri="{FF2B5EF4-FFF2-40B4-BE49-F238E27FC236}">
                    <a16:creationId xmlns:a16="http://schemas.microsoft.com/office/drawing/2014/main" id="{00000000-0008-0000-0C00-000009F01300}"/>
                  </a:ext>
                </a:extLst>
              </xdr:cNvPr>
              <xdr:cNvSpPr/>
            </xdr:nvSpPr>
            <xdr:spPr bwMode="auto">
              <a:xfrm>
                <a:off x="3756991" y="513523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4" name="Check Box 258" hidden="1">
                <a:extLst>
                  <a:ext uri="{63B3BB69-23CF-44E3-9099-C40C66FF867C}">
                    <a14:compatExt spid="_x0000_s1306634"/>
                  </a:ext>
                  <a:ext uri="{FF2B5EF4-FFF2-40B4-BE49-F238E27FC236}">
                    <a16:creationId xmlns:a16="http://schemas.microsoft.com/office/drawing/2014/main" id="{00000000-0008-0000-0C00-00000AF0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5" name="Check Box 259" hidden="1">
                <a:extLst>
                  <a:ext uri="{63B3BB69-23CF-44E3-9099-C40C66FF867C}">
                    <a14:compatExt spid="_x0000_s1306635"/>
                  </a:ext>
                  <a:ext uri="{FF2B5EF4-FFF2-40B4-BE49-F238E27FC236}">
                    <a16:creationId xmlns:a16="http://schemas.microsoft.com/office/drawing/2014/main" id="{00000000-0008-0000-0C00-00000BF0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6" name="Check Box 260" hidden="1">
                <a:extLst>
                  <a:ext uri="{63B3BB69-23CF-44E3-9099-C40C66FF867C}">
                    <a14:compatExt spid="_x0000_s1306636"/>
                  </a:ext>
                  <a:ext uri="{FF2B5EF4-FFF2-40B4-BE49-F238E27FC236}">
                    <a16:creationId xmlns:a16="http://schemas.microsoft.com/office/drawing/2014/main" id="{00000000-0008-0000-0C00-00000CF0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7" name="Check Box 266" hidden="1">
                <a:extLst>
                  <a:ext uri="{63B3BB69-23CF-44E3-9099-C40C66FF867C}">
                    <a14:compatExt spid="_x0000_s1306637"/>
                  </a:ext>
                  <a:ext uri="{FF2B5EF4-FFF2-40B4-BE49-F238E27FC236}">
                    <a16:creationId xmlns:a16="http://schemas.microsoft.com/office/drawing/2014/main" id="{00000000-0008-0000-0C00-00000DF01300}"/>
                  </a:ext>
                </a:extLst>
              </xdr:cNvPr>
              <xdr:cNvSpPr/>
            </xdr:nvSpPr>
            <xdr:spPr bwMode="auto">
              <a:xfrm>
                <a:off x="3756991" y="5830959"/>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31"/>
              <a:chExt cx="210379" cy="869660"/>
            </a:xfrm>
          </xdr:grpSpPr>
          <xdr:sp macro="" textlink="">
            <xdr:nvSpPr>
              <xdr:cNvPr id="1306638" name="Check Box 14" hidden="1">
                <a:extLst>
                  <a:ext uri="{63B3BB69-23CF-44E3-9099-C40C66FF867C}">
                    <a14:compatExt spid="_x0000_s1306638"/>
                  </a:ext>
                  <a:ext uri="{FF2B5EF4-FFF2-40B4-BE49-F238E27FC236}">
                    <a16:creationId xmlns:a16="http://schemas.microsoft.com/office/drawing/2014/main" id="{00000000-0008-0000-0C00-00000EF01300}"/>
                  </a:ext>
                </a:extLst>
              </xdr:cNvPr>
              <xdr:cNvSpPr/>
            </xdr:nvSpPr>
            <xdr:spPr bwMode="auto">
              <a:xfrm>
                <a:off x="3756991" y="513523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9" name="Check Box 15" hidden="1">
                <a:extLst>
                  <a:ext uri="{63B3BB69-23CF-44E3-9099-C40C66FF867C}">
                    <a14:compatExt spid="_x0000_s1306639"/>
                  </a:ext>
                  <a:ext uri="{FF2B5EF4-FFF2-40B4-BE49-F238E27FC236}">
                    <a16:creationId xmlns:a16="http://schemas.microsoft.com/office/drawing/2014/main" id="{00000000-0008-0000-0C00-00000FF0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0" name="Check Box 16" hidden="1">
                <a:extLst>
                  <a:ext uri="{63B3BB69-23CF-44E3-9099-C40C66FF867C}">
                    <a14:compatExt spid="_x0000_s1306640"/>
                  </a:ext>
                  <a:ext uri="{FF2B5EF4-FFF2-40B4-BE49-F238E27FC236}">
                    <a16:creationId xmlns:a16="http://schemas.microsoft.com/office/drawing/2014/main" id="{00000000-0008-0000-0C00-000010F0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1" name="Check Box 17" hidden="1">
                <a:extLst>
                  <a:ext uri="{63B3BB69-23CF-44E3-9099-C40C66FF867C}">
                    <a14:compatExt spid="_x0000_s1306641"/>
                  </a:ext>
                  <a:ext uri="{FF2B5EF4-FFF2-40B4-BE49-F238E27FC236}">
                    <a16:creationId xmlns:a16="http://schemas.microsoft.com/office/drawing/2014/main" id="{00000000-0008-0000-0C00-000011F0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2" name="Check Box 18" hidden="1">
                <a:extLst>
                  <a:ext uri="{63B3BB69-23CF-44E3-9099-C40C66FF867C}">
                    <a14:compatExt spid="_x0000_s1306642"/>
                  </a:ext>
                  <a:ext uri="{FF2B5EF4-FFF2-40B4-BE49-F238E27FC236}">
                    <a16:creationId xmlns:a16="http://schemas.microsoft.com/office/drawing/2014/main" id="{00000000-0008-0000-0C00-000012F01300}"/>
                  </a:ext>
                </a:extLst>
              </xdr:cNvPr>
              <xdr:cNvSpPr/>
            </xdr:nvSpPr>
            <xdr:spPr bwMode="auto">
              <a:xfrm>
                <a:off x="3756991" y="5830959"/>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7" y="2696419"/>
              <a:chExt cx="1162617" cy="202829"/>
            </a:xfrm>
          </xdr:grpSpPr>
          <xdr:sp macro="" textlink="">
            <xdr:nvSpPr>
              <xdr:cNvPr id="1306643" name="Check Box 19" hidden="1">
                <a:extLst>
                  <a:ext uri="{63B3BB69-23CF-44E3-9099-C40C66FF867C}">
                    <a14:compatExt spid="_x0000_s1306643"/>
                  </a:ext>
                  <a:ext uri="{FF2B5EF4-FFF2-40B4-BE49-F238E27FC236}">
                    <a16:creationId xmlns:a16="http://schemas.microsoft.com/office/drawing/2014/main" id="{00000000-0008-0000-0C00-000013F01300}"/>
                  </a:ext>
                </a:extLst>
              </xdr:cNvPr>
              <xdr:cNvSpPr/>
            </xdr:nvSpPr>
            <xdr:spPr bwMode="auto">
              <a:xfrm>
                <a:off x="3149817" y="269642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4" name="Check Box 20" hidden="1">
                <a:extLst>
                  <a:ext uri="{63B3BB69-23CF-44E3-9099-C40C66FF867C}">
                    <a14:compatExt spid="_x0000_s1306644"/>
                  </a:ext>
                  <a:ext uri="{FF2B5EF4-FFF2-40B4-BE49-F238E27FC236}">
                    <a16:creationId xmlns:a16="http://schemas.microsoft.com/office/drawing/2014/main" id="{00000000-0008-0000-0C00-000014F01300}"/>
                  </a:ext>
                </a:extLst>
              </xdr:cNvPr>
              <xdr:cNvSpPr/>
            </xdr:nvSpPr>
            <xdr:spPr bwMode="auto">
              <a:xfrm>
                <a:off x="3754941" y="2696419"/>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7" y="2696086"/>
              <a:chExt cx="1162617" cy="202824"/>
            </a:xfrm>
          </xdr:grpSpPr>
          <xdr:sp macro="" textlink="">
            <xdr:nvSpPr>
              <xdr:cNvPr id="1306645" name="Check Box 21" hidden="1">
                <a:extLst>
                  <a:ext uri="{63B3BB69-23CF-44E3-9099-C40C66FF867C}">
                    <a14:compatExt spid="_x0000_s1306645"/>
                  </a:ext>
                  <a:ext uri="{FF2B5EF4-FFF2-40B4-BE49-F238E27FC236}">
                    <a16:creationId xmlns:a16="http://schemas.microsoft.com/office/drawing/2014/main" id="{00000000-0008-0000-0C00-000015F01300}"/>
                  </a:ext>
                </a:extLst>
              </xdr:cNvPr>
              <xdr:cNvSpPr/>
            </xdr:nvSpPr>
            <xdr:spPr bwMode="auto">
              <a:xfrm>
                <a:off x="3149817" y="269608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6" name="Check Box 22" hidden="1">
                <a:extLst>
                  <a:ext uri="{63B3BB69-23CF-44E3-9099-C40C66FF867C}">
                    <a14:compatExt spid="_x0000_s1306646"/>
                  </a:ext>
                  <a:ext uri="{FF2B5EF4-FFF2-40B4-BE49-F238E27FC236}">
                    <a16:creationId xmlns:a16="http://schemas.microsoft.com/office/drawing/2014/main" id="{00000000-0008-0000-0C00-000016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7" y="2696250"/>
              <a:chExt cx="1162617" cy="202822"/>
            </a:xfrm>
          </xdr:grpSpPr>
          <xdr:sp macro="" textlink="">
            <xdr:nvSpPr>
              <xdr:cNvPr id="1306647" name="Check Box 23" hidden="1">
                <a:extLst>
                  <a:ext uri="{63B3BB69-23CF-44E3-9099-C40C66FF867C}">
                    <a14:compatExt spid="_x0000_s1306647"/>
                  </a:ext>
                  <a:ext uri="{FF2B5EF4-FFF2-40B4-BE49-F238E27FC236}">
                    <a16:creationId xmlns:a16="http://schemas.microsoft.com/office/drawing/2014/main" id="{00000000-0008-0000-0C00-000017F01300}"/>
                  </a:ext>
                </a:extLst>
              </xdr:cNvPr>
              <xdr:cNvSpPr/>
            </xdr:nvSpPr>
            <xdr:spPr bwMode="auto">
              <a:xfrm>
                <a:off x="3149817" y="269625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8" name="Check Box 24" hidden="1">
                <a:extLst>
                  <a:ext uri="{63B3BB69-23CF-44E3-9099-C40C66FF867C}">
                    <a14:compatExt spid="_x0000_s1306648"/>
                  </a:ext>
                  <a:ext uri="{FF2B5EF4-FFF2-40B4-BE49-F238E27FC236}">
                    <a16:creationId xmlns:a16="http://schemas.microsoft.com/office/drawing/2014/main" id="{00000000-0008-0000-0C00-000018F01300}"/>
                  </a:ext>
                </a:extLst>
              </xdr:cNvPr>
              <xdr:cNvSpPr/>
            </xdr:nvSpPr>
            <xdr:spPr bwMode="auto">
              <a:xfrm>
                <a:off x="3754941"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06649" name="Check Box 25" hidden="1">
              <a:extLst>
                <a:ext uri="{63B3BB69-23CF-44E3-9099-C40C66FF867C}">
                  <a14:compatExt spid="_x0000_s1306649"/>
                </a:ext>
                <a:ext uri="{FF2B5EF4-FFF2-40B4-BE49-F238E27FC236}">
                  <a16:creationId xmlns:a16="http://schemas.microsoft.com/office/drawing/2014/main" id="{00000000-0008-0000-0C00-000019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99" y="7743832"/>
              <a:chExt cx="1400177" cy="209550"/>
            </a:xfrm>
          </xdr:grpSpPr>
          <xdr:sp macro="" textlink="">
            <xdr:nvSpPr>
              <xdr:cNvPr id="1306650" name="Check Box 26" descr="いない･" hidden="1">
                <a:extLst>
                  <a:ext uri="{63B3BB69-23CF-44E3-9099-C40C66FF867C}">
                    <a14:compatExt spid="_x0000_s1306650"/>
                  </a:ext>
                  <a:ext uri="{FF2B5EF4-FFF2-40B4-BE49-F238E27FC236}">
                    <a16:creationId xmlns:a16="http://schemas.microsoft.com/office/drawing/2014/main" id="{00000000-0008-0000-0C00-00001AF01300}"/>
                  </a:ext>
                </a:extLst>
              </xdr:cNvPr>
              <xdr:cNvSpPr/>
            </xdr:nvSpPr>
            <xdr:spPr bwMode="auto">
              <a:xfrm>
                <a:off x="3200399" y="7743832"/>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06651" name="Check Box 27" descr="いない･" hidden="1">
                <a:extLst>
                  <a:ext uri="{63B3BB69-23CF-44E3-9099-C40C66FF867C}">
                    <a14:compatExt spid="_x0000_s1306651"/>
                  </a:ext>
                  <a:ext uri="{FF2B5EF4-FFF2-40B4-BE49-F238E27FC236}">
                    <a16:creationId xmlns:a16="http://schemas.microsoft.com/office/drawing/2014/main" id="{00000000-0008-0000-0C00-00001BF01300}"/>
                  </a:ext>
                </a:extLst>
              </xdr:cNvPr>
              <xdr:cNvSpPr/>
            </xdr:nvSpPr>
            <xdr:spPr bwMode="auto">
              <a:xfrm>
                <a:off x="3924288"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85725</xdr:colOff>
          <xdr:row>54</xdr:row>
          <xdr:rowOff>0</xdr:rowOff>
        </xdr:to>
        <xdr:sp macro="" textlink="">
          <xdr:nvSpPr>
            <xdr:cNvPr id="1306652" name="Check Box 28" hidden="1">
              <a:extLst>
                <a:ext uri="{63B3BB69-23CF-44E3-9099-C40C66FF867C}">
                  <a14:compatExt spid="_x0000_s1306652"/>
                </a:ext>
                <a:ext uri="{FF2B5EF4-FFF2-40B4-BE49-F238E27FC236}">
                  <a16:creationId xmlns:a16="http://schemas.microsoft.com/office/drawing/2014/main" id="{00000000-0008-0000-0C00-00001C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1306653" name="Check Box 29" hidden="1">
              <a:extLst>
                <a:ext uri="{63B3BB69-23CF-44E3-9099-C40C66FF867C}">
                  <a14:compatExt spid="_x0000_s1306653"/>
                </a:ext>
                <a:ext uri="{FF2B5EF4-FFF2-40B4-BE49-F238E27FC236}">
                  <a16:creationId xmlns:a16="http://schemas.microsoft.com/office/drawing/2014/main" id="{00000000-0008-0000-0C00-00001D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10</xdr:col>
          <xdr:colOff>85725</xdr:colOff>
          <xdr:row>54</xdr:row>
          <xdr:rowOff>0</xdr:rowOff>
        </xdr:to>
        <xdr:sp macro="" textlink="">
          <xdr:nvSpPr>
            <xdr:cNvPr id="1306654" name="Check Box 30" hidden="1">
              <a:extLst>
                <a:ext uri="{63B3BB69-23CF-44E3-9099-C40C66FF867C}">
                  <a14:compatExt spid="_x0000_s1306654"/>
                </a:ext>
                <a:ext uri="{FF2B5EF4-FFF2-40B4-BE49-F238E27FC236}">
                  <a16:creationId xmlns:a16="http://schemas.microsoft.com/office/drawing/2014/main" id="{00000000-0008-0000-0C00-00001E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53</xdr:row>
          <xdr:rowOff>0</xdr:rowOff>
        </xdr:from>
        <xdr:to>
          <xdr:col>22</xdr:col>
          <xdr:colOff>85725</xdr:colOff>
          <xdr:row>54</xdr:row>
          <xdr:rowOff>0</xdr:rowOff>
        </xdr:to>
        <xdr:sp macro="" textlink="">
          <xdr:nvSpPr>
            <xdr:cNvPr id="1306655" name="Check Box 31" hidden="1">
              <a:extLst>
                <a:ext uri="{63B3BB69-23CF-44E3-9099-C40C66FF867C}">
                  <a14:compatExt spid="_x0000_s1306655"/>
                </a:ext>
                <a:ext uri="{FF2B5EF4-FFF2-40B4-BE49-F238E27FC236}">
                  <a16:creationId xmlns:a16="http://schemas.microsoft.com/office/drawing/2014/main" id="{00000000-0008-0000-0C00-00001F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06656" name="Check Box 32" hidden="1">
              <a:extLst>
                <a:ext uri="{63B3BB69-23CF-44E3-9099-C40C66FF867C}">
                  <a14:compatExt spid="_x0000_s1306656"/>
                </a:ext>
                <a:ext uri="{FF2B5EF4-FFF2-40B4-BE49-F238E27FC236}">
                  <a16:creationId xmlns:a16="http://schemas.microsoft.com/office/drawing/2014/main" id="{00000000-0008-0000-0C00-000020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60</xdr:row>
          <xdr:rowOff>0</xdr:rowOff>
        </xdr:to>
        <xdr:sp macro="" textlink="">
          <xdr:nvSpPr>
            <xdr:cNvPr id="1306657" name="Check Box 33" hidden="1">
              <a:extLst>
                <a:ext uri="{63B3BB69-23CF-44E3-9099-C40C66FF867C}">
                  <a14:compatExt spid="_x0000_s1306657"/>
                </a:ext>
                <a:ext uri="{FF2B5EF4-FFF2-40B4-BE49-F238E27FC236}">
                  <a16:creationId xmlns:a16="http://schemas.microsoft.com/office/drawing/2014/main" id="{00000000-0008-0000-0C00-000021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60</xdr:row>
          <xdr:rowOff>0</xdr:rowOff>
        </xdr:to>
        <xdr:sp macro="" textlink="">
          <xdr:nvSpPr>
            <xdr:cNvPr id="1306658" name="Check Box 34" hidden="1">
              <a:extLst>
                <a:ext uri="{63B3BB69-23CF-44E3-9099-C40C66FF867C}">
                  <a14:compatExt spid="_x0000_s1306658"/>
                </a:ext>
                <a:ext uri="{FF2B5EF4-FFF2-40B4-BE49-F238E27FC236}">
                  <a16:creationId xmlns:a16="http://schemas.microsoft.com/office/drawing/2014/main" id="{00000000-0008-0000-0C00-000022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639300"/>
              <a:ext cx="1152524" cy="197222"/>
              <a:chOff x="3149787" y="2696419"/>
              <a:chExt cx="1162617" cy="202829"/>
            </a:xfrm>
          </xdr:grpSpPr>
          <xdr:sp macro="" textlink="">
            <xdr:nvSpPr>
              <xdr:cNvPr id="1306659" name="Check Box 35" hidden="1">
                <a:extLst>
                  <a:ext uri="{63B3BB69-23CF-44E3-9099-C40C66FF867C}">
                    <a14:compatExt spid="_x0000_s1306659"/>
                  </a:ext>
                  <a:ext uri="{FF2B5EF4-FFF2-40B4-BE49-F238E27FC236}">
                    <a16:creationId xmlns:a16="http://schemas.microsoft.com/office/drawing/2014/main" id="{00000000-0008-0000-0C00-000023F01300}"/>
                  </a:ext>
                </a:extLst>
              </xdr:cNvPr>
              <xdr:cNvSpPr/>
            </xdr:nvSpPr>
            <xdr:spPr bwMode="auto">
              <a:xfrm>
                <a:off x="3149787" y="269642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0" name="Check Box 36" hidden="1">
                <a:extLst>
                  <a:ext uri="{63B3BB69-23CF-44E3-9099-C40C66FF867C}">
                    <a14:compatExt spid="_x0000_s1306660"/>
                  </a:ext>
                  <a:ext uri="{FF2B5EF4-FFF2-40B4-BE49-F238E27FC236}">
                    <a16:creationId xmlns:a16="http://schemas.microsoft.com/office/drawing/2014/main" id="{00000000-0008-0000-0C00-000024F01300}"/>
                  </a:ext>
                </a:extLst>
              </xdr:cNvPr>
              <xdr:cNvSpPr/>
            </xdr:nvSpPr>
            <xdr:spPr bwMode="auto">
              <a:xfrm>
                <a:off x="3754911" y="2696419"/>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9525</xdr:rowOff>
        </xdr:to>
        <xdr:sp macro="" textlink="">
          <xdr:nvSpPr>
            <xdr:cNvPr id="1306661" name="Check Box 37" hidden="1">
              <a:extLst>
                <a:ext uri="{63B3BB69-23CF-44E3-9099-C40C66FF867C}">
                  <a14:compatExt spid="_x0000_s1306661"/>
                </a:ext>
                <a:ext uri="{FF2B5EF4-FFF2-40B4-BE49-F238E27FC236}">
                  <a16:creationId xmlns:a16="http://schemas.microsoft.com/office/drawing/2014/main" id="{00000000-0008-0000-0C00-000025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06662" name="Check Box 38" hidden="1">
                <a:extLst>
                  <a:ext uri="{63B3BB69-23CF-44E3-9099-C40C66FF867C}">
                    <a14:compatExt spid="_x0000_s1306662"/>
                  </a:ext>
                  <a:ext uri="{FF2B5EF4-FFF2-40B4-BE49-F238E27FC236}">
                    <a16:creationId xmlns:a16="http://schemas.microsoft.com/office/drawing/2014/main" id="{00000000-0008-0000-0C00-000026F013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3" name="Check Box 39" hidden="1">
                <a:extLst>
                  <a:ext uri="{63B3BB69-23CF-44E3-9099-C40C66FF867C}">
                    <a14:compatExt spid="_x0000_s1306663"/>
                  </a:ext>
                  <a:ext uri="{FF2B5EF4-FFF2-40B4-BE49-F238E27FC236}">
                    <a16:creationId xmlns:a16="http://schemas.microsoft.com/office/drawing/2014/main" id="{00000000-0008-0000-0C00-000027F013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63</xdr:row>
      <xdr:rowOff>4762</xdr:rowOff>
    </xdr:from>
    <xdr:to>
      <xdr:col>27</xdr:col>
      <xdr:colOff>85725</xdr:colOff>
      <xdr:row>64</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7" y="2696087"/>
              <a:chExt cx="1162617" cy="202824"/>
            </a:xfrm>
          </xdr:grpSpPr>
          <xdr:sp macro="" textlink="">
            <xdr:nvSpPr>
              <xdr:cNvPr id="1306664" name="Check Box 40" hidden="1">
                <a:extLst>
                  <a:ext uri="{63B3BB69-23CF-44E3-9099-C40C66FF867C}">
                    <a14:compatExt spid="_x0000_s1306664"/>
                  </a:ext>
                  <a:ext uri="{FF2B5EF4-FFF2-40B4-BE49-F238E27FC236}">
                    <a16:creationId xmlns:a16="http://schemas.microsoft.com/office/drawing/2014/main" id="{00000000-0008-0000-0C00-000028F01300}"/>
                  </a:ext>
                </a:extLst>
              </xdr:cNvPr>
              <xdr:cNvSpPr/>
            </xdr:nvSpPr>
            <xdr:spPr bwMode="auto">
              <a:xfrm>
                <a:off x="3149817" y="269608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5" name="Check Box 41" hidden="1">
                <a:extLst>
                  <a:ext uri="{63B3BB69-23CF-44E3-9099-C40C66FF867C}">
                    <a14:compatExt spid="_x0000_s1306665"/>
                  </a:ext>
                  <a:ext uri="{FF2B5EF4-FFF2-40B4-BE49-F238E27FC236}">
                    <a16:creationId xmlns:a16="http://schemas.microsoft.com/office/drawing/2014/main" id="{00000000-0008-0000-0C00-000029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7" y="2696087"/>
              <a:chExt cx="1162617" cy="202824"/>
            </a:xfrm>
          </xdr:grpSpPr>
          <xdr:sp macro="" textlink="">
            <xdr:nvSpPr>
              <xdr:cNvPr id="1306666" name="Check Box 42" hidden="1">
                <a:extLst>
                  <a:ext uri="{63B3BB69-23CF-44E3-9099-C40C66FF867C}">
                    <a14:compatExt spid="_x0000_s1306666"/>
                  </a:ext>
                  <a:ext uri="{FF2B5EF4-FFF2-40B4-BE49-F238E27FC236}">
                    <a16:creationId xmlns:a16="http://schemas.microsoft.com/office/drawing/2014/main" id="{00000000-0008-0000-0C00-00002AF01300}"/>
                  </a:ext>
                </a:extLst>
              </xdr:cNvPr>
              <xdr:cNvSpPr/>
            </xdr:nvSpPr>
            <xdr:spPr bwMode="auto">
              <a:xfrm>
                <a:off x="3149817" y="269608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7" name="Check Box 43" hidden="1">
                <a:extLst>
                  <a:ext uri="{63B3BB69-23CF-44E3-9099-C40C66FF867C}">
                    <a14:compatExt spid="_x0000_s1306667"/>
                  </a:ext>
                  <a:ext uri="{FF2B5EF4-FFF2-40B4-BE49-F238E27FC236}">
                    <a16:creationId xmlns:a16="http://schemas.microsoft.com/office/drawing/2014/main" id="{00000000-0008-0000-0C00-00002B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50</xdr:row>
          <xdr:rowOff>161925</xdr:rowOff>
        </xdr:from>
        <xdr:to>
          <xdr:col>26</xdr:col>
          <xdr:colOff>57150</xdr:colOff>
          <xdr:row>51</xdr:row>
          <xdr:rowOff>170475</xdr:rowOff>
        </xdr:to>
        <xdr:grpSp>
          <xdr:nvGrpSpPr>
            <xdr:cNvPr id="18" name="グループ化 17">
              <a:extLst>
                <a:ext uri="{FF2B5EF4-FFF2-40B4-BE49-F238E27FC236}">
                  <a16:creationId xmlns:a16="http://schemas.microsoft.com/office/drawing/2014/main" id="{00000000-0008-0000-0C00-000012000000}"/>
                </a:ext>
              </a:extLst>
            </xdr:cNvPr>
            <xdr:cNvGrpSpPr/>
          </xdr:nvGrpSpPr>
          <xdr:grpSpPr>
            <a:xfrm>
              <a:off x="2495550" y="8601075"/>
              <a:ext cx="2209800" cy="180000"/>
              <a:chOff x="2724158" y="6886562"/>
              <a:chExt cx="2028812" cy="180000"/>
            </a:xfrm>
          </xdr:grpSpPr>
          <xdr:sp macro="" textlink="">
            <xdr:nvSpPr>
              <xdr:cNvPr id="1306668" name="Check Box 116" hidden="1">
                <a:extLst>
                  <a:ext uri="{63B3BB69-23CF-44E3-9099-C40C66FF867C}">
                    <a14:compatExt spid="_x0000_s1306668"/>
                  </a:ext>
                  <a:ext uri="{FF2B5EF4-FFF2-40B4-BE49-F238E27FC236}">
                    <a16:creationId xmlns:a16="http://schemas.microsoft.com/office/drawing/2014/main" id="{00000000-0008-0000-0C00-00002CF0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06669" name="Check Box 117" hidden="1">
                <a:extLst>
                  <a:ext uri="{63B3BB69-23CF-44E3-9099-C40C66FF867C}">
                    <a14:compatExt spid="_x0000_s1306669"/>
                  </a:ext>
                  <a:ext uri="{FF2B5EF4-FFF2-40B4-BE49-F238E27FC236}">
                    <a16:creationId xmlns:a16="http://schemas.microsoft.com/office/drawing/2014/main" id="{00000000-0008-0000-0C00-00002DF01300}"/>
                  </a:ext>
                </a:extLst>
              </xdr:cNvPr>
              <xdr:cNvSpPr/>
            </xdr:nvSpPr>
            <xdr:spPr bwMode="auto">
              <a:xfrm>
                <a:off x="3890022"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06670" name="Check Box 118" hidden="1">
                <a:extLst>
                  <a:ext uri="{63B3BB69-23CF-44E3-9099-C40C66FF867C}">
                    <a14:compatExt spid="_x0000_s1306670"/>
                  </a:ext>
                  <a:ext uri="{FF2B5EF4-FFF2-40B4-BE49-F238E27FC236}">
                    <a16:creationId xmlns:a16="http://schemas.microsoft.com/office/drawing/2014/main" id="{00000000-0008-0000-0C00-00002EF013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58</xdr:row>
          <xdr:rowOff>152400</xdr:rowOff>
        </xdr:from>
        <xdr:to>
          <xdr:col>18</xdr:col>
          <xdr:colOff>28575</xdr:colOff>
          <xdr:row>60</xdr:row>
          <xdr:rowOff>0</xdr:rowOff>
        </xdr:to>
        <xdr:sp macro="" textlink="">
          <xdr:nvSpPr>
            <xdr:cNvPr id="1306671" name="Check Box 47" hidden="1">
              <a:extLst>
                <a:ext uri="{63B3BB69-23CF-44E3-9099-C40C66FF867C}">
                  <a14:compatExt spid="_x0000_s1306671"/>
                </a:ext>
                <a:ext uri="{FF2B5EF4-FFF2-40B4-BE49-F238E27FC236}">
                  <a16:creationId xmlns:a16="http://schemas.microsoft.com/office/drawing/2014/main" id="{00000000-0008-0000-0C00-00002F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3838575" y="3981450"/>
              <a:ext cx="1152525" cy="197222"/>
              <a:chOff x="3149817" y="2696087"/>
              <a:chExt cx="1162617" cy="202824"/>
            </a:xfrm>
          </xdr:grpSpPr>
          <xdr:sp macro="" textlink="">
            <xdr:nvSpPr>
              <xdr:cNvPr id="1306672" name="Check Box 48" hidden="1">
                <a:extLst>
                  <a:ext uri="{63B3BB69-23CF-44E3-9099-C40C66FF867C}">
                    <a14:compatExt spid="_x0000_s1306672"/>
                  </a:ext>
                  <a:ext uri="{FF2B5EF4-FFF2-40B4-BE49-F238E27FC236}">
                    <a16:creationId xmlns:a16="http://schemas.microsoft.com/office/drawing/2014/main" id="{00000000-0008-0000-0C00-000030F01300}"/>
                  </a:ext>
                </a:extLst>
              </xdr:cNvPr>
              <xdr:cNvSpPr/>
            </xdr:nvSpPr>
            <xdr:spPr bwMode="auto">
              <a:xfrm>
                <a:off x="3149817" y="269608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73" name="Check Box 49" hidden="1">
                <a:extLst>
                  <a:ext uri="{63B3BB69-23CF-44E3-9099-C40C66FF867C}">
                    <a14:compatExt spid="_x0000_s1306673"/>
                  </a:ext>
                  <a:ext uri="{FF2B5EF4-FFF2-40B4-BE49-F238E27FC236}">
                    <a16:creationId xmlns:a16="http://schemas.microsoft.com/office/drawing/2014/main" id="{00000000-0008-0000-0C00-000031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29050" y="4791075"/>
              <a:ext cx="1152525" cy="197222"/>
              <a:chOff x="3149817" y="2696087"/>
              <a:chExt cx="1162617" cy="202824"/>
            </a:xfrm>
          </xdr:grpSpPr>
          <xdr:sp macro="" textlink="">
            <xdr:nvSpPr>
              <xdr:cNvPr id="1306674" name="Check Box 50" hidden="1">
                <a:extLst>
                  <a:ext uri="{63B3BB69-23CF-44E3-9099-C40C66FF867C}">
                    <a14:compatExt spid="_x0000_s1306674"/>
                  </a:ext>
                  <a:ext uri="{FF2B5EF4-FFF2-40B4-BE49-F238E27FC236}">
                    <a16:creationId xmlns:a16="http://schemas.microsoft.com/office/drawing/2014/main" id="{00000000-0008-0000-0C00-000032F01300}"/>
                  </a:ext>
                </a:extLst>
              </xdr:cNvPr>
              <xdr:cNvSpPr/>
            </xdr:nvSpPr>
            <xdr:spPr bwMode="auto">
              <a:xfrm>
                <a:off x="3149817" y="269608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75" name="Check Box 51" hidden="1">
                <a:extLst>
                  <a:ext uri="{63B3BB69-23CF-44E3-9099-C40C66FF867C}">
                    <a14:compatExt spid="_x0000_s1306675"/>
                  </a:ext>
                  <a:ext uri="{FF2B5EF4-FFF2-40B4-BE49-F238E27FC236}">
                    <a16:creationId xmlns:a16="http://schemas.microsoft.com/office/drawing/2014/main" id="{00000000-0008-0000-0C00-000033F01300}"/>
                  </a:ext>
                </a:extLst>
              </xdr:cNvPr>
              <xdr:cNvSpPr/>
            </xdr:nvSpPr>
            <xdr:spPr bwMode="auto">
              <a:xfrm>
                <a:off x="3754941"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800851"/>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447925" y="3324212"/>
              <a:ext cx="2209800" cy="180000"/>
              <a:chOff x="2724158" y="6886562"/>
              <a:chExt cx="2028817" cy="180000"/>
            </a:xfrm>
          </xdr:grpSpPr>
          <xdr:sp macro="" textlink="">
            <xdr:nvSpPr>
              <xdr:cNvPr id="1270785" name="Check Box 116" hidden="1">
                <a:extLst>
                  <a:ext uri="{63B3BB69-23CF-44E3-9099-C40C66FF867C}">
                    <a14:compatExt spid="_x0000_s1270785"/>
                  </a:ext>
                  <a:ext uri="{FF2B5EF4-FFF2-40B4-BE49-F238E27FC236}">
                    <a16:creationId xmlns:a16="http://schemas.microsoft.com/office/drawing/2014/main" id="{00000000-0008-0000-0E00-000001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786" name="Check Box 117" hidden="1">
                <a:extLst>
                  <a:ext uri="{63B3BB69-23CF-44E3-9099-C40C66FF867C}">
                    <a14:compatExt spid="_x0000_s1270786"/>
                  </a:ext>
                  <a:ext uri="{FF2B5EF4-FFF2-40B4-BE49-F238E27FC236}">
                    <a16:creationId xmlns:a16="http://schemas.microsoft.com/office/drawing/2014/main" id="{00000000-0008-0000-0E00-000002641300}"/>
                  </a:ext>
                </a:extLst>
              </xdr:cNvPr>
              <xdr:cNvSpPr/>
            </xdr:nvSpPr>
            <xdr:spPr bwMode="auto">
              <a:xfrm>
                <a:off x="3890026"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787" name="Check Box 118" hidden="1">
                <a:extLst>
                  <a:ext uri="{63B3BB69-23CF-44E3-9099-C40C66FF867C}">
                    <a14:compatExt spid="_x0000_s1270787"/>
                  </a:ext>
                  <a:ext uri="{FF2B5EF4-FFF2-40B4-BE49-F238E27FC236}">
                    <a16:creationId xmlns:a16="http://schemas.microsoft.com/office/drawing/2014/main" id="{00000000-0008-0000-0E00-000003641300}"/>
                  </a:ext>
                </a:extLst>
              </xdr:cNvPr>
              <xdr:cNvSpPr/>
            </xdr:nvSpPr>
            <xdr:spPr bwMode="auto">
              <a:xfrm>
                <a:off x="2724158"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1270788" name="Check Box 153" hidden="1">
              <a:extLst>
                <a:ext uri="{63B3BB69-23CF-44E3-9099-C40C66FF867C}">
                  <a14:compatExt spid="_x0000_s1270788"/>
                </a:ext>
                <a:ext uri="{FF2B5EF4-FFF2-40B4-BE49-F238E27FC236}">
                  <a16:creationId xmlns:a16="http://schemas.microsoft.com/office/drawing/2014/main" id="{00000000-0008-0000-0E00-000004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1270789" name="Check Box 154" hidden="1">
              <a:extLst>
                <a:ext uri="{63B3BB69-23CF-44E3-9099-C40C66FF867C}">
                  <a14:compatExt spid="_x0000_s1270789"/>
                </a:ext>
                <a:ext uri="{FF2B5EF4-FFF2-40B4-BE49-F238E27FC236}">
                  <a16:creationId xmlns:a16="http://schemas.microsoft.com/office/drawing/2014/main" id="{00000000-0008-0000-0E00-000005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3152775" y="6012006"/>
              <a:ext cx="1165714" cy="194291"/>
              <a:chOff x="3149179" y="2694962"/>
              <a:chExt cx="1162599" cy="202827"/>
            </a:xfrm>
          </xdr:grpSpPr>
          <xdr:sp macro="" textlink="">
            <xdr:nvSpPr>
              <xdr:cNvPr id="1270790" name="Check Box 6" hidden="1">
                <a:extLst>
                  <a:ext uri="{63B3BB69-23CF-44E3-9099-C40C66FF867C}">
                    <a14:compatExt spid="_x0000_s1270790"/>
                  </a:ext>
                  <a:ext uri="{FF2B5EF4-FFF2-40B4-BE49-F238E27FC236}">
                    <a16:creationId xmlns:a16="http://schemas.microsoft.com/office/drawing/2014/main" id="{00000000-0008-0000-0E00-000006641300}"/>
                  </a:ext>
                </a:extLst>
              </xdr:cNvPr>
              <xdr:cNvSpPr/>
            </xdr:nvSpPr>
            <xdr:spPr bwMode="auto">
              <a:xfrm>
                <a:off x="3149179" y="269496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1" name="Check Box 7" hidden="1">
                <a:extLst>
                  <a:ext uri="{63B3BB69-23CF-44E3-9099-C40C66FF867C}">
                    <a14:compatExt spid="_x0000_s1270791"/>
                  </a:ext>
                  <a:ext uri="{FF2B5EF4-FFF2-40B4-BE49-F238E27FC236}">
                    <a16:creationId xmlns:a16="http://schemas.microsoft.com/office/drawing/2014/main" id="{00000000-0008-0000-0E00-000007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3152775" y="4695825"/>
              <a:ext cx="1165714" cy="194291"/>
              <a:chOff x="3149179" y="2694915"/>
              <a:chExt cx="1162599" cy="202826"/>
            </a:xfrm>
          </xdr:grpSpPr>
          <xdr:sp macro="" textlink="">
            <xdr:nvSpPr>
              <xdr:cNvPr id="1270792" name="Check Box 8" hidden="1">
                <a:extLst>
                  <a:ext uri="{63B3BB69-23CF-44E3-9099-C40C66FF867C}">
                    <a14:compatExt spid="_x0000_s1270792"/>
                  </a:ext>
                  <a:ext uri="{FF2B5EF4-FFF2-40B4-BE49-F238E27FC236}">
                    <a16:creationId xmlns:a16="http://schemas.microsoft.com/office/drawing/2014/main" id="{00000000-0008-0000-0E00-000008641300}"/>
                  </a:ext>
                </a:extLst>
              </xdr:cNvPr>
              <xdr:cNvSpPr/>
            </xdr:nvSpPr>
            <xdr:spPr bwMode="auto">
              <a:xfrm>
                <a:off x="3149179" y="2694915"/>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3" name="Check Box 9" hidden="1">
                <a:extLst>
                  <a:ext uri="{63B3BB69-23CF-44E3-9099-C40C66FF867C}">
                    <a14:compatExt spid="_x0000_s1270793"/>
                  </a:ext>
                  <a:ext uri="{FF2B5EF4-FFF2-40B4-BE49-F238E27FC236}">
                    <a16:creationId xmlns:a16="http://schemas.microsoft.com/office/drawing/2014/main" id="{00000000-0008-0000-0E00-000009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3152775" y="2457450"/>
              <a:ext cx="1165714" cy="194291"/>
              <a:chOff x="3149179" y="2695351"/>
              <a:chExt cx="1162599" cy="202822"/>
            </a:xfrm>
          </xdr:grpSpPr>
          <xdr:sp macro="" textlink="">
            <xdr:nvSpPr>
              <xdr:cNvPr id="1270794" name="Check Box 10" hidden="1">
                <a:extLst>
                  <a:ext uri="{63B3BB69-23CF-44E3-9099-C40C66FF867C}">
                    <a14:compatExt spid="_x0000_s1270794"/>
                  </a:ext>
                  <a:ext uri="{FF2B5EF4-FFF2-40B4-BE49-F238E27FC236}">
                    <a16:creationId xmlns:a16="http://schemas.microsoft.com/office/drawing/2014/main" id="{00000000-0008-0000-0E00-00000A641300}"/>
                  </a:ext>
                </a:extLst>
              </xdr:cNvPr>
              <xdr:cNvSpPr/>
            </xdr:nvSpPr>
            <xdr:spPr bwMode="auto">
              <a:xfrm>
                <a:off x="3149179" y="269535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5" name="Check Box 11" hidden="1">
                <a:extLst>
                  <a:ext uri="{63B3BB69-23CF-44E3-9099-C40C66FF867C}">
                    <a14:compatExt spid="_x0000_s1270795"/>
                  </a:ext>
                  <a:ext uri="{FF2B5EF4-FFF2-40B4-BE49-F238E27FC236}">
                    <a16:creationId xmlns:a16="http://schemas.microsoft.com/office/drawing/2014/main" id="{00000000-0008-0000-0E00-00000B641300}"/>
                  </a:ext>
                </a:extLst>
              </xdr:cNvPr>
              <xdr:cNvSpPr/>
            </xdr:nvSpPr>
            <xdr:spPr bwMode="auto">
              <a:xfrm>
                <a:off x="3754285"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6" name="グループ化 5">
              <a:extLst>
                <a:ext uri="{FF2B5EF4-FFF2-40B4-BE49-F238E27FC236}">
                  <a16:creationId xmlns:a16="http://schemas.microsoft.com/office/drawing/2014/main" id="{00000000-0008-0000-0E00-000006000000}"/>
                </a:ext>
              </a:extLst>
            </xdr:cNvPr>
            <xdr:cNvGrpSpPr/>
          </xdr:nvGrpSpPr>
          <xdr:grpSpPr>
            <a:xfrm>
              <a:off x="3152775" y="2105025"/>
              <a:ext cx="1165714" cy="194291"/>
              <a:chOff x="3149179" y="2695341"/>
              <a:chExt cx="1162599" cy="202822"/>
            </a:xfrm>
          </xdr:grpSpPr>
          <xdr:sp macro="" textlink="">
            <xdr:nvSpPr>
              <xdr:cNvPr id="1270796" name="Check Box 12" hidden="1">
                <a:extLst>
                  <a:ext uri="{63B3BB69-23CF-44E3-9099-C40C66FF867C}">
                    <a14:compatExt spid="_x0000_s1270796"/>
                  </a:ext>
                  <a:ext uri="{FF2B5EF4-FFF2-40B4-BE49-F238E27FC236}">
                    <a16:creationId xmlns:a16="http://schemas.microsoft.com/office/drawing/2014/main" id="{00000000-0008-0000-0E00-00000C641300}"/>
                  </a:ext>
                </a:extLst>
              </xdr:cNvPr>
              <xdr:cNvSpPr/>
            </xdr:nvSpPr>
            <xdr:spPr bwMode="auto">
              <a:xfrm>
                <a:off x="3149179" y="269534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7" name="Check Box 13" hidden="1">
                <a:extLst>
                  <a:ext uri="{63B3BB69-23CF-44E3-9099-C40C66FF867C}">
                    <a14:compatExt spid="_x0000_s1270797"/>
                  </a:ext>
                  <a:ext uri="{FF2B5EF4-FFF2-40B4-BE49-F238E27FC236}">
                    <a16:creationId xmlns:a16="http://schemas.microsoft.com/office/drawing/2014/main" id="{00000000-0008-0000-0E00-00000D641300}"/>
                  </a:ext>
                </a:extLst>
              </xdr:cNvPr>
              <xdr:cNvSpPr/>
            </xdr:nvSpPr>
            <xdr:spPr bwMode="auto">
              <a:xfrm>
                <a:off x="3754285"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3152775" y="533400"/>
              <a:ext cx="1165714" cy="194291"/>
              <a:chOff x="3149179" y="2694930"/>
              <a:chExt cx="1162599" cy="202827"/>
            </a:xfrm>
          </xdr:grpSpPr>
          <xdr:sp macro="" textlink="">
            <xdr:nvSpPr>
              <xdr:cNvPr id="1270798" name="Check Box 14" hidden="1">
                <a:extLst>
                  <a:ext uri="{63B3BB69-23CF-44E3-9099-C40C66FF867C}">
                    <a14:compatExt spid="_x0000_s1270798"/>
                  </a:ext>
                  <a:ext uri="{FF2B5EF4-FFF2-40B4-BE49-F238E27FC236}">
                    <a16:creationId xmlns:a16="http://schemas.microsoft.com/office/drawing/2014/main" id="{00000000-0008-0000-0E00-00000E641300}"/>
                  </a:ext>
                </a:extLst>
              </xdr:cNvPr>
              <xdr:cNvSpPr/>
            </xdr:nvSpPr>
            <xdr:spPr bwMode="auto">
              <a:xfrm>
                <a:off x="3149179" y="269493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9" name="Check Box 15" hidden="1">
                <a:extLst>
                  <a:ext uri="{63B3BB69-23CF-44E3-9099-C40C66FF867C}">
                    <a14:compatExt spid="_x0000_s1270799"/>
                  </a:ext>
                  <a:ext uri="{FF2B5EF4-FFF2-40B4-BE49-F238E27FC236}">
                    <a16:creationId xmlns:a16="http://schemas.microsoft.com/office/drawing/2014/main" id="{00000000-0008-0000-0E00-00000F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3152775" y="733425"/>
              <a:ext cx="1165714" cy="194291"/>
              <a:chOff x="3149179" y="2694984"/>
              <a:chExt cx="1162599" cy="202828"/>
            </a:xfrm>
          </xdr:grpSpPr>
          <xdr:sp macro="" textlink="">
            <xdr:nvSpPr>
              <xdr:cNvPr id="1270800" name="Check Box 16" hidden="1">
                <a:extLst>
                  <a:ext uri="{63B3BB69-23CF-44E3-9099-C40C66FF867C}">
                    <a14:compatExt spid="_x0000_s1270800"/>
                  </a:ext>
                  <a:ext uri="{FF2B5EF4-FFF2-40B4-BE49-F238E27FC236}">
                    <a16:creationId xmlns:a16="http://schemas.microsoft.com/office/drawing/2014/main" id="{00000000-0008-0000-0E00-000010641300}"/>
                  </a:ext>
                </a:extLst>
              </xdr:cNvPr>
              <xdr:cNvSpPr/>
            </xdr:nvSpPr>
            <xdr:spPr bwMode="auto">
              <a:xfrm>
                <a:off x="3149179" y="2694984"/>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01" name="Check Box 17" hidden="1">
                <a:extLst>
                  <a:ext uri="{63B3BB69-23CF-44E3-9099-C40C66FF867C}">
                    <a14:compatExt spid="_x0000_s1270801"/>
                  </a:ext>
                  <a:ext uri="{FF2B5EF4-FFF2-40B4-BE49-F238E27FC236}">
                    <a16:creationId xmlns:a16="http://schemas.microsoft.com/office/drawing/2014/main" id="{00000000-0008-0000-0E00-000011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9" name="大かっこ 8">
          <a:extLst>
            <a:ext uri="{FF2B5EF4-FFF2-40B4-BE49-F238E27FC236}">
              <a16:creationId xmlns:a16="http://schemas.microsoft.com/office/drawing/2014/main" id="{00000000-0008-0000-0E00-000009000000}"/>
            </a:ext>
          </a:extLst>
        </xdr:cNvPr>
        <xdr:cNvSpPr/>
      </xdr:nvSpPr>
      <xdr:spPr>
        <a:xfrm>
          <a:off x="400049" y="1247775"/>
          <a:ext cx="4295776"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10" name="グループ化 9">
              <a:extLst>
                <a:ext uri="{FF2B5EF4-FFF2-40B4-BE49-F238E27FC236}">
                  <a16:creationId xmlns:a16="http://schemas.microsoft.com/office/drawing/2014/main" id="{00000000-0008-0000-0E00-00000A000000}"/>
                </a:ext>
              </a:extLst>
            </xdr:cNvPr>
            <xdr:cNvGrpSpPr/>
          </xdr:nvGrpSpPr>
          <xdr:grpSpPr>
            <a:xfrm>
              <a:off x="2447925" y="3657600"/>
              <a:ext cx="2209800" cy="180000"/>
              <a:chOff x="2724158" y="6886562"/>
              <a:chExt cx="2028817" cy="180000"/>
            </a:xfrm>
          </xdr:grpSpPr>
          <xdr:sp macro="" textlink="">
            <xdr:nvSpPr>
              <xdr:cNvPr id="1270802" name="Check Box 18" hidden="1">
                <a:extLst>
                  <a:ext uri="{63B3BB69-23CF-44E3-9099-C40C66FF867C}">
                    <a14:compatExt spid="_x0000_s1270802"/>
                  </a:ext>
                  <a:ext uri="{FF2B5EF4-FFF2-40B4-BE49-F238E27FC236}">
                    <a16:creationId xmlns:a16="http://schemas.microsoft.com/office/drawing/2014/main" id="{00000000-0008-0000-0E00-000012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803" name="Check Box 19" hidden="1">
                <a:extLst>
                  <a:ext uri="{63B3BB69-23CF-44E3-9099-C40C66FF867C}">
                    <a14:compatExt spid="_x0000_s1270803"/>
                  </a:ext>
                  <a:ext uri="{FF2B5EF4-FFF2-40B4-BE49-F238E27FC236}">
                    <a16:creationId xmlns:a16="http://schemas.microsoft.com/office/drawing/2014/main" id="{00000000-0008-0000-0E00-000013641300}"/>
                  </a:ext>
                </a:extLst>
              </xdr:cNvPr>
              <xdr:cNvSpPr/>
            </xdr:nvSpPr>
            <xdr:spPr bwMode="auto">
              <a:xfrm>
                <a:off x="3890026"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804" name="Check Box 20" hidden="1">
                <a:extLst>
                  <a:ext uri="{63B3BB69-23CF-44E3-9099-C40C66FF867C}">
                    <a14:compatExt spid="_x0000_s1270804"/>
                  </a:ext>
                  <a:ext uri="{FF2B5EF4-FFF2-40B4-BE49-F238E27FC236}">
                    <a16:creationId xmlns:a16="http://schemas.microsoft.com/office/drawing/2014/main" id="{00000000-0008-0000-0E00-000014641300}"/>
                  </a:ext>
                </a:extLst>
              </xdr:cNvPr>
              <xdr:cNvSpPr/>
            </xdr:nvSpPr>
            <xdr:spPr bwMode="auto">
              <a:xfrm>
                <a:off x="2724158"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2447925" y="4000500"/>
              <a:ext cx="2209800" cy="180000"/>
              <a:chOff x="2724158" y="6886562"/>
              <a:chExt cx="2028817" cy="180000"/>
            </a:xfrm>
          </xdr:grpSpPr>
          <xdr:sp macro="" textlink="">
            <xdr:nvSpPr>
              <xdr:cNvPr id="1270805" name="Check Box 21" hidden="1">
                <a:extLst>
                  <a:ext uri="{63B3BB69-23CF-44E3-9099-C40C66FF867C}">
                    <a14:compatExt spid="_x0000_s1270805"/>
                  </a:ext>
                  <a:ext uri="{FF2B5EF4-FFF2-40B4-BE49-F238E27FC236}">
                    <a16:creationId xmlns:a16="http://schemas.microsoft.com/office/drawing/2014/main" id="{00000000-0008-0000-0E00-000015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806" name="Check Box 22" hidden="1">
                <a:extLst>
                  <a:ext uri="{63B3BB69-23CF-44E3-9099-C40C66FF867C}">
                    <a14:compatExt spid="_x0000_s1270806"/>
                  </a:ext>
                  <a:ext uri="{FF2B5EF4-FFF2-40B4-BE49-F238E27FC236}">
                    <a16:creationId xmlns:a16="http://schemas.microsoft.com/office/drawing/2014/main" id="{00000000-0008-0000-0E00-000016641300}"/>
                  </a:ext>
                </a:extLst>
              </xdr:cNvPr>
              <xdr:cNvSpPr/>
            </xdr:nvSpPr>
            <xdr:spPr bwMode="auto">
              <a:xfrm>
                <a:off x="3890026"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807" name="Check Box 23" hidden="1">
                <a:extLst>
                  <a:ext uri="{63B3BB69-23CF-44E3-9099-C40C66FF867C}">
                    <a14:compatExt spid="_x0000_s1270807"/>
                  </a:ext>
                  <a:ext uri="{FF2B5EF4-FFF2-40B4-BE49-F238E27FC236}">
                    <a16:creationId xmlns:a16="http://schemas.microsoft.com/office/drawing/2014/main" id="{00000000-0008-0000-0E00-000017641300}"/>
                  </a:ext>
                </a:extLst>
              </xdr:cNvPr>
              <xdr:cNvSpPr/>
            </xdr:nvSpPr>
            <xdr:spPr bwMode="auto">
              <a:xfrm>
                <a:off x="2724158"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1270808" name="Check Box 53" descr="両方なし" hidden="1">
              <a:extLst>
                <a:ext uri="{63B3BB69-23CF-44E3-9099-C40C66FF867C}">
                  <a14:compatExt spid="_x0000_s1270808"/>
                </a:ext>
                <a:ext uri="{FF2B5EF4-FFF2-40B4-BE49-F238E27FC236}">
                  <a16:creationId xmlns:a16="http://schemas.microsoft.com/office/drawing/2014/main" id="{00000000-0008-0000-0E00-000018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1270809" name="Check Box 173" hidden="1">
              <a:extLst>
                <a:ext uri="{63B3BB69-23CF-44E3-9099-C40C66FF867C}">
                  <a14:compatExt spid="_x0000_s1270809"/>
                </a:ext>
                <a:ext uri="{FF2B5EF4-FFF2-40B4-BE49-F238E27FC236}">
                  <a16:creationId xmlns:a16="http://schemas.microsoft.com/office/drawing/2014/main" id="{00000000-0008-0000-0E00-000019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1270810" name="Check Box 26" hidden="1">
              <a:extLst>
                <a:ext uri="{63B3BB69-23CF-44E3-9099-C40C66FF867C}">
                  <a14:compatExt spid="_x0000_s1270810"/>
                </a:ext>
                <a:ext uri="{FF2B5EF4-FFF2-40B4-BE49-F238E27FC236}">
                  <a16:creationId xmlns:a16="http://schemas.microsoft.com/office/drawing/2014/main" id="{00000000-0008-0000-0E00-00001A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1270811" name="Check Box 50" descr="両方なし" hidden="1">
              <a:extLst>
                <a:ext uri="{63B3BB69-23CF-44E3-9099-C40C66FF867C}">
                  <a14:compatExt spid="_x0000_s1270811"/>
                </a:ext>
                <a:ext uri="{FF2B5EF4-FFF2-40B4-BE49-F238E27FC236}">
                  <a16:creationId xmlns:a16="http://schemas.microsoft.com/office/drawing/2014/main" id="{00000000-0008-0000-0E00-00001B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3152775" y="6915150"/>
              <a:ext cx="1165714" cy="194291"/>
              <a:chOff x="3149179" y="2694921"/>
              <a:chExt cx="1162599" cy="202826"/>
            </a:xfrm>
          </xdr:grpSpPr>
          <xdr:sp macro="" textlink="">
            <xdr:nvSpPr>
              <xdr:cNvPr id="1270812" name="Check Box 28" hidden="1">
                <a:extLst>
                  <a:ext uri="{63B3BB69-23CF-44E3-9099-C40C66FF867C}">
                    <a14:compatExt spid="_x0000_s1270812"/>
                  </a:ext>
                  <a:ext uri="{FF2B5EF4-FFF2-40B4-BE49-F238E27FC236}">
                    <a16:creationId xmlns:a16="http://schemas.microsoft.com/office/drawing/2014/main" id="{00000000-0008-0000-0E00-00001C641300}"/>
                  </a:ext>
                </a:extLst>
              </xdr:cNvPr>
              <xdr:cNvSpPr/>
            </xdr:nvSpPr>
            <xdr:spPr bwMode="auto">
              <a:xfrm>
                <a:off x="3149179" y="2694921"/>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3" name="Check Box 29" hidden="1">
                <a:extLst>
                  <a:ext uri="{63B3BB69-23CF-44E3-9099-C40C66FF867C}">
                    <a14:compatExt spid="_x0000_s1270813"/>
                  </a:ext>
                  <a:ext uri="{FF2B5EF4-FFF2-40B4-BE49-F238E27FC236}">
                    <a16:creationId xmlns:a16="http://schemas.microsoft.com/office/drawing/2014/main" id="{00000000-0008-0000-0E00-00001D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3152775" y="7263246"/>
              <a:ext cx="1165714" cy="194291"/>
              <a:chOff x="3149179" y="2694921"/>
              <a:chExt cx="1162599" cy="202826"/>
            </a:xfrm>
          </xdr:grpSpPr>
          <xdr:sp macro="" textlink="">
            <xdr:nvSpPr>
              <xdr:cNvPr id="1270814" name="Check Box 30" hidden="1">
                <a:extLst>
                  <a:ext uri="{63B3BB69-23CF-44E3-9099-C40C66FF867C}">
                    <a14:compatExt spid="_x0000_s1270814"/>
                  </a:ext>
                  <a:ext uri="{FF2B5EF4-FFF2-40B4-BE49-F238E27FC236}">
                    <a16:creationId xmlns:a16="http://schemas.microsoft.com/office/drawing/2014/main" id="{00000000-0008-0000-0E00-00001E641300}"/>
                  </a:ext>
                </a:extLst>
              </xdr:cNvPr>
              <xdr:cNvSpPr/>
            </xdr:nvSpPr>
            <xdr:spPr bwMode="auto">
              <a:xfrm>
                <a:off x="3149179" y="2694921"/>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5" name="Check Box 31" hidden="1">
                <a:extLst>
                  <a:ext uri="{63B3BB69-23CF-44E3-9099-C40C66FF867C}">
                    <a14:compatExt spid="_x0000_s1270815"/>
                  </a:ext>
                  <a:ext uri="{FF2B5EF4-FFF2-40B4-BE49-F238E27FC236}">
                    <a16:creationId xmlns:a16="http://schemas.microsoft.com/office/drawing/2014/main" id="{00000000-0008-0000-0E00-00001F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14" name="グループ化 13">
              <a:extLst>
                <a:ext uri="{FF2B5EF4-FFF2-40B4-BE49-F238E27FC236}">
                  <a16:creationId xmlns:a16="http://schemas.microsoft.com/office/drawing/2014/main" id="{00000000-0008-0000-0E00-00000E000000}"/>
                </a:ext>
              </a:extLst>
            </xdr:cNvPr>
            <xdr:cNvGrpSpPr/>
          </xdr:nvGrpSpPr>
          <xdr:grpSpPr>
            <a:xfrm>
              <a:off x="3152775" y="7762875"/>
              <a:ext cx="1165714" cy="194291"/>
              <a:chOff x="3149179" y="2695198"/>
              <a:chExt cx="1162599" cy="202825"/>
            </a:xfrm>
          </xdr:grpSpPr>
          <xdr:sp macro="" textlink="">
            <xdr:nvSpPr>
              <xdr:cNvPr id="1270816" name="Check Box 32" hidden="1">
                <a:extLst>
                  <a:ext uri="{63B3BB69-23CF-44E3-9099-C40C66FF867C}">
                    <a14:compatExt spid="_x0000_s1270816"/>
                  </a:ext>
                  <a:ext uri="{FF2B5EF4-FFF2-40B4-BE49-F238E27FC236}">
                    <a16:creationId xmlns:a16="http://schemas.microsoft.com/office/drawing/2014/main" id="{00000000-0008-0000-0E00-000020641300}"/>
                  </a:ext>
                </a:extLst>
              </xdr:cNvPr>
              <xdr:cNvSpPr/>
            </xdr:nvSpPr>
            <xdr:spPr bwMode="auto">
              <a:xfrm>
                <a:off x="3149179" y="269519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7" name="Check Box 33" hidden="1">
                <a:extLst>
                  <a:ext uri="{63B3BB69-23CF-44E3-9099-C40C66FF867C}">
                    <a14:compatExt spid="_x0000_s1270817"/>
                  </a:ext>
                  <a:ext uri="{FF2B5EF4-FFF2-40B4-BE49-F238E27FC236}">
                    <a16:creationId xmlns:a16="http://schemas.microsoft.com/office/drawing/2014/main" id="{00000000-0008-0000-0E00-000021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3152775" y="10172700"/>
              <a:ext cx="1165714" cy="194291"/>
              <a:chOff x="3149179" y="2694921"/>
              <a:chExt cx="1162599" cy="202826"/>
            </a:xfrm>
          </xdr:grpSpPr>
          <xdr:sp macro="" textlink="">
            <xdr:nvSpPr>
              <xdr:cNvPr id="1270818" name="Check Box 34" hidden="1">
                <a:extLst>
                  <a:ext uri="{63B3BB69-23CF-44E3-9099-C40C66FF867C}">
                    <a14:compatExt spid="_x0000_s1270818"/>
                  </a:ext>
                  <a:ext uri="{FF2B5EF4-FFF2-40B4-BE49-F238E27FC236}">
                    <a16:creationId xmlns:a16="http://schemas.microsoft.com/office/drawing/2014/main" id="{00000000-0008-0000-0E00-000022641300}"/>
                  </a:ext>
                </a:extLst>
              </xdr:cNvPr>
              <xdr:cNvSpPr/>
            </xdr:nvSpPr>
            <xdr:spPr bwMode="auto">
              <a:xfrm>
                <a:off x="3149179" y="2694921"/>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9" name="Check Box 35" hidden="1">
                <a:extLst>
                  <a:ext uri="{63B3BB69-23CF-44E3-9099-C40C66FF867C}">
                    <a14:compatExt spid="_x0000_s1270819"/>
                  </a:ext>
                  <a:ext uri="{FF2B5EF4-FFF2-40B4-BE49-F238E27FC236}">
                    <a16:creationId xmlns:a16="http://schemas.microsoft.com/office/drawing/2014/main" id="{00000000-0008-0000-0E00-000023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16" name="グループ化 15">
              <a:extLst>
                <a:ext uri="{FF2B5EF4-FFF2-40B4-BE49-F238E27FC236}">
                  <a16:creationId xmlns:a16="http://schemas.microsoft.com/office/drawing/2014/main" id="{00000000-0008-0000-0E00-000010000000}"/>
                </a:ext>
              </a:extLst>
            </xdr:cNvPr>
            <xdr:cNvGrpSpPr/>
          </xdr:nvGrpSpPr>
          <xdr:grpSpPr>
            <a:xfrm>
              <a:off x="3152775" y="9658350"/>
              <a:ext cx="1165714" cy="194291"/>
              <a:chOff x="3149179" y="2694921"/>
              <a:chExt cx="1162599" cy="202826"/>
            </a:xfrm>
          </xdr:grpSpPr>
          <xdr:sp macro="" textlink="">
            <xdr:nvSpPr>
              <xdr:cNvPr id="1270820" name="Check Box 36" hidden="1">
                <a:extLst>
                  <a:ext uri="{63B3BB69-23CF-44E3-9099-C40C66FF867C}">
                    <a14:compatExt spid="_x0000_s1270820"/>
                  </a:ext>
                  <a:ext uri="{FF2B5EF4-FFF2-40B4-BE49-F238E27FC236}">
                    <a16:creationId xmlns:a16="http://schemas.microsoft.com/office/drawing/2014/main" id="{00000000-0008-0000-0E00-000024641300}"/>
                  </a:ext>
                </a:extLst>
              </xdr:cNvPr>
              <xdr:cNvSpPr/>
            </xdr:nvSpPr>
            <xdr:spPr bwMode="auto">
              <a:xfrm>
                <a:off x="3149179" y="2694921"/>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21" name="Check Box 37" hidden="1">
                <a:extLst>
                  <a:ext uri="{63B3BB69-23CF-44E3-9099-C40C66FF867C}">
                    <a14:compatExt spid="_x0000_s1270821"/>
                  </a:ext>
                  <a:ext uri="{FF2B5EF4-FFF2-40B4-BE49-F238E27FC236}">
                    <a16:creationId xmlns:a16="http://schemas.microsoft.com/office/drawing/2014/main" id="{00000000-0008-0000-0E00-000025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63969" name="Check Box 1" hidden="1">
                <a:extLst>
                  <a:ext uri="{63B3BB69-23CF-44E3-9099-C40C66FF867C}">
                    <a14:compatExt spid="_x0000_s1363969"/>
                  </a:ext>
                  <a:ext uri="{FF2B5EF4-FFF2-40B4-BE49-F238E27FC236}">
                    <a16:creationId xmlns:a16="http://schemas.microsoft.com/office/drawing/2014/main" id="{00000000-0008-0000-0F00-000001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0" name="Check Box 2" hidden="1">
                <a:extLst>
                  <a:ext uri="{63B3BB69-23CF-44E3-9099-C40C66FF867C}">
                    <a14:compatExt spid="_x0000_s1363970"/>
                  </a:ext>
                  <a:ext uri="{FF2B5EF4-FFF2-40B4-BE49-F238E27FC236}">
                    <a16:creationId xmlns:a16="http://schemas.microsoft.com/office/drawing/2014/main" id="{00000000-0008-0000-0F00-000002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63971" name="Check Box 3" hidden="1">
                <a:extLst>
                  <a:ext uri="{63B3BB69-23CF-44E3-9099-C40C66FF867C}">
                    <a14:compatExt spid="_x0000_s1363971"/>
                  </a:ext>
                  <a:ext uri="{FF2B5EF4-FFF2-40B4-BE49-F238E27FC236}">
                    <a16:creationId xmlns:a16="http://schemas.microsoft.com/office/drawing/2014/main" id="{00000000-0008-0000-0F00-000003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2" name="Check Box 95" hidden="1">
                <a:extLst>
                  <a:ext uri="{63B3BB69-23CF-44E3-9099-C40C66FF867C}">
                    <a14:compatExt spid="_x0000_s1363972"/>
                  </a:ext>
                  <a:ext uri="{FF2B5EF4-FFF2-40B4-BE49-F238E27FC236}">
                    <a16:creationId xmlns:a16="http://schemas.microsoft.com/office/drawing/2014/main" id="{00000000-0008-0000-0F00-000004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63973" name="Check Box 5" hidden="1">
                <a:extLst>
                  <a:ext uri="{63B3BB69-23CF-44E3-9099-C40C66FF867C}">
                    <a14:compatExt spid="_x0000_s1363973"/>
                  </a:ext>
                  <a:ext uri="{FF2B5EF4-FFF2-40B4-BE49-F238E27FC236}">
                    <a16:creationId xmlns:a16="http://schemas.microsoft.com/office/drawing/2014/main" id="{00000000-0008-0000-0F00-000005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4" name="Check Box 6" hidden="1">
                <a:extLst>
                  <a:ext uri="{63B3BB69-23CF-44E3-9099-C40C66FF867C}">
                    <a14:compatExt spid="_x0000_s1363974"/>
                  </a:ext>
                  <a:ext uri="{FF2B5EF4-FFF2-40B4-BE49-F238E27FC236}">
                    <a16:creationId xmlns:a16="http://schemas.microsoft.com/office/drawing/2014/main" id="{00000000-0008-0000-0F00-000006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63975" name="Check Box 7" hidden="1">
                <a:extLst>
                  <a:ext uri="{63B3BB69-23CF-44E3-9099-C40C66FF867C}">
                    <a14:compatExt spid="_x0000_s1363975"/>
                  </a:ext>
                  <a:ext uri="{FF2B5EF4-FFF2-40B4-BE49-F238E27FC236}">
                    <a16:creationId xmlns:a16="http://schemas.microsoft.com/office/drawing/2014/main" id="{00000000-0008-0000-0F00-000007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6" name="Check Box 8" hidden="1">
                <a:extLst>
                  <a:ext uri="{63B3BB69-23CF-44E3-9099-C40C66FF867C}">
                    <a14:compatExt spid="_x0000_s1363976"/>
                  </a:ext>
                  <a:ext uri="{FF2B5EF4-FFF2-40B4-BE49-F238E27FC236}">
                    <a16:creationId xmlns:a16="http://schemas.microsoft.com/office/drawing/2014/main" id="{00000000-0008-0000-0F00-000008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63988" name="Check Box 20" hidden="1">
              <a:extLst>
                <a:ext uri="{63B3BB69-23CF-44E3-9099-C40C66FF867C}">
                  <a14:compatExt spid="_x0000_s1363988"/>
                </a:ext>
                <a:ext uri="{FF2B5EF4-FFF2-40B4-BE49-F238E27FC236}">
                  <a16:creationId xmlns:a16="http://schemas.microsoft.com/office/drawing/2014/main" id="{00000000-0008-0000-0F00-000014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63989" name="Check Box 21" hidden="1">
              <a:extLst>
                <a:ext uri="{63B3BB69-23CF-44E3-9099-C40C66FF867C}">
                  <a14:compatExt spid="_x0000_s1363989"/>
                </a:ext>
                <a:ext uri="{FF2B5EF4-FFF2-40B4-BE49-F238E27FC236}">
                  <a16:creationId xmlns:a16="http://schemas.microsoft.com/office/drawing/2014/main" id="{00000000-0008-0000-0F00-000015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63990" name="Check Box 22" hidden="1">
              <a:extLst>
                <a:ext uri="{63B3BB69-23CF-44E3-9099-C40C66FF867C}">
                  <a14:compatExt spid="_x0000_s1363990"/>
                </a:ext>
                <a:ext uri="{FF2B5EF4-FFF2-40B4-BE49-F238E27FC236}">
                  <a16:creationId xmlns:a16="http://schemas.microsoft.com/office/drawing/2014/main" id="{00000000-0008-0000-0F00-000016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63991" name="Check Box 23" hidden="1">
              <a:extLst>
                <a:ext uri="{63B3BB69-23CF-44E3-9099-C40C66FF867C}">
                  <a14:compatExt spid="_x0000_s1363991"/>
                </a:ext>
                <a:ext uri="{FF2B5EF4-FFF2-40B4-BE49-F238E27FC236}">
                  <a16:creationId xmlns:a16="http://schemas.microsoft.com/office/drawing/2014/main" id="{00000000-0008-0000-0F00-000017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07649" name="Check Box 1" hidden="1">
              <a:extLst>
                <a:ext uri="{63B3BB69-23CF-44E3-9099-C40C66FF867C}">
                  <a14:compatExt spid="_x0000_s1307649"/>
                </a:ext>
                <a:ext uri="{FF2B5EF4-FFF2-40B4-BE49-F238E27FC236}">
                  <a16:creationId xmlns:a16="http://schemas.microsoft.com/office/drawing/2014/main" id="{00000000-0008-0000-1000-000001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07650" name="Check Box 2" hidden="1">
              <a:extLst>
                <a:ext uri="{63B3BB69-23CF-44E3-9099-C40C66FF867C}">
                  <a14:compatExt spid="_x0000_s1307650"/>
                </a:ext>
                <a:ext uri="{FF2B5EF4-FFF2-40B4-BE49-F238E27FC236}">
                  <a16:creationId xmlns:a16="http://schemas.microsoft.com/office/drawing/2014/main" id="{00000000-0008-0000-1000-000002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07651" name="Check Box 3" hidden="1">
              <a:extLst>
                <a:ext uri="{63B3BB69-23CF-44E3-9099-C40C66FF867C}">
                  <a14:compatExt spid="_x0000_s1307651"/>
                </a:ext>
                <a:ext uri="{FF2B5EF4-FFF2-40B4-BE49-F238E27FC236}">
                  <a16:creationId xmlns:a16="http://schemas.microsoft.com/office/drawing/2014/main" id="{00000000-0008-0000-1000-000003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07652" name="Check Box 4" hidden="1">
              <a:extLst>
                <a:ext uri="{63B3BB69-23CF-44E3-9099-C40C66FF867C}">
                  <a14:compatExt spid="_x0000_s1307652"/>
                </a:ext>
                <a:ext uri="{FF2B5EF4-FFF2-40B4-BE49-F238E27FC236}">
                  <a16:creationId xmlns:a16="http://schemas.microsoft.com/office/drawing/2014/main" id="{00000000-0008-0000-1000-000004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07653" name="Check Box 5" hidden="1">
              <a:extLst>
                <a:ext uri="{63B3BB69-23CF-44E3-9099-C40C66FF867C}">
                  <a14:compatExt spid="_x0000_s1307653"/>
                </a:ext>
                <a:ext uri="{FF2B5EF4-FFF2-40B4-BE49-F238E27FC236}">
                  <a16:creationId xmlns:a16="http://schemas.microsoft.com/office/drawing/2014/main" id="{00000000-0008-0000-1000-000005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07654" name="Check Box 6" hidden="1">
              <a:extLst>
                <a:ext uri="{63B3BB69-23CF-44E3-9099-C40C66FF867C}">
                  <a14:compatExt spid="_x0000_s1307654"/>
                </a:ext>
                <a:ext uri="{FF2B5EF4-FFF2-40B4-BE49-F238E27FC236}">
                  <a16:creationId xmlns:a16="http://schemas.microsoft.com/office/drawing/2014/main" id="{00000000-0008-0000-1000-000006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07655" name="Check Box 7" hidden="1">
              <a:extLst>
                <a:ext uri="{63B3BB69-23CF-44E3-9099-C40C66FF867C}">
                  <a14:compatExt spid="_x0000_s1307655"/>
                </a:ext>
                <a:ext uri="{FF2B5EF4-FFF2-40B4-BE49-F238E27FC236}">
                  <a16:creationId xmlns:a16="http://schemas.microsoft.com/office/drawing/2014/main" id="{00000000-0008-0000-1000-000007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07656" name="Check Box 8" hidden="1">
              <a:extLst>
                <a:ext uri="{63B3BB69-23CF-44E3-9099-C40C66FF867C}">
                  <a14:compatExt spid="_x0000_s1307656"/>
                </a:ext>
                <a:ext uri="{FF2B5EF4-FFF2-40B4-BE49-F238E27FC236}">
                  <a16:creationId xmlns:a16="http://schemas.microsoft.com/office/drawing/2014/main" id="{00000000-0008-0000-1000-000008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07657" name="Check Box 9" hidden="1">
              <a:extLst>
                <a:ext uri="{63B3BB69-23CF-44E3-9099-C40C66FF867C}">
                  <a14:compatExt spid="_x0000_s1307657"/>
                </a:ext>
                <a:ext uri="{FF2B5EF4-FFF2-40B4-BE49-F238E27FC236}">
                  <a16:creationId xmlns:a16="http://schemas.microsoft.com/office/drawing/2014/main" id="{00000000-0008-0000-1000-000009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07658" name="Check Box 10" hidden="1">
              <a:extLst>
                <a:ext uri="{63B3BB69-23CF-44E3-9099-C40C66FF867C}">
                  <a14:compatExt spid="_x0000_s1307658"/>
                </a:ext>
                <a:ext uri="{FF2B5EF4-FFF2-40B4-BE49-F238E27FC236}">
                  <a16:creationId xmlns:a16="http://schemas.microsoft.com/office/drawing/2014/main" id="{00000000-0008-0000-1000-00000A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07659" name="Check Box 11" hidden="1">
              <a:extLst>
                <a:ext uri="{63B3BB69-23CF-44E3-9099-C40C66FF867C}">
                  <a14:compatExt spid="_x0000_s1307659"/>
                </a:ext>
                <a:ext uri="{FF2B5EF4-FFF2-40B4-BE49-F238E27FC236}">
                  <a16:creationId xmlns:a16="http://schemas.microsoft.com/office/drawing/2014/main" id="{00000000-0008-0000-1000-00000B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07660" name="Check Box 12" hidden="1">
              <a:extLst>
                <a:ext uri="{63B3BB69-23CF-44E3-9099-C40C66FF867C}">
                  <a14:compatExt spid="_x0000_s1307660"/>
                </a:ext>
                <a:ext uri="{FF2B5EF4-FFF2-40B4-BE49-F238E27FC236}">
                  <a16:creationId xmlns:a16="http://schemas.microsoft.com/office/drawing/2014/main" id="{00000000-0008-0000-1000-00000C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07661" name="Check Box 13" hidden="1">
              <a:extLst>
                <a:ext uri="{63B3BB69-23CF-44E3-9099-C40C66FF867C}">
                  <a14:compatExt spid="_x0000_s1307661"/>
                </a:ext>
                <a:ext uri="{FF2B5EF4-FFF2-40B4-BE49-F238E27FC236}">
                  <a16:creationId xmlns:a16="http://schemas.microsoft.com/office/drawing/2014/main" id="{00000000-0008-0000-1000-00000D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07662" name="Check Box 14" hidden="1">
              <a:extLst>
                <a:ext uri="{63B3BB69-23CF-44E3-9099-C40C66FF867C}">
                  <a14:compatExt spid="_x0000_s1307662"/>
                </a:ext>
                <a:ext uri="{FF2B5EF4-FFF2-40B4-BE49-F238E27FC236}">
                  <a16:creationId xmlns:a16="http://schemas.microsoft.com/office/drawing/2014/main" id="{00000000-0008-0000-1000-00000E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08673" name="Check Box 1" hidden="1">
              <a:extLst>
                <a:ext uri="{63B3BB69-23CF-44E3-9099-C40C66FF867C}">
                  <a14:compatExt spid="_x0000_s1308673"/>
                </a:ext>
                <a:ext uri="{FF2B5EF4-FFF2-40B4-BE49-F238E27FC236}">
                  <a16:creationId xmlns:a16="http://schemas.microsoft.com/office/drawing/2014/main" id="{00000000-0008-0000-1100-00000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08674" name="Check Box 2" hidden="1">
              <a:extLst>
                <a:ext uri="{63B3BB69-23CF-44E3-9099-C40C66FF867C}">
                  <a14:compatExt spid="_x0000_s1308674"/>
                </a:ext>
                <a:ext uri="{FF2B5EF4-FFF2-40B4-BE49-F238E27FC236}">
                  <a16:creationId xmlns:a16="http://schemas.microsoft.com/office/drawing/2014/main" id="{00000000-0008-0000-1100-00000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08675" name="Check Box 3" hidden="1">
              <a:extLst>
                <a:ext uri="{63B3BB69-23CF-44E3-9099-C40C66FF867C}">
                  <a14:compatExt spid="_x0000_s1308675"/>
                </a:ext>
                <a:ext uri="{FF2B5EF4-FFF2-40B4-BE49-F238E27FC236}">
                  <a16:creationId xmlns:a16="http://schemas.microsoft.com/office/drawing/2014/main" id="{00000000-0008-0000-1100-00000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08676" name="Check Box 4" hidden="1">
              <a:extLst>
                <a:ext uri="{63B3BB69-23CF-44E3-9099-C40C66FF867C}">
                  <a14:compatExt spid="_x0000_s1308676"/>
                </a:ext>
                <a:ext uri="{FF2B5EF4-FFF2-40B4-BE49-F238E27FC236}">
                  <a16:creationId xmlns:a16="http://schemas.microsoft.com/office/drawing/2014/main" id="{00000000-0008-0000-1100-00000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08677" name="Check Box 5" hidden="1">
              <a:extLst>
                <a:ext uri="{63B3BB69-23CF-44E3-9099-C40C66FF867C}">
                  <a14:compatExt spid="_x0000_s1308677"/>
                </a:ext>
                <a:ext uri="{FF2B5EF4-FFF2-40B4-BE49-F238E27FC236}">
                  <a16:creationId xmlns:a16="http://schemas.microsoft.com/office/drawing/2014/main" id="{00000000-0008-0000-1100-00000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08678" name="Check Box 6" hidden="1">
              <a:extLst>
                <a:ext uri="{63B3BB69-23CF-44E3-9099-C40C66FF867C}">
                  <a14:compatExt spid="_x0000_s1308678"/>
                </a:ext>
                <a:ext uri="{FF2B5EF4-FFF2-40B4-BE49-F238E27FC236}">
                  <a16:creationId xmlns:a16="http://schemas.microsoft.com/office/drawing/2014/main" id="{00000000-0008-0000-1100-00000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08679" name="Check Box 7" hidden="1">
              <a:extLst>
                <a:ext uri="{63B3BB69-23CF-44E3-9099-C40C66FF867C}">
                  <a14:compatExt spid="_x0000_s1308679"/>
                </a:ext>
                <a:ext uri="{FF2B5EF4-FFF2-40B4-BE49-F238E27FC236}">
                  <a16:creationId xmlns:a16="http://schemas.microsoft.com/office/drawing/2014/main" id="{00000000-0008-0000-1100-00000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08680" name="Check Box 8" hidden="1">
              <a:extLst>
                <a:ext uri="{63B3BB69-23CF-44E3-9099-C40C66FF867C}">
                  <a14:compatExt spid="_x0000_s1308680"/>
                </a:ext>
                <a:ext uri="{FF2B5EF4-FFF2-40B4-BE49-F238E27FC236}">
                  <a16:creationId xmlns:a16="http://schemas.microsoft.com/office/drawing/2014/main" id="{00000000-0008-0000-1100-000008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08681" name="Check Box 9" hidden="1">
              <a:extLst>
                <a:ext uri="{63B3BB69-23CF-44E3-9099-C40C66FF867C}">
                  <a14:compatExt spid="_x0000_s1308681"/>
                </a:ext>
                <a:ext uri="{FF2B5EF4-FFF2-40B4-BE49-F238E27FC236}">
                  <a16:creationId xmlns:a16="http://schemas.microsoft.com/office/drawing/2014/main" id="{00000000-0008-0000-1100-000009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08682" name="Check Box 10" hidden="1">
              <a:extLst>
                <a:ext uri="{63B3BB69-23CF-44E3-9099-C40C66FF867C}">
                  <a14:compatExt spid="_x0000_s1308682"/>
                </a:ext>
                <a:ext uri="{FF2B5EF4-FFF2-40B4-BE49-F238E27FC236}">
                  <a16:creationId xmlns:a16="http://schemas.microsoft.com/office/drawing/2014/main" id="{00000000-0008-0000-1100-00000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08683" name="Check Box 11" hidden="1">
              <a:extLst>
                <a:ext uri="{63B3BB69-23CF-44E3-9099-C40C66FF867C}">
                  <a14:compatExt spid="_x0000_s1308683"/>
                </a:ext>
                <a:ext uri="{FF2B5EF4-FFF2-40B4-BE49-F238E27FC236}">
                  <a16:creationId xmlns:a16="http://schemas.microsoft.com/office/drawing/2014/main" id="{00000000-0008-0000-1100-00000B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08684" name="Check Box 12" hidden="1">
              <a:extLst>
                <a:ext uri="{63B3BB69-23CF-44E3-9099-C40C66FF867C}">
                  <a14:compatExt spid="_x0000_s1308684"/>
                </a:ext>
                <a:ext uri="{FF2B5EF4-FFF2-40B4-BE49-F238E27FC236}">
                  <a16:creationId xmlns:a16="http://schemas.microsoft.com/office/drawing/2014/main" id="{00000000-0008-0000-1100-00000C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08685" name="Check Box 13" hidden="1">
              <a:extLst>
                <a:ext uri="{63B3BB69-23CF-44E3-9099-C40C66FF867C}">
                  <a14:compatExt spid="_x0000_s1308685"/>
                </a:ext>
                <a:ext uri="{FF2B5EF4-FFF2-40B4-BE49-F238E27FC236}">
                  <a16:creationId xmlns:a16="http://schemas.microsoft.com/office/drawing/2014/main" id="{00000000-0008-0000-1100-00000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08686" name="Check Box 14" hidden="1">
              <a:extLst>
                <a:ext uri="{63B3BB69-23CF-44E3-9099-C40C66FF867C}">
                  <a14:compatExt spid="_x0000_s1308686"/>
                </a:ext>
                <a:ext uri="{FF2B5EF4-FFF2-40B4-BE49-F238E27FC236}">
                  <a16:creationId xmlns:a16="http://schemas.microsoft.com/office/drawing/2014/main" id="{00000000-0008-0000-1100-00000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308701" name="Check Box 29" hidden="1">
              <a:extLst>
                <a:ext uri="{63B3BB69-23CF-44E3-9099-C40C66FF867C}">
                  <a14:compatExt spid="_x0000_s1308701"/>
                </a:ext>
                <a:ext uri="{FF2B5EF4-FFF2-40B4-BE49-F238E27FC236}">
                  <a16:creationId xmlns:a16="http://schemas.microsoft.com/office/drawing/2014/main" id="{00000000-0008-0000-1100-00001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308702" name="Check Box 30" hidden="1">
              <a:extLst>
                <a:ext uri="{63B3BB69-23CF-44E3-9099-C40C66FF867C}">
                  <a14:compatExt spid="_x0000_s1308702"/>
                </a:ext>
                <a:ext uri="{FF2B5EF4-FFF2-40B4-BE49-F238E27FC236}">
                  <a16:creationId xmlns:a16="http://schemas.microsoft.com/office/drawing/2014/main" id="{00000000-0008-0000-1100-00001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308703" name="Check Box 31" hidden="1">
              <a:extLst>
                <a:ext uri="{63B3BB69-23CF-44E3-9099-C40C66FF867C}">
                  <a14:compatExt spid="_x0000_s1308703"/>
                </a:ext>
                <a:ext uri="{FF2B5EF4-FFF2-40B4-BE49-F238E27FC236}">
                  <a16:creationId xmlns:a16="http://schemas.microsoft.com/office/drawing/2014/main" id="{00000000-0008-0000-1100-00001F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308704" name="Check Box 32" hidden="1">
              <a:extLst>
                <a:ext uri="{63B3BB69-23CF-44E3-9099-C40C66FF867C}">
                  <a14:compatExt spid="_x0000_s1308704"/>
                </a:ext>
                <a:ext uri="{FF2B5EF4-FFF2-40B4-BE49-F238E27FC236}">
                  <a16:creationId xmlns:a16="http://schemas.microsoft.com/office/drawing/2014/main" id="{00000000-0008-0000-1100-000020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308705" name="Check Box 33" hidden="1">
              <a:extLst>
                <a:ext uri="{63B3BB69-23CF-44E3-9099-C40C66FF867C}">
                  <a14:compatExt spid="_x0000_s1308705"/>
                </a:ext>
                <a:ext uri="{FF2B5EF4-FFF2-40B4-BE49-F238E27FC236}">
                  <a16:creationId xmlns:a16="http://schemas.microsoft.com/office/drawing/2014/main" id="{00000000-0008-0000-1100-00002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308706" name="Check Box 34" hidden="1">
              <a:extLst>
                <a:ext uri="{63B3BB69-23CF-44E3-9099-C40C66FF867C}">
                  <a14:compatExt spid="_x0000_s1308706"/>
                </a:ext>
                <a:ext uri="{FF2B5EF4-FFF2-40B4-BE49-F238E27FC236}">
                  <a16:creationId xmlns:a16="http://schemas.microsoft.com/office/drawing/2014/main" id="{00000000-0008-0000-1100-00002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308707" name="Check Box 35" hidden="1">
              <a:extLst>
                <a:ext uri="{63B3BB69-23CF-44E3-9099-C40C66FF867C}">
                  <a14:compatExt spid="_x0000_s1308707"/>
                </a:ext>
                <a:ext uri="{FF2B5EF4-FFF2-40B4-BE49-F238E27FC236}">
                  <a16:creationId xmlns:a16="http://schemas.microsoft.com/office/drawing/2014/main" id="{00000000-0008-0000-1100-00002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308708" name="Check Box 36" hidden="1">
              <a:extLst>
                <a:ext uri="{63B3BB69-23CF-44E3-9099-C40C66FF867C}">
                  <a14:compatExt spid="_x0000_s1308708"/>
                </a:ext>
                <a:ext uri="{FF2B5EF4-FFF2-40B4-BE49-F238E27FC236}">
                  <a16:creationId xmlns:a16="http://schemas.microsoft.com/office/drawing/2014/main" id="{00000000-0008-0000-1100-00002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308709" name="Check Box 37" hidden="1">
              <a:extLst>
                <a:ext uri="{63B3BB69-23CF-44E3-9099-C40C66FF867C}">
                  <a14:compatExt spid="_x0000_s1308709"/>
                </a:ext>
                <a:ext uri="{FF2B5EF4-FFF2-40B4-BE49-F238E27FC236}">
                  <a16:creationId xmlns:a16="http://schemas.microsoft.com/office/drawing/2014/main" id="{00000000-0008-0000-1100-00002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308710" name="Check Box 38" hidden="1">
              <a:extLst>
                <a:ext uri="{63B3BB69-23CF-44E3-9099-C40C66FF867C}">
                  <a14:compatExt spid="_x0000_s1308710"/>
                </a:ext>
                <a:ext uri="{FF2B5EF4-FFF2-40B4-BE49-F238E27FC236}">
                  <a16:creationId xmlns:a16="http://schemas.microsoft.com/office/drawing/2014/main" id="{00000000-0008-0000-1100-00002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308711" name="Check Box 39" hidden="1">
              <a:extLst>
                <a:ext uri="{63B3BB69-23CF-44E3-9099-C40C66FF867C}">
                  <a14:compatExt spid="_x0000_s1308711"/>
                </a:ext>
                <a:ext uri="{FF2B5EF4-FFF2-40B4-BE49-F238E27FC236}">
                  <a16:creationId xmlns:a16="http://schemas.microsoft.com/office/drawing/2014/main" id="{00000000-0008-0000-1100-00002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308712" name="Check Box 40" hidden="1">
              <a:extLst>
                <a:ext uri="{63B3BB69-23CF-44E3-9099-C40C66FF867C}">
                  <a14:compatExt spid="_x0000_s1308712"/>
                </a:ext>
                <a:ext uri="{FF2B5EF4-FFF2-40B4-BE49-F238E27FC236}">
                  <a16:creationId xmlns:a16="http://schemas.microsoft.com/office/drawing/2014/main" id="{00000000-0008-0000-1100-000028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308713" name="Check Box 41" hidden="1">
              <a:extLst>
                <a:ext uri="{63B3BB69-23CF-44E3-9099-C40C66FF867C}">
                  <a14:compatExt spid="_x0000_s1308713"/>
                </a:ext>
                <a:ext uri="{FF2B5EF4-FFF2-40B4-BE49-F238E27FC236}">
                  <a16:creationId xmlns:a16="http://schemas.microsoft.com/office/drawing/2014/main" id="{00000000-0008-0000-1100-000029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308714" name="Check Box 42" hidden="1">
              <a:extLst>
                <a:ext uri="{63B3BB69-23CF-44E3-9099-C40C66FF867C}">
                  <a14:compatExt spid="_x0000_s1308714"/>
                </a:ext>
                <a:ext uri="{FF2B5EF4-FFF2-40B4-BE49-F238E27FC236}">
                  <a16:creationId xmlns:a16="http://schemas.microsoft.com/office/drawing/2014/main" id="{00000000-0008-0000-1100-00002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92</xdr:row>
          <xdr:rowOff>114300</xdr:rowOff>
        </xdr:from>
        <xdr:to>
          <xdr:col>58</xdr:col>
          <xdr:colOff>0</xdr:colOff>
          <xdr:row>93</xdr:row>
          <xdr:rowOff>114300</xdr:rowOff>
        </xdr:to>
        <xdr:sp macro="" textlink="">
          <xdr:nvSpPr>
            <xdr:cNvPr id="1308730" name="Check Box 58" hidden="1">
              <a:extLst>
                <a:ext uri="{63B3BB69-23CF-44E3-9099-C40C66FF867C}">
                  <a14:compatExt spid="_x0000_s1308730"/>
                </a:ext>
                <a:ext uri="{FF2B5EF4-FFF2-40B4-BE49-F238E27FC236}">
                  <a16:creationId xmlns:a16="http://schemas.microsoft.com/office/drawing/2014/main" id="{00000000-0008-0000-1100-00003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93</xdr:row>
          <xdr:rowOff>133350</xdr:rowOff>
        </xdr:from>
        <xdr:to>
          <xdr:col>58</xdr:col>
          <xdr:colOff>0</xdr:colOff>
          <xdr:row>94</xdr:row>
          <xdr:rowOff>133350</xdr:rowOff>
        </xdr:to>
        <xdr:sp macro="" textlink="">
          <xdr:nvSpPr>
            <xdr:cNvPr id="1308731" name="Check Box 59" hidden="1">
              <a:extLst>
                <a:ext uri="{63B3BB69-23CF-44E3-9099-C40C66FF867C}">
                  <a14:compatExt spid="_x0000_s1308731"/>
                </a:ext>
                <a:ext uri="{FF2B5EF4-FFF2-40B4-BE49-F238E27FC236}">
                  <a16:creationId xmlns:a16="http://schemas.microsoft.com/office/drawing/2014/main" id="{00000000-0008-0000-1100-00003B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95</xdr:row>
          <xdr:rowOff>104775</xdr:rowOff>
        </xdr:from>
        <xdr:to>
          <xdr:col>58</xdr:col>
          <xdr:colOff>0</xdr:colOff>
          <xdr:row>96</xdr:row>
          <xdr:rowOff>104775</xdr:rowOff>
        </xdr:to>
        <xdr:sp macro="" textlink="">
          <xdr:nvSpPr>
            <xdr:cNvPr id="1308732" name="Check Box 60" hidden="1">
              <a:extLst>
                <a:ext uri="{63B3BB69-23CF-44E3-9099-C40C66FF867C}">
                  <a14:compatExt spid="_x0000_s1308732"/>
                </a:ext>
                <a:ext uri="{FF2B5EF4-FFF2-40B4-BE49-F238E27FC236}">
                  <a16:creationId xmlns:a16="http://schemas.microsoft.com/office/drawing/2014/main" id="{00000000-0008-0000-1100-00003C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96</xdr:row>
          <xdr:rowOff>123825</xdr:rowOff>
        </xdr:from>
        <xdr:to>
          <xdr:col>58</xdr:col>
          <xdr:colOff>0</xdr:colOff>
          <xdr:row>97</xdr:row>
          <xdr:rowOff>123825</xdr:rowOff>
        </xdr:to>
        <xdr:sp macro="" textlink="">
          <xdr:nvSpPr>
            <xdr:cNvPr id="1308733" name="Check Box 61" hidden="1">
              <a:extLst>
                <a:ext uri="{63B3BB69-23CF-44E3-9099-C40C66FF867C}">
                  <a14:compatExt spid="_x0000_s1308733"/>
                </a:ext>
                <a:ext uri="{FF2B5EF4-FFF2-40B4-BE49-F238E27FC236}">
                  <a16:creationId xmlns:a16="http://schemas.microsoft.com/office/drawing/2014/main" id="{00000000-0008-0000-1100-00003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98</xdr:row>
          <xdr:rowOff>85725</xdr:rowOff>
        </xdr:from>
        <xdr:to>
          <xdr:col>58</xdr:col>
          <xdr:colOff>0</xdr:colOff>
          <xdr:row>99</xdr:row>
          <xdr:rowOff>85725</xdr:rowOff>
        </xdr:to>
        <xdr:sp macro="" textlink="">
          <xdr:nvSpPr>
            <xdr:cNvPr id="1308734" name="Check Box 62" hidden="1">
              <a:extLst>
                <a:ext uri="{63B3BB69-23CF-44E3-9099-C40C66FF867C}">
                  <a14:compatExt spid="_x0000_s1308734"/>
                </a:ext>
                <a:ext uri="{FF2B5EF4-FFF2-40B4-BE49-F238E27FC236}">
                  <a16:creationId xmlns:a16="http://schemas.microsoft.com/office/drawing/2014/main" id="{00000000-0008-0000-1100-00003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99</xdr:row>
          <xdr:rowOff>104775</xdr:rowOff>
        </xdr:from>
        <xdr:to>
          <xdr:col>58</xdr:col>
          <xdr:colOff>0</xdr:colOff>
          <xdr:row>100</xdr:row>
          <xdr:rowOff>104775</xdr:rowOff>
        </xdr:to>
        <xdr:sp macro="" textlink="">
          <xdr:nvSpPr>
            <xdr:cNvPr id="1308735" name="Check Box 63" hidden="1">
              <a:extLst>
                <a:ext uri="{63B3BB69-23CF-44E3-9099-C40C66FF867C}">
                  <a14:compatExt spid="_x0000_s1308735"/>
                </a:ext>
                <a:ext uri="{FF2B5EF4-FFF2-40B4-BE49-F238E27FC236}">
                  <a16:creationId xmlns:a16="http://schemas.microsoft.com/office/drawing/2014/main" id="{00000000-0008-0000-1100-00003F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101</xdr:row>
          <xdr:rowOff>104775</xdr:rowOff>
        </xdr:from>
        <xdr:to>
          <xdr:col>58</xdr:col>
          <xdr:colOff>0</xdr:colOff>
          <xdr:row>102</xdr:row>
          <xdr:rowOff>104775</xdr:rowOff>
        </xdr:to>
        <xdr:sp macro="" textlink="">
          <xdr:nvSpPr>
            <xdr:cNvPr id="1308736" name="Check Box 64" hidden="1">
              <a:extLst>
                <a:ext uri="{63B3BB69-23CF-44E3-9099-C40C66FF867C}">
                  <a14:compatExt spid="_x0000_s1308736"/>
                </a:ext>
                <a:ext uri="{FF2B5EF4-FFF2-40B4-BE49-F238E27FC236}">
                  <a16:creationId xmlns:a16="http://schemas.microsoft.com/office/drawing/2014/main" id="{00000000-0008-0000-1100-000040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102</xdr:row>
          <xdr:rowOff>123825</xdr:rowOff>
        </xdr:from>
        <xdr:to>
          <xdr:col>58</xdr:col>
          <xdr:colOff>0</xdr:colOff>
          <xdr:row>103</xdr:row>
          <xdr:rowOff>123825</xdr:rowOff>
        </xdr:to>
        <xdr:sp macro="" textlink="">
          <xdr:nvSpPr>
            <xdr:cNvPr id="1308737" name="Check Box 65" hidden="1">
              <a:extLst>
                <a:ext uri="{63B3BB69-23CF-44E3-9099-C40C66FF867C}">
                  <a14:compatExt spid="_x0000_s1308737"/>
                </a:ext>
                <a:ext uri="{FF2B5EF4-FFF2-40B4-BE49-F238E27FC236}">
                  <a16:creationId xmlns:a16="http://schemas.microsoft.com/office/drawing/2014/main" id="{00000000-0008-0000-1100-00004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104</xdr:row>
          <xdr:rowOff>95250</xdr:rowOff>
        </xdr:from>
        <xdr:to>
          <xdr:col>58</xdr:col>
          <xdr:colOff>0</xdr:colOff>
          <xdr:row>105</xdr:row>
          <xdr:rowOff>95250</xdr:rowOff>
        </xdr:to>
        <xdr:sp macro="" textlink="">
          <xdr:nvSpPr>
            <xdr:cNvPr id="1308738" name="Check Box 66" hidden="1">
              <a:extLst>
                <a:ext uri="{63B3BB69-23CF-44E3-9099-C40C66FF867C}">
                  <a14:compatExt spid="_x0000_s1308738"/>
                </a:ext>
                <a:ext uri="{FF2B5EF4-FFF2-40B4-BE49-F238E27FC236}">
                  <a16:creationId xmlns:a16="http://schemas.microsoft.com/office/drawing/2014/main" id="{00000000-0008-0000-1100-00004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105</xdr:row>
          <xdr:rowOff>114300</xdr:rowOff>
        </xdr:from>
        <xdr:to>
          <xdr:col>58</xdr:col>
          <xdr:colOff>0</xdr:colOff>
          <xdr:row>106</xdr:row>
          <xdr:rowOff>114300</xdr:rowOff>
        </xdr:to>
        <xdr:sp macro="" textlink="">
          <xdr:nvSpPr>
            <xdr:cNvPr id="1308739" name="Check Box 67" hidden="1">
              <a:extLst>
                <a:ext uri="{63B3BB69-23CF-44E3-9099-C40C66FF867C}">
                  <a14:compatExt spid="_x0000_s1308739"/>
                </a:ext>
                <a:ext uri="{FF2B5EF4-FFF2-40B4-BE49-F238E27FC236}">
                  <a16:creationId xmlns:a16="http://schemas.microsoft.com/office/drawing/2014/main" id="{00000000-0008-0000-1100-00004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107</xdr:row>
          <xdr:rowOff>95250</xdr:rowOff>
        </xdr:from>
        <xdr:to>
          <xdr:col>58</xdr:col>
          <xdr:colOff>0</xdr:colOff>
          <xdr:row>108</xdr:row>
          <xdr:rowOff>95250</xdr:rowOff>
        </xdr:to>
        <xdr:sp macro="" textlink="">
          <xdr:nvSpPr>
            <xdr:cNvPr id="1308740" name="Check Box 68" hidden="1">
              <a:extLst>
                <a:ext uri="{63B3BB69-23CF-44E3-9099-C40C66FF867C}">
                  <a14:compatExt spid="_x0000_s1308740"/>
                </a:ext>
                <a:ext uri="{FF2B5EF4-FFF2-40B4-BE49-F238E27FC236}">
                  <a16:creationId xmlns:a16="http://schemas.microsoft.com/office/drawing/2014/main" id="{00000000-0008-0000-1100-00004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108</xdr:row>
          <xdr:rowOff>114300</xdr:rowOff>
        </xdr:from>
        <xdr:to>
          <xdr:col>58</xdr:col>
          <xdr:colOff>0</xdr:colOff>
          <xdr:row>109</xdr:row>
          <xdr:rowOff>114300</xdr:rowOff>
        </xdr:to>
        <xdr:sp macro="" textlink="">
          <xdr:nvSpPr>
            <xdr:cNvPr id="1308741" name="Check Box 69" hidden="1">
              <a:extLst>
                <a:ext uri="{63B3BB69-23CF-44E3-9099-C40C66FF867C}">
                  <a14:compatExt spid="_x0000_s1308741"/>
                </a:ext>
                <a:ext uri="{FF2B5EF4-FFF2-40B4-BE49-F238E27FC236}">
                  <a16:creationId xmlns:a16="http://schemas.microsoft.com/office/drawing/2014/main" id="{00000000-0008-0000-1100-00004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110</xdr:row>
          <xdr:rowOff>95250</xdr:rowOff>
        </xdr:from>
        <xdr:to>
          <xdr:col>58</xdr:col>
          <xdr:colOff>0</xdr:colOff>
          <xdr:row>111</xdr:row>
          <xdr:rowOff>95250</xdr:rowOff>
        </xdr:to>
        <xdr:sp macro="" textlink="">
          <xdr:nvSpPr>
            <xdr:cNvPr id="1308742" name="Check Box 70" hidden="1">
              <a:extLst>
                <a:ext uri="{63B3BB69-23CF-44E3-9099-C40C66FF867C}">
                  <a14:compatExt spid="_x0000_s1308742"/>
                </a:ext>
                <a:ext uri="{FF2B5EF4-FFF2-40B4-BE49-F238E27FC236}">
                  <a16:creationId xmlns:a16="http://schemas.microsoft.com/office/drawing/2014/main" id="{00000000-0008-0000-1100-00004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111</xdr:row>
          <xdr:rowOff>114300</xdr:rowOff>
        </xdr:from>
        <xdr:to>
          <xdr:col>58</xdr:col>
          <xdr:colOff>0</xdr:colOff>
          <xdr:row>112</xdr:row>
          <xdr:rowOff>114300</xdr:rowOff>
        </xdr:to>
        <xdr:sp macro="" textlink="">
          <xdr:nvSpPr>
            <xdr:cNvPr id="1308743" name="Check Box 71" hidden="1">
              <a:extLst>
                <a:ext uri="{63B3BB69-23CF-44E3-9099-C40C66FF867C}">
                  <a14:compatExt spid="_x0000_s1308743"/>
                </a:ext>
                <a:ext uri="{FF2B5EF4-FFF2-40B4-BE49-F238E27FC236}">
                  <a16:creationId xmlns:a16="http://schemas.microsoft.com/office/drawing/2014/main" id="{00000000-0008-0000-1100-00004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09697" name="Check Box 1" hidden="1">
              <a:extLst>
                <a:ext uri="{63B3BB69-23CF-44E3-9099-C40C66FF867C}">
                  <a14:compatExt spid="_x0000_s1309697"/>
                </a:ext>
                <a:ext uri="{FF2B5EF4-FFF2-40B4-BE49-F238E27FC236}">
                  <a16:creationId xmlns:a16="http://schemas.microsoft.com/office/drawing/2014/main" id="{00000000-0008-0000-1200-00000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09698" name="Check Box 2" hidden="1">
              <a:extLst>
                <a:ext uri="{63B3BB69-23CF-44E3-9099-C40C66FF867C}">
                  <a14:compatExt spid="_x0000_s1309698"/>
                </a:ext>
                <a:ext uri="{FF2B5EF4-FFF2-40B4-BE49-F238E27FC236}">
                  <a16:creationId xmlns:a16="http://schemas.microsoft.com/office/drawing/2014/main" id="{00000000-0008-0000-1200-00000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09699" name="Check Box 3" hidden="1">
              <a:extLst>
                <a:ext uri="{63B3BB69-23CF-44E3-9099-C40C66FF867C}">
                  <a14:compatExt spid="_x0000_s1309699"/>
                </a:ext>
                <a:ext uri="{FF2B5EF4-FFF2-40B4-BE49-F238E27FC236}">
                  <a16:creationId xmlns:a16="http://schemas.microsoft.com/office/drawing/2014/main" id="{00000000-0008-0000-1200-00000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09700" name="Check Box 4" hidden="1">
              <a:extLst>
                <a:ext uri="{63B3BB69-23CF-44E3-9099-C40C66FF867C}">
                  <a14:compatExt spid="_x0000_s1309700"/>
                </a:ext>
                <a:ext uri="{FF2B5EF4-FFF2-40B4-BE49-F238E27FC236}">
                  <a16:creationId xmlns:a16="http://schemas.microsoft.com/office/drawing/2014/main" id="{00000000-0008-0000-1200-00000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09701" name="Check Box 5" hidden="1">
              <a:extLst>
                <a:ext uri="{63B3BB69-23CF-44E3-9099-C40C66FF867C}">
                  <a14:compatExt spid="_x0000_s1309701"/>
                </a:ext>
                <a:ext uri="{FF2B5EF4-FFF2-40B4-BE49-F238E27FC236}">
                  <a16:creationId xmlns:a16="http://schemas.microsoft.com/office/drawing/2014/main" id="{00000000-0008-0000-1200-00000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09702" name="Check Box 6" hidden="1">
              <a:extLst>
                <a:ext uri="{63B3BB69-23CF-44E3-9099-C40C66FF867C}">
                  <a14:compatExt spid="_x0000_s1309702"/>
                </a:ext>
                <a:ext uri="{FF2B5EF4-FFF2-40B4-BE49-F238E27FC236}">
                  <a16:creationId xmlns:a16="http://schemas.microsoft.com/office/drawing/2014/main" id="{00000000-0008-0000-1200-00000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09703" name="Check Box 7" hidden="1">
              <a:extLst>
                <a:ext uri="{63B3BB69-23CF-44E3-9099-C40C66FF867C}">
                  <a14:compatExt spid="_x0000_s1309703"/>
                </a:ext>
                <a:ext uri="{FF2B5EF4-FFF2-40B4-BE49-F238E27FC236}">
                  <a16:creationId xmlns:a16="http://schemas.microsoft.com/office/drawing/2014/main" id="{00000000-0008-0000-1200-00000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09704" name="Check Box 8" hidden="1">
              <a:extLst>
                <a:ext uri="{63B3BB69-23CF-44E3-9099-C40C66FF867C}">
                  <a14:compatExt spid="_x0000_s1309704"/>
                </a:ext>
                <a:ext uri="{FF2B5EF4-FFF2-40B4-BE49-F238E27FC236}">
                  <a16:creationId xmlns:a16="http://schemas.microsoft.com/office/drawing/2014/main" id="{00000000-0008-0000-1200-00000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09705" name="Check Box 9" hidden="1">
              <a:extLst>
                <a:ext uri="{63B3BB69-23CF-44E3-9099-C40C66FF867C}">
                  <a14:compatExt spid="_x0000_s1309705"/>
                </a:ext>
                <a:ext uri="{FF2B5EF4-FFF2-40B4-BE49-F238E27FC236}">
                  <a16:creationId xmlns:a16="http://schemas.microsoft.com/office/drawing/2014/main" id="{00000000-0008-0000-1200-00000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09706" name="Check Box 10" hidden="1">
              <a:extLst>
                <a:ext uri="{63B3BB69-23CF-44E3-9099-C40C66FF867C}">
                  <a14:compatExt spid="_x0000_s1309706"/>
                </a:ext>
                <a:ext uri="{FF2B5EF4-FFF2-40B4-BE49-F238E27FC236}">
                  <a16:creationId xmlns:a16="http://schemas.microsoft.com/office/drawing/2014/main" id="{00000000-0008-0000-1200-00000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09707" name="Check Box 11" hidden="1">
              <a:extLst>
                <a:ext uri="{63B3BB69-23CF-44E3-9099-C40C66FF867C}">
                  <a14:compatExt spid="_x0000_s1309707"/>
                </a:ext>
                <a:ext uri="{FF2B5EF4-FFF2-40B4-BE49-F238E27FC236}">
                  <a16:creationId xmlns:a16="http://schemas.microsoft.com/office/drawing/2014/main" id="{00000000-0008-0000-1200-00000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09708" name="Check Box 12" hidden="1">
              <a:extLst>
                <a:ext uri="{63B3BB69-23CF-44E3-9099-C40C66FF867C}">
                  <a14:compatExt spid="_x0000_s1309708"/>
                </a:ext>
                <a:ext uri="{FF2B5EF4-FFF2-40B4-BE49-F238E27FC236}">
                  <a16:creationId xmlns:a16="http://schemas.microsoft.com/office/drawing/2014/main" id="{00000000-0008-0000-1200-00000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09709" name="Check Box 13" hidden="1">
              <a:extLst>
                <a:ext uri="{63B3BB69-23CF-44E3-9099-C40C66FF867C}">
                  <a14:compatExt spid="_x0000_s1309709"/>
                </a:ext>
                <a:ext uri="{FF2B5EF4-FFF2-40B4-BE49-F238E27FC236}">
                  <a16:creationId xmlns:a16="http://schemas.microsoft.com/office/drawing/2014/main" id="{00000000-0008-0000-1200-00000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09710" name="Check Box 14" hidden="1">
              <a:extLst>
                <a:ext uri="{63B3BB69-23CF-44E3-9099-C40C66FF867C}">
                  <a14:compatExt spid="_x0000_s1309710"/>
                </a:ext>
                <a:ext uri="{FF2B5EF4-FFF2-40B4-BE49-F238E27FC236}">
                  <a16:creationId xmlns:a16="http://schemas.microsoft.com/office/drawing/2014/main" id="{00000000-0008-0000-1200-00000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09711" name="Check Box 15" hidden="1">
              <a:extLst>
                <a:ext uri="{63B3BB69-23CF-44E3-9099-C40C66FF867C}">
                  <a14:compatExt spid="_x0000_s1309711"/>
                </a:ext>
                <a:ext uri="{FF2B5EF4-FFF2-40B4-BE49-F238E27FC236}">
                  <a16:creationId xmlns:a16="http://schemas.microsoft.com/office/drawing/2014/main" id="{00000000-0008-0000-1200-00000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09712" name="Check Box 16" hidden="1">
              <a:extLst>
                <a:ext uri="{63B3BB69-23CF-44E3-9099-C40C66FF867C}">
                  <a14:compatExt spid="_x0000_s1309712"/>
                </a:ext>
                <a:ext uri="{FF2B5EF4-FFF2-40B4-BE49-F238E27FC236}">
                  <a16:creationId xmlns:a16="http://schemas.microsoft.com/office/drawing/2014/main" id="{00000000-0008-0000-1200-00001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10721" name="Check Box 1" hidden="1">
              <a:extLst>
                <a:ext uri="{63B3BB69-23CF-44E3-9099-C40C66FF867C}">
                  <a14:compatExt spid="_x0000_s1310721"/>
                </a:ext>
                <a:ext uri="{FF2B5EF4-FFF2-40B4-BE49-F238E27FC236}">
                  <a16:creationId xmlns:a16="http://schemas.microsoft.com/office/drawing/2014/main" id="{00000000-0008-0000-1300-00000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10722" name="Check Box 2" hidden="1">
              <a:extLst>
                <a:ext uri="{63B3BB69-23CF-44E3-9099-C40C66FF867C}">
                  <a14:compatExt spid="_x0000_s1310722"/>
                </a:ext>
                <a:ext uri="{FF2B5EF4-FFF2-40B4-BE49-F238E27FC236}">
                  <a16:creationId xmlns:a16="http://schemas.microsoft.com/office/drawing/2014/main" id="{00000000-0008-0000-1300-00000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10723" name="Check Box 3" hidden="1">
              <a:extLst>
                <a:ext uri="{63B3BB69-23CF-44E3-9099-C40C66FF867C}">
                  <a14:compatExt spid="_x0000_s1310723"/>
                </a:ext>
                <a:ext uri="{FF2B5EF4-FFF2-40B4-BE49-F238E27FC236}">
                  <a16:creationId xmlns:a16="http://schemas.microsoft.com/office/drawing/2014/main" id="{00000000-0008-0000-1300-00000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10724" name="Check Box 4" hidden="1">
              <a:extLst>
                <a:ext uri="{63B3BB69-23CF-44E3-9099-C40C66FF867C}">
                  <a14:compatExt spid="_x0000_s1310724"/>
                </a:ext>
                <a:ext uri="{FF2B5EF4-FFF2-40B4-BE49-F238E27FC236}">
                  <a16:creationId xmlns:a16="http://schemas.microsoft.com/office/drawing/2014/main" id="{00000000-0008-0000-1300-00000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10725" name="Check Box 5" hidden="1">
              <a:extLst>
                <a:ext uri="{63B3BB69-23CF-44E3-9099-C40C66FF867C}">
                  <a14:compatExt spid="_x0000_s1310725"/>
                </a:ext>
                <a:ext uri="{FF2B5EF4-FFF2-40B4-BE49-F238E27FC236}">
                  <a16:creationId xmlns:a16="http://schemas.microsoft.com/office/drawing/2014/main" id="{00000000-0008-0000-1300-00000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10726" name="Check Box 6" hidden="1">
              <a:extLst>
                <a:ext uri="{63B3BB69-23CF-44E3-9099-C40C66FF867C}">
                  <a14:compatExt spid="_x0000_s1310726"/>
                </a:ext>
                <a:ext uri="{FF2B5EF4-FFF2-40B4-BE49-F238E27FC236}">
                  <a16:creationId xmlns:a16="http://schemas.microsoft.com/office/drawing/2014/main" id="{00000000-0008-0000-1300-00000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10727" name="Check Box 7" hidden="1">
              <a:extLst>
                <a:ext uri="{63B3BB69-23CF-44E3-9099-C40C66FF867C}">
                  <a14:compatExt spid="_x0000_s1310727"/>
                </a:ext>
                <a:ext uri="{FF2B5EF4-FFF2-40B4-BE49-F238E27FC236}">
                  <a16:creationId xmlns:a16="http://schemas.microsoft.com/office/drawing/2014/main" id="{00000000-0008-0000-1300-00000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10728" name="Check Box 8" hidden="1">
              <a:extLst>
                <a:ext uri="{63B3BB69-23CF-44E3-9099-C40C66FF867C}">
                  <a14:compatExt spid="_x0000_s1310728"/>
                </a:ext>
                <a:ext uri="{FF2B5EF4-FFF2-40B4-BE49-F238E27FC236}">
                  <a16:creationId xmlns:a16="http://schemas.microsoft.com/office/drawing/2014/main" id="{00000000-0008-0000-1300-00000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10729" name="Check Box 9" hidden="1">
              <a:extLst>
                <a:ext uri="{63B3BB69-23CF-44E3-9099-C40C66FF867C}">
                  <a14:compatExt spid="_x0000_s1310729"/>
                </a:ext>
                <a:ext uri="{FF2B5EF4-FFF2-40B4-BE49-F238E27FC236}">
                  <a16:creationId xmlns:a16="http://schemas.microsoft.com/office/drawing/2014/main" id="{00000000-0008-0000-1300-00000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10730" name="Check Box 10" hidden="1">
              <a:extLst>
                <a:ext uri="{63B3BB69-23CF-44E3-9099-C40C66FF867C}">
                  <a14:compatExt spid="_x0000_s1310730"/>
                </a:ext>
                <a:ext uri="{FF2B5EF4-FFF2-40B4-BE49-F238E27FC236}">
                  <a16:creationId xmlns:a16="http://schemas.microsoft.com/office/drawing/2014/main" id="{00000000-0008-0000-1300-00000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10731" name="Check Box 11" hidden="1">
              <a:extLst>
                <a:ext uri="{63B3BB69-23CF-44E3-9099-C40C66FF867C}">
                  <a14:compatExt spid="_x0000_s1310731"/>
                </a:ext>
                <a:ext uri="{FF2B5EF4-FFF2-40B4-BE49-F238E27FC236}">
                  <a16:creationId xmlns:a16="http://schemas.microsoft.com/office/drawing/2014/main" id="{00000000-0008-0000-1300-00000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10732" name="Check Box 12" hidden="1">
              <a:extLst>
                <a:ext uri="{63B3BB69-23CF-44E3-9099-C40C66FF867C}">
                  <a14:compatExt spid="_x0000_s1310732"/>
                </a:ext>
                <a:ext uri="{FF2B5EF4-FFF2-40B4-BE49-F238E27FC236}">
                  <a16:creationId xmlns:a16="http://schemas.microsoft.com/office/drawing/2014/main" id="{00000000-0008-0000-1300-00000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10733" name="Check Box 13" hidden="1">
              <a:extLst>
                <a:ext uri="{63B3BB69-23CF-44E3-9099-C40C66FF867C}">
                  <a14:compatExt spid="_x0000_s1310733"/>
                </a:ext>
                <a:ext uri="{FF2B5EF4-FFF2-40B4-BE49-F238E27FC236}">
                  <a16:creationId xmlns:a16="http://schemas.microsoft.com/office/drawing/2014/main" id="{00000000-0008-0000-1300-00000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10734" name="Check Box 14" hidden="1">
              <a:extLst>
                <a:ext uri="{63B3BB69-23CF-44E3-9099-C40C66FF867C}">
                  <a14:compatExt spid="_x0000_s1310734"/>
                </a:ext>
                <a:ext uri="{FF2B5EF4-FFF2-40B4-BE49-F238E27FC236}">
                  <a16:creationId xmlns:a16="http://schemas.microsoft.com/office/drawing/2014/main" id="{00000000-0008-0000-1300-00000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10735" name="Check Box 15" hidden="1">
              <a:extLst>
                <a:ext uri="{63B3BB69-23CF-44E3-9099-C40C66FF867C}">
                  <a14:compatExt spid="_x0000_s1310735"/>
                </a:ext>
                <a:ext uri="{FF2B5EF4-FFF2-40B4-BE49-F238E27FC236}">
                  <a16:creationId xmlns:a16="http://schemas.microsoft.com/office/drawing/2014/main" id="{00000000-0008-0000-1300-00000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10736" name="Check Box 16" hidden="1">
              <a:extLst>
                <a:ext uri="{63B3BB69-23CF-44E3-9099-C40C66FF867C}">
                  <a14:compatExt spid="_x0000_s1310736"/>
                </a:ext>
                <a:ext uri="{FF2B5EF4-FFF2-40B4-BE49-F238E27FC236}">
                  <a16:creationId xmlns:a16="http://schemas.microsoft.com/office/drawing/2014/main" id="{00000000-0008-0000-1300-00001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10738" name="Check Box 18" hidden="1">
              <a:extLst>
                <a:ext uri="{63B3BB69-23CF-44E3-9099-C40C66FF867C}">
                  <a14:compatExt spid="_x0000_s1310738"/>
                </a:ext>
                <a:ext uri="{FF2B5EF4-FFF2-40B4-BE49-F238E27FC236}">
                  <a16:creationId xmlns:a16="http://schemas.microsoft.com/office/drawing/2014/main" id="{00000000-0008-0000-1300-00001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10739" name="Check Box 19" hidden="1">
              <a:extLst>
                <a:ext uri="{63B3BB69-23CF-44E3-9099-C40C66FF867C}">
                  <a14:compatExt spid="_x0000_s1310739"/>
                </a:ext>
                <a:ext uri="{FF2B5EF4-FFF2-40B4-BE49-F238E27FC236}">
                  <a16:creationId xmlns:a16="http://schemas.microsoft.com/office/drawing/2014/main" id="{00000000-0008-0000-1300-00001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310740" name="Check Box 20" hidden="1">
              <a:extLst>
                <a:ext uri="{63B3BB69-23CF-44E3-9099-C40C66FF867C}">
                  <a14:compatExt spid="_x0000_s1310740"/>
                </a:ext>
                <a:ext uri="{FF2B5EF4-FFF2-40B4-BE49-F238E27FC236}">
                  <a16:creationId xmlns:a16="http://schemas.microsoft.com/office/drawing/2014/main" id="{00000000-0008-0000-1300-00001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310741" name="Check Box 21" hidden="1">
              <a:extLst>
                <a:ext uri="{63B3BB69-23CF-44E3-9099-C40C66FF867C}">
                  <a14:compatExt spid="_x0000_s1310741"/>
                </a:ext>
                <a:ext uri="{FF2B5EF4-FFF2-40B4-BE49-F238E27FC236}">
                  <a16:creationId xmlns:a16="http://schemas.microsoft.com/office/drawing/2014/main" id="{00000000-0008-0000-1300-00001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310742" name="Check Box 22" hidden="1">
              <a:extLst>
                <a:ext uri="{63B3BB69-23CF-44E3-9099-C40C66FF867C}">
                  <a14:compatExt spid="_x0000_s1310742"/>
                </a:ext>
                <a:ext uri="{FF2B5EF4-FFF2-40B4-BE49-F238E27FC236}">
                  <a16:creationId xmlns:a16="http://schemas.microsoft.com/office/drawing/2014/main" id="{00000000-0008-0000-1300-00001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310743" name="Check Box 23" hidden="1">
              <a:extLst>
                <a:ext uri="{63B3BB69-23CF-44E3-9099-C40C66FF867C}">
                  <a14:compatExt spid="_x0000_s1310743"/>
                </a:ext>
                <a:ext uri="{FF2B5EF4-FFF2-40B4-BE49-F238E27FC236}">
                  <a16:creationId xmlns:a16="http://schemas.microsoft.com/office/drawing/2014/main" id="{00000000-0008-0000-1300-00001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10744" name="Check Box 24" hidden="1">
              <a:extLst>
                <a:ext uri="{63B3BB69-23CF-44E3-9099-C40C66FF867C}">
                  <a14:compatExt spid="_x0000_s1310744"/>
                </a:ext>
                <a:ext uri="{FF2B5EF4-FFF2-40B4-BE49-F238E27FC236}">
                  <a16:creationId xmlns:a16="http://schemas.microsoft.com/office/drawing/2014/main" id="{00000000-0008-0000-1300-00001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10745" name="Check Box 25" hidden="1">
              <a:extLst>
                <a:ext uri="{63B3BB69-23CF-44E3-9099-C40C66FF867C}">
                  <a14:compatExt spid="_x0000_s1310745"/>
                </a:ext>
                <a:ext uri="{FF2B5EF4-FFF2-40B4-BE49-F238E27FC236}">
                  <a16:creationId xmlns:a16="http://schemas.microsoft.com/office/drawing/2014/main" id="{00000000-0008-0000-1300-00001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310746" name="Check Box 26" hidden="1">
              <a:extLst>
                <a:ext uri="{63B3BB69-23CF-44E3-9099-C40C66FF867C}">
                  <a14:compatExt spid="_x0000_s1310746"/>
                </a:ext>
                <a:ext uri="{FF2B5EF4-FFF2-40B4-BE49-F238E27FC236}">
                  <a16:creationId xmlns:a16="http://schemas.microsoft.com/office/drawing/2014/main" id="{00000000-0008-0000-1300-00001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310747" name="Check Box 27" hidden="1">
              <a:extLst>
                <a:ext uri="{63B3BB69-23CF-44E3-9099-C40C66FF867C}">
                  <a14:compatExt spid="_x0000_s1310747"/>
                </a:ext>
                <a:ext uri="{FF2B5EF4-FFF2-40B4-BE49-F238E27FC236}">
                  <a16:creationId xmlns:a16="http://schemas.microsoft.com/office/drawing/2014/main" id="{00000000-0008-0000-1300-00001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310748" name="Check Box 28" hidden="1">
              <a:extLst>
                <a:ext uri="{63B3BB69-23CF-44E3-9099-C40C66FF867C}">
                  <a14:compatExt spid="_x0000_s1310748"/>
                </a:ext>
                <a:ext uri="{FF2B5EF4-FFF2-40B4-BE49-F238E27FC236}">
                  <a16:creationId xmlns:a16="http://schemas.microsoft.com/office/drawing/2014/main" id="{00000000-0008-0000-1300-00001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310749" name="Check Box 29" hidden="1">
              <a:extLst>
                <a:ext uri="{63B3BB69-23CF-44E3-9099-C40C66FF867C}">
                  <a14:compatExt spid="_x0000_s1310749"/>
                </a:ext>
                <a:ext uri="{FF2B5EF4-FFF2-40B4-BE49-F238E27FC236}">
                  <a16:creationId xmlns:a16="http://schemas.microsoft.com/office/drawing/2014/main" id="{00000000-0008-0000-1300-00001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310750" name="Check Box 30" hidden="1">
              <a:extLst>
                <a:ext uri="{63B3BB69-23CF-44E3-9099-C40C66FF867C}">
                  <a14:compatExt spid="_x0000_s1310750"/>
                </a:ext>
                <a:ext uri="{FF2B5EF4-FFF2-40B4-BE49-F238E27FC236}">
                  <a16:creationId xmlns:a16="http://schemas.microsoft.com/office/drawing/2014/main" id="{00000000-0008-0000-1300-00001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310751" name="Check Box 31" hidden="1">
              <a:extLst>
                <a:ext uri="{63B3BB69-23CF-44E3-9099-C40C66FF867C}">
                  <a14:compatExt spid="_x0000_s1310751"/>
                </a:ext>
                <a:ext uri="{FF2B5EF4-FFF2-40B4-BE49-F238E27FC236}">
                  <a16:creationId xmlns:a16="http://schemas.microsoft.com/office/drawing/2014/main" id="{00000000-0008-0000-1300-00001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310752" name="Check Box 32" hidden="1">
              <a:extLst>
                <a:ext uri="{63B3BB69-23CF-44E3-9099-C40C66FF867C}">
                  <a14:compatExt spid="_x0000_s1310752"/>
                </a:ext>
                <a:ext uri="{FF2B5EF4-FFF2-40B4-BE49-F238E27FC236}">
                  <a16:creationId xmlns:a16="http://schemas.microsoft.com/office/drawing/2014/main" id="{00000000-0008-0000-1300-00002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310753" name="Check Box 33" hidden="1">
              <a:extLst>
                <a:ext uri="{63B3BB69-23CF-44E3-9099-C40C66FF867C}">
                  <a14:compatExt spid="_x0000_s1310753"/>
                </a:ext>
                <a:ext uri="{FF2B5EF4-FFF2-40B4-BE49-F238E27FC236}">
                  <a16:creationId xmlns:a16="http://schemas.microsoft.com/office/drawing/2014/main" id="{00000000-0008-0000-1300-00002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92</xdr:row>
          <xdr:rowOff>114300</xdr:rowOff>
        </xdr:from>
        <xdr:to>
          <xdr:col>54</xdr:col>
          <xdr:colOff>0</xdr:colOff>
          <xdr:row>93</xdr:row>
          <xdr:rowOff>114300</xdr:rowOff>
        </xdr:to>
        <xdr:sp macro="" textlink="">
          <xdr:nvSpPr>
            <xdr:cNvPr id="1310754" name="Check Box 34" hidden="1">
              <a:extLst>
                <a:ext uri="{63B3BB69-23CF-44E3-9099-C40C66FF867C}">
                  <a14:compatExt spid="_x0000_s1310754"/>
                </a:ext>
                <a:ext uri="{FF2B5EF4-FFF2-40B4-BE49-F238E27FC236}">
                  <a16:creationId xmlns:a16="http://schemas.microsoft.com/office/drawing/2014/main" id="{00000000-0008-0000-1300-00002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93</xdr:row>
          <xdr:rowOff>133350</xdr:rowOff>
        </xdr:from>
        <xdr:to>
          <xdr:col>54</xdr:col>
          <xdr:colOff>0</xdr:colOff>
          <xdr:row>94</xdr:row>
          <xdr:rowOff>133350</xdr:rowOff>
        </xdr:to>
        <xdr:sp macro="" textlink="">
          <xdr:nvSpPr>
            <xdr:cNvPr id="1310755" name="Check Box 35" hidden="1">
              <a:extLst>
                <a:ext uri="{63B3BB69-23CF-44E3-9099-C40C66FF867C}">
                  <a14:compatExt spid="_x0000_s1310755"/>
                </a:ext>
                <a:ext uri="{FF2B5EF4-FFF2-40B4-BE49-F238E27FC236}">
                  <a16:creationId xmlns:a16="http://schemas.microsoft.com/office/drawing/2014/main" id="{00000000-0008-0000-1300-00002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95</xdr:row>
          <xdr:rowOff>114300</xdr:rowOff>
        </xdr:from>
        <xdr:to>
          <xdr:col>54</xdr:col>
          <xdr:colOff>0</xdr:colOff>
          <xdr:row>96</xdr:row>
          <xdr:rowOff>114300</xdr:rowOff>
        </xdr:to>
        <xdr:sp macro="" textlink="">
          <xdr:nvSpPr>
            <xdr:cNvPr id="1310756" name="Check Box 36" hidden="1">
              <a:extLst>
                <a:ext uri="{63B3BB69-23CF-44E3-9099-C40C66FF867C}">
                  <a14:compatExt spid="_x0000_s1310756"/>
                </a:ext>
                <a:ext uri="{FF2B5EF4-FFF2-40B4-BE49-F238E27FC236}">
                  <a16:creationId xmlns:a16="http://schemas.microsoft.com/office/drawing/2014/main" id="{00000000-0008-0000-1300-00002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96</xdr:row>
          <xdr:rowOff>133350</xdr:rowOff>
        </xdr:from>
        <xdr:to>
          <xdr:col>54</xdr:col>
          <xdr:colOff>0</xdr:colOff>
          <xdr:row>97</xdr:row>
          <xdr:rowOff>133350</xdr:rowOff>
        </xdr:to>
        <xdr:sp macro="" textlink="">
          <xdr:nvSpPr>
            <xdr:cNvPr id="1310757" name="Check Box 37" hidden="1">
              <a:extLst>
                <a:ext uri="{63B3BB69-23CF-44E3-9099-C40C66FF867C}">
                  <a14:compatExt spid="_x0000_s1310757"/>
                </a:ext>
                <a:ext uri="{FF2B5EF4-FFF2-40B4-BE49-F238E27FC236}">
                  <a16:creationId xmlns:a16="http://schemas.microsoft.com/office/drawing/2014/main" id="{00000000-0008-0000-1300-00002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98</xdr:row>
          <xdr:rowOff>114300</xdr:rowOff>
        </xdr:from>
        <xdr:to>
          <xdr:col>54</xdr:col>
          <xdr:colOff>0</xdr:colOff>
          <xdr:row>99</xdr:row>
          <xdr:rowOff>114300</xdr:rowOff>
        </xdr:to>
        <xdr:sp macro="" textlink="">
          <xdr:nvSpPr>
            <xdr:cNvPr id="1310758" name="Check Box 38" hidden="1">
              <a:extLst>
                <a:ext uri="{63B3BB69-23CF-44E3-9099-C40C66FF867C}">
                  <a14:compatExt spid="_x0000_s1310758"/>
                </a:ext>
                <a:ext uri="{FF2B5EF4-FFF2-40B4-BE49-F238E27FC236}">
                  <a16:creationId xmlns:a16="http://schemas.microsoft.com/office/drawing/2014/main" id="{00000000-0008-0000-1300-00002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99</xdr:row>
          <xdr:rowOff>133350</xdr:rowOff>
        </xdr:from>
        <xdr:to>
          <xdr:col>54</xdr:col>
          <xdr:colOff>0</xdr:colOff>
          <xdr:row>100</xdr:row>
          <xdr:rowOff>133350</xdr:rowOff>
        </xdr:to>
        <xdr:sp macro="" textlink="">
          <xdr:nvSpPr>
            <xdr:cNvPr id="1310759" name="Check Box 39" hidden="1">
              <a:extLst>
                <a:ext uri="{63B3BB69-23CF-44E3-9099-C40C66FF867C}">
                  <a14:compatExt spid="_x0000_s1310759"/>
                </a:ext>
                <a:ext uri="{FF2B5EF4-FFF2-40B4-BE49-F238E27FC236}">
                  <a16:creationId xmlns:a16="http://schemas.microsoft.com/office/drawing/2014/main" id="{00000000-0008-0000-1300-00002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92</xdr:row>
          <xdr:rowOff>114300</xdr:rowOff>
        </xdr:from>
        <xdr:to>
          <xdr:col>54</xdr:col>
          <xdr:colOff>0</xdr:colOff>
          <xdr:row>93</xdr:row>
          <xdr:rowOff>114300</xdr:rowOff>
        </xdr:to>
        <xdr:sp macro="" textlink="">
          <xdr:nvSpPr>
            <xdr:cNvPr id="1310760" name="Check Box 40" hidden="1">
              <a:extLst>
                <a:ext uri="{63B3BB69-23CF-44E3-9099-C40C66FF867C}">
                  <a14:compatExt spid="_x0000_s1310760"/>
                </a:ext>
                <a:ext uri="{FF2B5EF4-FFF2-40B4-BE49-F238E27FC236}">
                  <a16:creationId xmlns:a16="http://schemas.microsoft.com/office/drawing/2014/main" id="{00000000-0008-0000-1300-00002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93</xdr:row>
          <xdr:rowOff>133350</xdr:rowOff>
        </xdr:from>
        <xdr:to>
          <xdr:col>54</xdr:col>
          <xdr:colOff>0</xdr:colOff>
          <xdr:row>94</xdr:row>
          <xdr:rowOff>133350</xdr:rowOff>
        </xdr:to>
        <xdr:sp macro="" textlink="">
          <xdr:nvSpPr>
            <xdr:cNvPr id="1310761" name="Check Box 41" hidden="1">
              <a:extLst>
                <a:ext uri="{63B3BB69-23CF-44E3-9099-C40C66FF867C}">
                  <a14:compatExt spid="_x0000_s1310761"/>
                </a:ext>
                <a:ext uri="{FF2B5EF4-FFF2-40B4-BE49-F238E27FC236}">
                  <a16:creationId xmlns:a16="http://schemas.microsoft.com/office/drawing/2014/main" id="{00000000-0008-0000-1300-00002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101</xdr:row>
          <xdr:rowOff>114300</xdr:rowOff>
        </xdr:from>
        <xdr:to>
          <xdr:col>54</xdr:col>
          <xdr:colOff>0</xdr:colOff>
          <xdr:row>102</xdr:row>
          <xdr:rowOff>114300</xdr:rowOff>
        </xdr:to>
        <xdr:sp macro="" textlink="">
          <xdr:nvSpPr>
            <xdr:cNvPr id="1310762" name="Check Box 42" hidden="1">
              <a:extLst>
                <a:ext uri="{63B3BB69-23CF-44E3-9099-C40C66FF867C}">
                  <a14:compatExt spid="_x0000_s1310762"/>
                </a:ext>
                <a:ext uri="{FF2B5EF4-FFF2-40B4-BE49-F238E27FC236}">
                  <a16:creationId xmlns:a16="http://schemas.microsoft.com/office/drawing/2014/main" id="{00000000-0008-0000-1300-00002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102</xdr:row>
          <xdr:rowOff>133350</xdr:rowOff>
        </xdr:from>
        <xdr:to>
          <xdr:col>54</xdr:col>
          <xdr:colOff>0</xdr:colOff>
          <xdr:row>103</xdr:row>
          <xdr:rowOff>133350</xdr:rowOff>
        </xdr:to>
        <xdr:sp macro="" textlink="">
          <xdr:nvSpPr>
            <xdr:cNvPr id="1310763" name="Check Box 43" hidden="1">
              <a:extLst>
                <a:ext uri="{63B3BB69-23CF-44E3-9099-C40C66FF867C}">
                  <a14:compatExt spid="_x0000_s1310763"/>
                </a:ext>
                <a:ext uri="{FF2B5EF4-FFF2-40B4-BE49-F238E27FC236}">
                  <a16:creationId xmlns:a16="http://schemas.microsoft.com/office/drawing/2014/main" id="{00000000-0008-0000-1300-00002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104</xdr:row>
          <xdr:rowOff>114300</xdr:rowOff>
        </xdr:from>
        <xdr:to>
          <xdr:col>54</xdr:col>
          <xdr:colOff>0</xdr:colOff>
          <xdr:row>105</xdr:row>
          <xdr:rowOff>114300</xdr:rowOff>
        </xdr:to>
        <xdr:sp macro="" textlink="">
          <xdr:nvSpPr>
            <xdr:cNvPr id="1310764" name="Check Box 44" hidden="1">
              <a:extLst>
                <a:ext uri="{63B3BB69-23CF-44E3-9099-C40C66FF867C}">
                  <a14:compatExt spid="_x0000_s1310764"/>
                </a:ext>
                <a:ext uri="{FF2B5EF4-FFF2-40B4-BE49-F238E27FC236}">
                  <a16:creationId xmlns:a16="http://schemas.microsoft.com/office/drawing/2014/main" id="{00000000-0008-0000-1300-00002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105</xdr:row>
          <xdr:rowOff>133350</xdr:rowOff>
        </xdr:from>
        <xdr:to>
          <xdr:col>54</xdr:col>
          <xdr:colOff>0</xdr:colOff>
          <xdr:row>106</xdr:row>
          <xdr:rowOff>133350</xdr:rowOff>
        </xdr:to>
        <xdr:sp macro="" textlink="">
          <xdr:nvSpPr>
            <xdr:cNvPr id="1310765" name="Check Box 45" hidden="1">
              <a:extLst>
                <a:ext uri="{63B3BB69-23CF-44E3-9099-C40C66FF867C}">
                  <a14:compatExt spid="_x0000_s1310765"/>
                </a:ext>
                <a:ext uri="{FF2B5EF4-FFF2-40B4-BE49-F238E27FC236}">
                  <a16:creationId xmlns:a16="http://schemas.microsoft.com/office/drawing/2014/main" id="{00000000-0008-0000-1300-00002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107</xdr:row>
          <xdr:rowOff>114300</xdr:rowOff>
        </xdr:from>
        <xdr:to>
          <xdr:col>54</xdr:col>
          <xdr:colOff>0</xdr:colOff>
          <xdr:row>108</xdr:row>
          <xdr:rowOff>114300</xdr:rowOff>
        </xdr:to>
        <xdr:sp macro="" textlink="">
          <xdr:nvSpPr>
            <xdr:cNvPr id="1310766" name="Check Box 46" hidden="1">
              <a:extLst>
                <a:ext uri="{63B3BB69-23CF-44E3-9099-C40C66FF867C}">
                  <a14:compatExt spid="_x0000_s1310766"/>
                </a:ext>
                <a:ext uri="{FF2B5EF4-FFF2-40B4-BE49-F238E27FC236}">
                  <a16:creationId xmlns:a16="http://schemas.microsoft.com/office/drawing/2014/main" id="{00000000-0008-0000-1300-00002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108</xdr:row>
          <xdr:rowOff>133350</xdr:rowOff>
        </xdr:from>
        <xdr:to>
          <xdr:col>54</xdr:col>
          <xdr:colOff>0</xdr:colOff>
          <xdr:row>109</xdr:row>
          <xdr:rowOff>133350</xdr:rowOff>
        </xdr:to>
        <xdr:sp macro="" textlink="">
          <xdr:nvSpPr>
            <xdr:cNvPr id="1310767" name="Check Box 47" hidden="1">
              <a:extLst>
                <a:ext uri="{63B3BB69-23CF-44E3-9099-C40C66FF867C}">
                  <a14:compatExt spid="_x0000_s1310767"/>
                </a:ext>
                <a:ext uri="{FF2B5EF4-FFF2-40B4-BE49-F238E27FC236}">
                  <a16:creationId xmlns:a16="http://schemas.microsoft.com/office/drawing/2014/main" id="{00000000-0008-0000-1300-00002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110</xdr:row>
          <xdr:rowOff>114300</xdr:rowOff>
        </xdr:from>
        <xdr:to>
          <xdr:col>54</xdr:col>
          <xdr:colOff>0</xdr:colOff>
          <xdr:row>111</xdr:row>
          <xdr:rowOff>114300</xdr:rowOff>
        </xdr:to>
        <xdr:sp macro="" textlink="">
          <xdr:nvSpPr>
            <xdr:cNvPr id="1310768" name="Check Box 48" hidden="1">
              <a:extLst>
                <a:ext uri="{63B3BB69-23CF-44E3-9099-C40C66FF867C}">
                  <a14:compatExt spid="_x0000_s1310768"/>
                </a:ext>
                <a:ext uri="{FF2B5EF4-FFF2-40B4-BE49-F238E27FC236}">
                  <a16:creationId xmlns:a16="http://schemas.microsoft.com/office/drawing/2014/main" id="{00000000-0008-0000-1300-00003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111</xdr:row>
          <xdr:rowOff>133350</xdr:rowOff>
        </xdr:from>
        <xdr:to>
          <xdr:col>54</xdr:col>
          <xdr:colOff>0</xdr:colOff>
          <xdr:row>112</xdr:row>
          <xdr:rowOff>133350</xdr:rowOff>
        </xdr:to>
        <xdr:sp macro="" textlink="">
          <xdr:nvSpPr>
            <xdr:cNvPr id="1310769" name="Check Box 49" hidden="1">
              <a:extLst>
                <a:ext uri="{63B3BB69-23CF-44E3-9099-C40C66FF867C}">
                  <a14:compatExt spid="_x0000_s1310769"/>
                </a:ext>
                <a:ext uri="{FF2B5EF4-FFF2-40B4-BE49-F238E27FC236}">
                  <a16:creationId xmlns:a16="http://schemas.microsoft.com/office/drawing/2014/main" id="{00000000-0008-0000-1300-00003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3276600" y="666750"/>
          <a:ext cx="1228725" cy="200397"/>
          <a:chOff x="3149602" y="2696140"/>
          <a:chExt cx="1162625" cy="202825"/>
        </a:xfrm>
      </xdr:grpSpPr>
      <xdr:sp macro="" textlink="">
        <xdr:nvSpPr>
          <xdr:cNvPr id="3"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30000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40000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3276600" y="657225"/>
              <a:ext cx="1228725" cy="200397"/>
              <a:chOff x="3149442" y="2696135"/>
              <a:chExt cx="1162593" cy="202825"/>
            </a:xfrm>
          </xdr:grpSpPr>
          <xdr:sp macro="" textlink="">
            <xdr:nvSpPr>
              <xdr:cNvPr id="1172481" name="Check Box 1" hidden="1">
                <a:extLst>
                  <a:ext uri="{63B3BB69-23CF-44E3-9099-C40C66FF867C}">
                    <a14:compatExt spid="_x0000_s1172481"/>
                  </a:ext>
                  <a:ext uri="{FF2B5EF4-FFF2-40B4-BE49-F238E27FC236}">
                    <a16:creationId xmlns:a16="http://schemas.microsoft.com/office/drawing/2014/main" id="{00000000-0008-0000-1400-000001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2" name="Check Box 2" hidden="1">
                <a:extLst>
                  <a:ext uri="{63B3BB69-23CF-44E3-9099-C40C66FF867C}">
                    <a14:compatExt spid="_x0000_s1172482"/>
                  </a:ext>
                  <a:ext uri="{FF2B5EF4-FFF2-40B4-BE49-F238E27FC236}">
                    <a16:creationId xmlns:a16="http://schemas.microsoft.com/office/drawing/2014/main" id="{00000000-0008-0000-1400-000002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1200150"/>
              <a:ext cx="1228725" cy="200397"/>
              <a:chOff x="3149442" y="2696135"/>
              <a:chExt cx="1162593" cy="202825"/>
            </a:xfrm>
          </xdr:grpSpPr>
          <xdr:sp macro="" textlink="">
            <xdr:nvSpPr>
              <xdr:cNvPr id="1172483" name="Check Box 3" hidden="1">
                <a:extLst>
                  <a:ext uri="{63B3BB69-23CF-44E3-9099-C40C66FF867C}">
                    <a14:compatExt spid="_x0000_s1172483"/>
                  </a:ext>
                  <a:ext uri="{FF2B5EF4-FFF2-40B4-BE49-F238E27FC236}">
                    <a16:creationId xmlns:a16="http://schemas.microsoft.com/office/drawing/2014/main" id="{00000000-0008-0000-1400-000003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4" name="Check Box 4" hidden="1">
                <a:extLst>
                  <a:ext uri="{63B3BB69-23CF-44E3-9099-C40C66FF867C}">
                    <a14:compatExt spid="_x0000_s1172484"/>
                  </a:ext>
                  <a:ext uri="{FF2B5EF4-FFF2-40B4-BE49-F238E27FC236}">
                    <a16:creationId xmlns:a16="http://schemas.microsoft.com/office/drawing/2014/main" id="{00000000-0008-0000-1400-000004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7" name="グループ化 6">
              <a:extLst>
                <a:ext uri="{FF2B5EF4-FFF2-40B4-BE49-F238E27FC236}">
                  <a16:creationId xmlns:a16="http://schemas.microsoft.com/office/drawing/2014/main" id="{00000000-0008-0000-1400-000007000000}"/>
                </a:ext>
              </a:extLst>
            </xdr:cNvPr>
            <xdr:cNvGrpSpPr/>
          </xdr:nvGrpSpPr>
          <xdr:grpSpPr>
            <a:xfrm>
              <a:off x="3276600" y="1743075"/>
              <a:ext cx="1228725" cy="200397"/>
              <a:chOff x="3149442" y="2696135"/>
              <a:chExt cx="1162593" cy="202825"/>
            </a:xfrm>
          </xdr:grpSpPr>
          <xdr:sp macro="" textlink="">
            <xdr:nvSpPr>
              <xdr:cNvPr id="1172485" name="Check Box 5" hidden="1">
                <a:extLst>
                  <a:ext uri="{63B3BB69-23CF-44E3-9099-C40C66FF867C}">
                    <a14:compatExt spid="_x0000_s1172485"/>
                  </a:ext>
                  <a:ext uri="{FF2B5EF4-FFF2-40B4-BE49-F238E27FC236}">
                    <a16:creationId xmlns:a16="http://schemas.microsoft.com/office/drawing/2014/main" id="{00000000-0008-0000-1400-000005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6" name="Check Box 6" hidden="1">
                <a:extLst>
                  <a:ext uri="{63B3BB69-23CF-44E3-9099-C40C66FF867C}">
                    <a14:compatExt spid="_x0000_s1172486"/>
                  </a:ext>
                  <a:ext uri="{FF2B5EF4-FFF2-40B4-BE49-F238E27FC236}">
                    <a16:creationId xmlns:a16="http://schemas.microsoft.com/office/drawing/2014/main" id="{00000000-0008-0000-1400-000006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8" name="グループ化 7">
              <a:extLst>
                <a:ext uri="{FF2B5EF4-FFF2-40B4-BE49-F238E27FC236}">
                  <a16:creationId xmlns:a16="http://schemas.microsoft.com/office/drawing/2014/main" id="{00000000-0008-0000-1400-000008000000}"/>
                </a:ext>
              </a:extLst>
            </xdr:cNvPr>
            <xdr:cNvGrpSpPr/>
          </xdr:nvGrpSpPr>
          <xdr:grpSpPr>
            <a:xfrm>
              <a:off x="3276600" y="2286000"/>
              <a:ext cx="1228725" cy="200397"/>
              <a:chOff x="3149442" y="2696135"/>
              <a:chExt cx="1162593" cy="202825"/>
            </a:xfrm>
          </xdr:grpSpPr>
          <xdr:sp macro="" textlink="">
            <xdr:nvSpPr>
              <xdr:cNvPr id="1172487" name="Check Box 7" hidden="1">
                <a:extLst>
                  <a:ext uri="{63B3BB69-23CF-44E3-9099-C40C66FF867C}">
                    <a14:compatExt spid="_x0000_s1172487"/>
                  </a:ext>
                  <a:ext uri="{FF2B5EF4-FFF2-40B4-BE49-F238E27FC236}">
                    <a16:creationId xmlns:a16="http://schemas.microsoft.com/office/drawing/2014/main" id="{00000000-0008-0000-1400-000007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8" name="Check Box 8" hidden="1">
                <a:extLst>
                  <a:ext uri="{63B3BB69-23CF-44E3-9099-C40C66FF867C}">
                    <a14:compatExt spid="_x0000_s1172488"/>
                  </a:ext>
                  <a:ext uri="{FF2B5EF4-FFF2-40B4-BE49-F238E27FC236}">
                    <a16:creationId xmlns:a16="http://schemas.microsoft.com/office/drawing/2014/main" id="{00000000-0008-0000-1400-000008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254" y="2696143"/>
              <a:chExt cx="1162622" cy="202825"/>
            </a:xfrm>
          </xdr:grpSpPr>
          <xdr:sp macro="" textlink="">
            <xdr:nvSpPr>
              <xdr:cNvPr id="1173505" name="Check Box 94" hidden="1">
                <a:extLst>
                  <a:ext uri="{63B3BB69-23CF-44E3-9099-C40C66FF867C}">
                    <a14:compatExt spid="_x0000_s1173505"/>
                  </a:ext>
                  <a:ext uri="{FF2B5EF4-FFF2-40B4-BE49-F238E27FC236}">
                    <a16:creationId xmlns:a16="http://schemas.microsoft.com/office/drawing/2014/main" id="{00000000-0008-0000-1500-000001E81100}"/>
                  </a:ext>
                </a:extLst>
              </xdr:cNvPr>
              <xdr:cNvSpPr/>
            </xdr:nvSpPr>
            <xdr:spPr bwMode="auto">
              <a:xfrm>
                <a:off x="3149254"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6" name="Check Box 95" hidden="1">
                <a:extLst>
                  <a:ext uri="{63B3BB69-23CF-44E3-9099-C40C66FF867C}">
                    <a14:compatExt spid="_x0000_s1173506"/>
                  </a:ext>
                  <a:ext uri="{FF2B5EF4-FFF2-40B4-BE49-F238E27FC236}">
                    <a16:creationId xmlns:a16="http://schemas.microsoft.com/office/drawing/2014/main" id="{00000000-0008-0000-1500-000002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4" name="グループ化 3">
              <a:extLst>
                <a:ext uri="{FF2B5EF4-FFF2-40B4-BE49-F238E27FC236}">
                  <a16:creationId xmlns:a16="http://schemas.microsoft.com/office/drawing/2014/main" id="{00000000-0008-0000-1500-000004000000}"/>
                </a:ext>
              </a:extLst>
            </xdr:cNvPr>
            <xdr:cNvGrpSpPr/>
          </xdr:nvGrpSpPr>
          <xdr:grpSpPr>
            <a:xfrm>
              <a:off x="3867150" y="2733675"/>
              <a:ext cx="1162050" cy="200397"/>
              <a:chOff x="3149254" y="2696116"/>
              <a:chExt cx="1162622" cy="202825"/>
            </a:xfrm>
          </xdr:grpSpPr>
          <xdr:sp macro="" textlink="">
            <xdr:nvSpPr>
              <xdr:cNvPr id="1173507" name="Check Box 3" hidden="1">
                <a:extLst>
                  <a:ext uri="{63B3BB69-23CF-44E3-9099-C40C66FF867C}">
                    <a14:compatExt spid="_x0000_s1173507"/>
                  </a:ext>
                  <a:ext uri="{FF2B5EF4-FFF2-40B4-BE49-F238E27FC236}">
                    <a16:creationId xmlns:a16="http://schemas.microsoft.com/office/drawing/2014/main" id="{00000000-0008-0000-1500-000003E81100}"/>
                  </a:ext>
                </a:extLst>
              </xdr:cNvPr>
              <xdr:cNvSpPr/>
            </xdr:nvSpPr>
            <xdr:spPr bwMode="auto">
              <a:xfrm>
                <a:off x="3149254" y="26961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8" name="Check Box 4" hidden="1">
                <a:extLst>
                  <a:ext uri="{63B3BB69-23CF-44E3-9099-C40C66FF867C}">
                    <a14:compatExt spid="_x0000_s1173508"/>
                  </a:ext>
                  <a:ext uri="{FF2B5EF4-FFF2-40B4-BE49-F238E27FC236}">
                    <a16:creationId xmlns:a16="http://schemas.microsoft.com/office/drawing/2014/main" id="{00000000-0008-0000-1500-000004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3867150" y="1562100"/>
              <a:ext cx="1162050" cy="200397"/>
              <a:chOff x="3149254" y="2696116"/>
              <a:chExt cx="1162622" cy="202825"/>
            </a:xfrm>
          </xdr:grpSpPr>
          <xdr:sp macro="" textlink="">
            <xdr:nvSpPr>
              <xdr:cNvPr id="1173509" name="Check Box 5" hidden="1">
                <a:extLst>
                  <a:ext uri="{63B3BB69-23CF-44E3-9099-C40C66FF867C}">
                    <a14:compatExt spid="_x0000_s1173509"/>
                  </a:ext>
                  <a:ext uri="{FF2B5EF4-FFF2-40B4-BE49-F238E27FC236}">
                    <a16:creationId xmlns:a16="http://schemas.microsoft.com/office/drawing/2014/main" id="{00000000-0008-0000-1500-000005E81100}"/>
                  </a:ext>
                </a:extLst>
              </xdr:cNvPr>
              <xdr:cNvSpPr/>
            </xdr:nvSpPr>
            <xdr:spPr bwMode="auto">
              <a:xfrm>
                <a:off x="3149254" y="26961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0" name="Check Box 6" hidden="1">
                <a:extLst>
                  <a:ext uri="{63B3BB69-23CF-44E3-9099-C40C66FF867C}">
                    <a14:compatExt spid="_x0000_s1173510"/>
                  </a:ext>
                  <a:ext uri="{FF2B5EF4-FFF2-40B4-BE49-F238E27FC236}">
                    <a16:creationId xmlns:a16="http://schemas.microsoft.com/office/drawing/2014/main" id="{00000000-0008-0000-1500-000006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5076825"/>
              <a:ext cx="1162050" cy="200397"/>
              <a:chOff x="3149254" y="2696135"/>
              <a:chExt cx="1162622" cy="202825"/>
            </a:xfrm>
          </xdr:grpSpPr>
          <xdr:sp macro="" textlink="">
            <xdr:nvSpPr>
              <xdr:cNvPr id="1173511" name="Check Box 7" hidden="1">
                <a:extLst>
                  <a:ext uri="{63B3BB69-23CF-44E3-9099-C40C66FF867C}">
                    <a14:compatExt spid="_x0000_s1173511"/>
                  </a:ext>
                  <a:ext uri="{FF2B5EF4-FFF2-40B4-BE49-F238E27FC236}">
                    <a16:creationId xmlns:a16="http://schemas.microsoft.com/office/drawing/2014/main" id="{00000000-0008-0000-1500-000007E81100}"/>
                  </a:ext>
                </a:extLst>
              </xdr:cNvPr>
              <xdr:cNvSpPr/>
            </xdr:nvSpPr>
            <xdr:spPr bwMode="auto">
              <a:xfrm>
                <a:off x="3149254"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2" name="Check Box 8" hidden="1">
                <a:extLst>
                  <a:ext uri="{63B3BB69-23CF-44E3-9099-C40C66FF867C}">
                    <a14:compatExt spid="_x0000_s1173512"/>
                  </a:ext>
                  <a:ext uri="{FF2B5EF4-FFF2-40B4-BE49-F238E27FC236}">
                    <a16:creationId xmlns:a16="http://schemas.microsoft.com/office/drawing/2014/main" id="{00000000-0008-0000-1500-000008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7" name="グループ化 6">
              <a:extLst>
                <a:ext uri="{FF2B5EF4-FFF2-40B4-BE49-F238E27FC236}">
                  <a16:creationId xmlns:a16="http://schemas.microsoft.com/office/drawing/2014/main" id="{00000000-0008-0000-1500-000007000000}"/>
                </a:ext>
              </a:extLst>
            </xdr:cNvPr>
            <xdr:cNvGrpSpPr/>
          </xdr:nvGrpSpPr>
          <xdr:grpSpPr>
            <a:xfrm>
              <a:off x="3867150" y="4724400"/>
              <a:ext cx="1162050" cy="200397"/>
              <a:chOff x="3149254" y="2696116"/>
              <a:chExt cx="1162622" cy="202825"/>
            </a:xfrm>
          </xdr:grpSpPr>
          <xdr:sp macro="" textlink="">
            <xdr:nvSpPr>
              <xdr:cNvPr id="1173513" name="Check Box 9" hidden="1">
                <a:extLst>
                  <a:ext uri="{63B3BB69-23CF-44E3-9099-C40C66FF867C}">
                    <a14:compatExt spid="_x0000_s1173513"/>
                  </a:ext>
                  <a:ext uri="{FF2B5EF4-FFF2-40B4-BE49-F238E27FC236}">
                    <a16:creationId xmlns:a16="http://schemas.microsoft.com/office/drawing/2014/main" id="{00000000-0008-0000-1500-000009E81100}"/>
                  </a:ext>
                </a:extLst>
              </xdr:cNvPr>
              <xdr:cNvSpPr/>
            </xdr:nvSpPr>
            <xdr:spPr bwMode="auto">
              <a:xfrm>
                <a:off x="3149254" y="26961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4" name="Check Box 10" hidden="1">
                <a:extLst>
                  <a:ext uri="{63B3BB69-23CF-44E3-9099-C40C66FF867C}">
                    <a14:compatExt spid="_x0000_s1173514"/>
                  </a:ext>
                  <a:ext uri="{FF2B5EF4-FFF2-40B4-BE49-F238E27FC236}">
                    <a16:creationId xmlns:a16="http://schemas.microsoft.com/office/drawing/2014/main" id="{00000000-0008-0000-1500-00000A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8" name="グループ化 7">
              <a:extLst>
                <a:ext uri="{FF2B5EF4-FFF2-40B4-BE49-F238E27FC236}">
                  <a16:creationId xmlns:a16="http://schemas.microsoft.com/office/drawing/2014/main" id="{00000000-0008-0000-1500-000008000000}"/>
                </a:ext>
              </a:extLst>
            </xdr:cNvPr>
            <xdr:cNvGrpSpPr/>
          </xdr:nvGrpSpPr>
          <xdr:grpSpPr>
            <a:xfrm>
              <a:off x="3867150" y="4181475"/>
              <a:ext cx="1162050" cy="200397"/>
              <a:chOff x="3149254" y="2696116"/>
              <a:chExt cx="1162622" cy="202825"/>
            </a:xfrm>
          </xdr:grpSpPr>
          <xdr:sp macro="" textlink="">
            <xdr:nvSpPr>
              <xdr:cNvPr id="1173515" name="Check Box 11" hidden="1">
                <a:extLst>
                  <a:ext uri="{63B3BB69-23CF-44E3-9099-C40C66FF867C}">
                    <a14:compatExt spid="_x0000_s1173515"/>
                  </a:ext>
                  <a:ext uri="{FF2B5EF4-FFF2-40B4-BE49-F238E27FC236}">
                    <a16:creationId xmlns:a16="http://schemas.microsoft.com/office/drawing/2014/main" id="{00000000-0008-0000-1500-00000BE81100}"/>
                  </a:ext>
                </a:extLst>
              </xdr:cNvPr>
              <xdr:cNvSpPr/>
            </xdr:nvSpPr>
            <xdr:spPr bwMode="auto">
              <a:xfrm>
                <a:off x="3149254" y="26961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6" name="Check Box 12" hidden="1">
                <a:extLst>
                  <a:ext uri="{63B3BB69-23CF-44E3-9099-C40C66FF867C}">
                    <a14:compatExt spid="_x0000_s1173516"/>
                  </a:ext>
                  <a:ext uri="{FF2B5EF4-FFF2-40B4-BE49-F238E27FC236}">
                    <a16:creationId xmlns:a16="http://schemas.microsoft.com/office/drawing/2014/main" id="{00000000-0008-0000-1500-00000C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3867150" y="3638550"/>
              <a:ext cx="1162050" cy="200397"/>
              <a:chOff x="3149254" y="2696116"/>
              <a:chExt cx="1162622" cy="202825"/>
            </a:xfrm>
          </xdr:grpSpPr>
          <xdr:sp macro="" textlink="">
            <xdr:nvSpPr>
              <xdr:cNvPr id="1173517" name="Check Box 13" hidden="1">
                <a:extLst>
                  <a:ext uri="{63B3BB69-23CF-44E3-9099-C40C66FF867C}">
                    <a14:compatExt spid="_x0000_s1173517"/>
                  </a:ext>
                  <a:ext uri="{FF2B5EF4-FFF2-40B4-BE49-F238E27FC236}">
                    <a16:creationId xmlns:a16="http://schemas.microsoft.com/office/drawing/2014/main" id="{00000000-0008-0000-1500-00000DE81100}"/>
                  </a:ext>
                </a:extLst>
              </xdr:cNvPr>
              <xdr:cNvSpPr/>
            </xdr:nvSpPr>
            <xdr:spPr bwMode="auto">
              <a:xfrm>
                <a:off x="3149254" y="26961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8" name="Check Box 14" hidden="1">
                <a:extLst>
                  <a:ext uri="{63B3BB69-23CF-44E3-9099-C40C66FF867C}">
                    <a14:compatExt spid="_x0000_s1173518"/>
                  </a:ext>
                  <a:ext uri="{FF2B5EF4-FFF2-40B4-BE49-F238E27FC236}">
                    <a16:creationId xmlns:a16="http://schemas.microsoft.com/office/drawing/2014/main" id="{00000000-0008-0000-1500-00000E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3867150" y="3276600"/>
              <a:ext cx="1162050" cy="200397"/>
              <a:chOff x="3149254" y="2696116"/>
              <a:chExt cx="1162622" cy="202825"/>
            </a:xfrm>
          </xdr:grpSpPr>
          <xdr:sp macro="" textlink="">
            <xdr:nvSpPr>
              <xdr:cNvPr id="1173519" name="Check Box 15" hidden="1">
                <a:extLst>
                  <a:ext uri="{63B3BB69-23CF-44E3-9099-C40C66FF867C}">
                    <a14:compatExt spid="_x0000_s1173519"/>
                  </a:ext>
                  <a:ext uri="{FF2B5EF4-FFF2-40B4-BE49-F238E27FC236}">
                    <a16:creationId xmlns:a16="http://schemas.microsoft.com/office/drawing/2014/main" id="{00000000-0008-0000-1500-00000FE81100}"/>
                  </a:ext>
                </a:extLst>
              </xdr:cNvPr>
              <xdr:cNvSpPr/>
            </xdr:nvSpPr>
            <xdr:spPr bwMode="auto">
              <a:xfrm>
                <a:off x="3149254" y="26961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20" name="Check Box 16" hidden="1">
                <a:extLst>
                  <a:ext uri="{63B3BB69-23CF-44E3-9099-C40C66FF867C}">
                    <a14:compatExt spid="_x0000_s1173520"/>
                  </a:ext>
                  <a:ext uri="{FF2B5EF4-FFF2-40B4-BE49-F238E27FC236}">
                    <a16:creationId xmlns:a16="http://schemas.microsoft.com/office/drawing/2014/main" id="{00000000-0008-0000-1500-000010E81100}"/>
                  </a:ext>
                </a:extLst>
              </xdr:cNvPr>
              <xdr:cNvSpPr/>
            </xdr:nvSpPr>
            <xdr:spPr bwMode="auto">
              <a:xfrm>
                <a:off x="37543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11" name="AutoShape 3">
          <a:extLst>
            <a:ext uri="{FF2B5EF4-FFF2-40B4-BE49-F238E27FC236}">
              <a16:creationId xmlns:a16="http://schemas.microsoft.com/office/drawing/2014/main" id="{00000000-0008-0000-1500-00000B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3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3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3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3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3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3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3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3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3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3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3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3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3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3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3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3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3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3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3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3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3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3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3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3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3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3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3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3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343025"/>
          <a:ext cx="419100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362200"/>
          <a:ext cx="417195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76600" y="6248400"/>
              <a:ext cx="1162050" cy="180975"/>
              <a:chOff x="3149679" y="2697215"/>
              <a:chExt cx="1162622" cy="202824"/>
            </a:xfrm>
          </xdr:grpSpPr>
          <xdr:sp macro="" textlink="">
            <xdr:nvSpPr>
              <xdr:cNvPr id="1174529" name="Check Box 1" hidden="1">
                <a:extLst>
                  <a:ext uri="{63B3BB69-23CF-44E3-9099-C40C66FF867C}">
                    <a14:compatExt spid="_x0000_s1174529"/>
                  </a:ext>
                  <a:ext uri="{FF2B5EF4-FFF2-40B4-BE49-F238E27FC236}">
                    <a16:creationId xmlns:a16="http://schemas.microsoft.com/office/drawing/2014/main" id="{00000000-0008-0000-1700-000001EC1100}"/>
                  </a:ext>
                </a:extLst>
              </xdr:cNvPr>
              <xdr:cNvSpPr/>
            </xdr:nvSpPr>
            <xdr:spPr bwMode="auto">
              <a:xfrm>
                <a:off x="3149679" y="269721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0" name="Check Box 2" hidden="1">
                <a:extLst>
                  <a:ext uri="{63B3BB69-23CF-44E3-9099-C40C66FF867C}">
                    <a14:compatExt spid="_x0000_s1174530"/>
                  </a:ext>
                  <a:ext uri="{FF2B5EF4-FFF2-40B4-BE49-F238E27FC236}">
                    <a16:creationId xmlns:a16="http://schemas.microsoft.com/office/drawing/2014/main" id="{00000000-0008-0000-1700-000002EC1100}"/>
                  </a:ext>
                </a:extLst>
              </xdr:cNvPr>
              <xdr:cNvSpPr/>
            </xdr:nvSpPr>
            <xdr:spPr bwMode="auto">
              <a:xfrm>
                <a:off x="3754808" y="26972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 name="グループ化 4">
              <a:extLst>
                <a:ext uri="{FF2B5EF4-FFF2-40B4-BE49-F238E27FC236}">
                  <a16:creationId xmlns:a16="http://schemas.microsoft.com/office/drawing/2014/main" id="{00000000-0008-0000-1700-000005000000}"/>
                </a:ext>
              </a:extLst>
            </xdr:cNvPr>
            <xdr:cNvGrpSpPr/>
          </xdr:nvGrpSpPr>
          <xdr:grpSpPr>
            <a:xfrm>
              <a:off x="3276600" y="4514850"/>
              <a:ext cx="1162050" cy="200397"/>
              <a:chOff x="3149679" y="2696138"/>
              <a:chExt cx="1162622" cy="202825"/>
            </a:xfrm>
          </xdr:grpSpPr>
          <xdr:sp macro="" textlink="">
            <xdr:nvSpPr>
              <xdr:cNvPr id="1174531" name="Check Box 3" hidden="1">
                <a:extLst>
                  <a:ext uri="{63B3BB69-23CF-44E3-9099-C40C66FF867C}">
                    <a14:compatExt spid="_x0000_s1174531"/>
                  </a:ext>
                  <a:ext uri="{FF2B5EF4-FFF2-40B4-BE49-F238E27FC236}">
                    <a16:creationId xmlns:a16="http://schemas.microsoft.com/office/drawing/2014/main" id="{00000000-0008-0000-1700-000003EC1100}"/>
                  </a:ext>
                </a:extLst>
              </xdr:cNvPr>
              <xdr:cNvSpPr/>
            </xdr:nvSpPr>
            <xdr:spPr bwMode="auto">
              <a:xfrm>
                <a:off x="3149679"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2" name="Check Box 4" hidden="1">
                <a:extLst>
                  <a:ext uri="{63B3BB69-23CF-44E3-9099-C40C66FF867C}">
                    <a14:compatExt spid="_x0000_s1174532"/>
                  </a:ext>
                  <a:ext uri="{FF2B5EF4-FFF2-40B4-BE49-F238E27FC236}">
                    <a16:creationId xmlns:a16="http://schemas.microsoft.com/office/drawing/2014/main" id="{00000000-0008-0000-1700-000004EC11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276600" y="5029200"/>
              <a:ext cx="1162050" cy="200397"/>
              <a:chOff x="3149679" y="2696138"/>
              <a:chExt cx="1162622" cy="202825"/>
            </a:xfrm>
          </xdr:grpSpPr>
          <xdr:sp macro="" textlink="">
            <xdr:nvSpPr>
              <xdr:cNvPr id="1174533" name="Check Box 5" hidden="1">
                <a:extLst>
                  <a:ext uri="{63B3BB69-23CF-44E3-9099-C40C66FF867C}">
                    <a14:compatExt spid="_x0000_s1174533"/>
                  </a:ext>
                  <a:ext uri="{FF2B5EF4-FFF2-40B4-BE49-F238E27FC236}">
                    <a16:creationId xmlns:a16="http://schemas.microsoft.com/office/drawing/2014/main" id="{00000000-0008-0000-1700-000005EC1100}"/>
                  </a:ext>
                </a:extLst>
              </xdr:cNvPr>
              <xdr:cNvSpPr/>
            </xdr:nvSpPr>
            <xdr:spPr bwMode="auto">
              <a:xfrm>
                <a:off x="3149679"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4" name="Check Box 6" hidden="1">
                <a:extLst>
                  <a:ext uri="{63B3BB69-23CF-44E3-9099-C40C66FF867C}">
                    <a14:compatExt spid="_x0000_s1174534"/>
                  </a:ext>
                  <a:ext uri="{FF2B5EF4-FFF2-40B4-BE49-F238E27FC236}">
                    <a16:creationId xmlns:a16="http://schemas.microsoft.com/office/drawing/2014/main" id="{00000000-0008-0000-1700-000006EC11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3276600" y="5524500"/>
              <a:ext cx="1162050" cy="200397"/>
              <a:chOff x="3149679" y="2696143"/>
              <a:chExt cx="1162622" cy="202825"/>
            </a:xfrm>
          </xdr:grpSpPr>
          <xdr:sp macro="" textlink="">
            <xdr:nvSpPr>
              <xdr:cNvPr id="1174535" name="Check Box 7" hidden="1">
                <a:extLst>
                  <a:ext uri="{63B3BB69-23CF-44E3-9099-C40C66FF867C}">
                    <a14:compatExt spid="_x0000_s1174535"/>
                  </a:ext>
                  <a:ext uri="{FF2B5EF4-FFF2-40B4-BE49-F238E27FC236}">
                    <a16:creationId xmlns:a16="http://schemas.microsoft.com/office/drawing/2014/main" id="{00000000-0008-0000-1700-000007EC1100}"/>
                  </a:ext>
                </a:extLst>
              </xdr:cNvPr>
              <xdr:cNvSpPr/>
            </xdr:nvSpPr>
            <xdr:spPr bwMode="auto">
              <a:xfrm>
                <a:off x="3149679"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6" name="Check Box 8" hidden="1">
                <a:extLst>
                  <a:ext uri="{63B3BB69-23CF-44E3-9099-C40C66FF867C}">
                    <a14:compatExt spid="_x0000_s1174536"/>
                  </a:ext>
                  <a:ext uri="{FF2B5EF4-FFF2-40B4-BE49-F238E27FC236}">
                    <a16:creationId xmlns:a16="http://schemas.microsoft.com/office/drawing/2014/main" id="{00000000-0008-0000-1700-000008EC11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4</xdr:row>
          <xdr:rowOff>161925</xdr:rowOff>
        </xdr:from>
        <xdr:to>
          <xdr:col>19</xdr:col>
          <xdr:colOff>38100</xdr:colOff>
          <xdr:row>6</xdr:row>
          <xdr:rowOff>19050</xdr:rowOff>
        </xdr:to>
        <xdr:sp macro="" textlink="">
          <xdr:nvSpPr>
            <xdr:cNvPr id="1174537" name="Check Box 94" hidden="1">
              <a:extLst>
                <a:ext uri="{63B3BB69-23CF-44E3-9099-C40C66FF867C}">
                  <a14:compatExt spid="_x0000_s1174537"/>
                </a:ext>
                <a:ext uri="{FF2B5EF4-FFF2-40B4-BE49-F238E27FC236}">
                  <a16:creationId xmlns:a16="http://schemas.microsoft.com/office/drawing/2014/main" id="{00000000-0008-0000-1700-000009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xdr:row>
          <xdr:rowOff>171450</xdr:rowOff>
        </xdr:from>
        <xdr:to>
          <xdr:col>22</xdr:col>
          <xdr:colOff>171450</xdr:colOff>
          <xdr:row>5</xdr:row>
          <xdr:rowOff>161925</xdr:rowOff>
        </xdr:to>
        <xdr:sp macro="" textlink="">
          <xdr:nvSpPr>
            <xdr:cNvPr id="1174538" name="Check Box 95" hidden="1">
              <a:extLst>
                <a:ext uri="{63B3BB69-23CF-44E3-9099-C40C66FF867C}">
                  <a14:compatExt spid="_x0000_s1174538"/>
                </a:ext>
                <a:ext uri="{FF2B5EF4-FFF2-40B4-BE49-F238E27FC236}">
                  <a16:creationId xmlns:a16="http://schemas.microsoft.com/office/drawing/2014/main" id="{00000000-0008-0000-1700-00000A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9" name="AutoShape 4">
          <a:extLst>
            <a:ext uri="{FF2B5EF4-FFF2-40B4-BE49-F238E27FC236}">
              <a16:creationId xmlns:a16="http://schemas.microsoft.com/office/drawing/2014/main" id="{00000000-0008-0000-1700-000009000000}"/>
            </a:ext>
          </a:extLst>
        </xdr:cNvPr>
        <xdr:cNvSpPr>
          <a:spLocks noChangeArrowheads="1"/>
        </xdr:cNvSpPr>
      </xdr:nvSpPr>
      <xdr:spPr bwMode="auto">
        <a:xfrm>
          <a:off x="523875" y="71056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1174540" name="Check Box 12" hidden="1">
              <a:extLst>
                <a:ext uri="{63B3BB69-23CF-44E3-9099-C40C66FF867C}">
                  <a14:compatExt spid="_x0000_s1174540"/>
                </a:ext>
                <a:ext uri="{FF2B5EF4-FFF2-40B4-BE49-F238E27FC236}">
                  <a16:creationId xmlns:a16="http://schemas.microsoft.com/office/drawing/2014/main" id="{00000000-0008-0000-1700-00000C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1174541" name="Check Box 13" hidden="1">
              <a:extLst>
                <a:ext uri="{63B3BB69-23CF-44E3-9099-C40C66FF867C}">
                  <a14:compatExt spid="_x0000_s1174541"/>
                </a:ext>
                <a:ext uri="{FF2B5EF4-FFF2-40B4-BE49-F238E27FC236}">
                  <a16:creationId xmlns:a16="http://schemas.microsoft.com/office/drawing/2014/main" id="{00000000-0008-0000-1700-00000D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76600" y="7600950"/>
          <a:ext cx="1162050" cy="200397"/>
          <a:chOff x="3149651" y="2696140"/>
          <a:chExt cx="1162622" cy="202825"/>
        </a:xfrm>
      </xdr:grpSpPr>
      <xdr:sp macro="" textlink="">
        <xdr:nvSpPr>
          <xdr:cNvPr id="11"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0B0000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0C0000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13" name="グループ化 12">
              <a:extLst>
                <a:ext uri="{FF2B5EF4-FFF2-40B4-BE49-F238E27FC236}">
                  <a16:creationId xmlns:a16="http://schemas.microsoft.com/office/drawing/2014/main" id="{00000000-0008-0000-1700-00000D000000}"/>
                </a:ext>
              </a:extLst>
            </xdr:cNvPr>
            <xdr:cNvGrpSpPr/>
          </xdr:nvGrpSpPr>
          <xdr:grpSpPr>
            <a:xfrm>
              <a:off x="3276600" y="4019550"/>
              <a:ext cx="1162050" cy="200397"/>
              <a:chOff x="3149679" y="2696143"/>
              <a:chExt cx="1162622" cy="202825"/>
            </a:xfrm>
          </xdr:grpSpPr>
          <xdr:sp macro="" textlink="">
            <xdr:nvSpPr>
              <xdr:cNvPr id="1174542" name="Check Box 14" hidden="1">
                <a:extLst>
                  <a:ext uri="{63B3BB69-23CF-44E3-9099-C40C66FF867C}">
                    <a14:compatExt spid="_x0000_s1174542"/>
                  </a:ext>
                  <a:ext uri="{FF2B5EF4-FFF2-40B4-BE49-F238E27FC236}">
                    <a16:creationId xmlns:a16="http://schemas.microsoft.com/office/drawing/2014/main" id="{00000000-0008-0000-1700-00000EEC1100}"/>
                  </a:ext>
                </a:extLst>
              </xdr:cNvPr>
              <xdr:cNvSpPr/>
            </xdr:nvSpPr>
            <xdr:spPr bwMode="auto">
              <a:xfrm>
                <a:off x="3149679"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4543" name="Check Box 15" hidden="1">
                <a:extLst>
                  <a:ext uri="{63B3BB69-23CF-44E3-9099-C40C66FF867C}">
                    <a14:compatExt spid="_x0000_s1174543"/>
                  </a:ext>
                  <a:ext uri="{FF2B5EF4-FFF2-40B4-BE49-F238E27FC236}">
                    <a16:creationId xmlns:a16="http://schemas.microsoft.com/office/drawing/2014/main" id="{00000000-0008-0000-1700-00000FEC11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9220200"/>
              <a:ext cx="1162050" cy="200397"/>
              <a:chOff x="3149679" y="2696138"/>
              <a:chExt cx="1162622" cy="202825"/>
            </a:xfrm>
          </xdr:grpSpPr>
          <xdr:sp macro="" textlink="">
            <xdr:nvSpPr>
              <xdr:cNvPr id="1174544" name="Check Box 16" hidden="1">
                <a:extLst>
                  <a:ext uri="{63B3BB69-23CF-44E3-9099-C40C66FF867C}">
                    <a14:compatExt spid="_x0000_s1174544"/>
                  </a:ext>
                  <a:ext uri="{FF2B5EF4-FFF2-40B4-BE49-F238E27FC236}">
                    <a16:creationId xmlns:a16="http://schemas.microsoft.com/office/drawing/2014/main" id="{00000000-0008-0000-1700-000010EC1100}"/>
                  </a:ext>
                </a:extLst>
              </xdr:cNvPr>
              <xdr:cNvSpPr/>
            </xdr:nvSpPr>
            <xdr:spPr bwMode="auto">
              <a:xfrm>
                <a:off x="3149679"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5" name="Check Box 17" hidden="1">
                <a:extLst>
                  <a:ext uri="{63B3BB69-23CF-44E3-9099-C40C66FF867C}">
                    <a14:compatExt spid="_x0000_s1174545"/>
                  </a:ext>
                  <a:ext uri="{FF2B5EF4-FFF2-40B4-BE49-F238E27FC236}">
                    <a16:creationId xmlns:a16="http://schemas.microsoft.com/office/drawing/2014/main" id="{00000000-0008-0000-1700-000011EC1100}"/>
                  </a:ext>
                </a:extLst>
              </xdr:cNvPr>
              <xdr:cNvSpPr/>
            </xdr:nvSpPr>
            <xdr:spPr bwMode="auto">
              <a:xfrm>
                <a:off x="375480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15" name="グループ化 66">
              <a:extLst>
                <a:ext uri="{FF2B5EF4-FFF2-40B4-BE49-F238E27FC236}">
                  <a16:creationId xmlns:a16="http://schemas.microsoft.com/office/drawing/2014/main" id="{00000000-0008-0000-1700-00000F000000}"/>
                </a:ext>
              </a:extLst>
            </xdr:cNvPr>
            <xdr:cNvGrpSpPr>
              <a:grpSpLocks/>
            </xdr:cNvGrpSpPr>
          </xdr:nvGrpSpPr>
          <xdr:grpSpPr bwMode="auto">
            <a:xfrm>
              <a:off x="3276600" y="3400425"/>
              <a:ext cx="1162050" cy="200025"/>
              <a:chOff x="3149679" y="2696210"/>
              <a:chExt cx="1162622" cy="202817"/>
            </a:xfrm>
          </xdr:grpSpPr>
          <xdr:sp macro="" textlink="">
            <xdr:nvSpPr>
              <xdr:cNvPr id="1174546" name="Check Box 18" hidden="1">
                <a:extLst>
                  <a:ext uri="{63B3BB69-23CF-44E3-9099-C40C66FF867C}">
                    <a14:compatExt spid="_x0000_s1174546"/>
                  </a:ext>
                  <a:ext uri="{FF2B5EF4-FFF2-40B4-BE49-F238E27FC236}">
                    <a16:creationId xmlns:a16="http://schemas.microsoft.com/office/drawing/2014/main" id="{00000000-0008-0000-1700-000012EC1100}"/>
                  </a:ext>
                </a:extLst>
              </xdr:cNvPr>
              <xdr:cNvSpPr/>
            </xdr:nvSpPr>
            <xdr:spPr bwMode="auto">
              <a:xfrm>
                <a:off x="3149679" y="2696210"/>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7" name="Check Box 19" hidden="1">
                <a:extLst>
                  <a:ext uri="{63B3BB69-23CF-44E3-9099-C40C66FF867C}">
                    <a14:compatExt spid="_x0000_s1174547"/>
                  </a:ext>
                  <a:ext uri="{FF2B5EF4-FFF2-40B4-BE49-F238E27FC236}">
                    <a16:creationId xmlns:a16="http://schemas.microsoft.com/office/drawing/2014/main" id="{00000000-0008-0000-1700-000013EC1100}"/>
                  </a:ext>
                </a:extLst>
              </xdr:cNvPr>
              <xdr:cNvSpPr/>
            </xdr:nvSpPr>
            <xdr:spPr bwMode="auto">
              <a:xfrm>
                <a:off x="3754808" y="2696237"/>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16" name="グループ化 15">
          <a:extLst>
            <a:ext uri="{FF2B5EF4-FFF2-40B4-BE49-F238E27FC236}">
              <a16:creationId xmlns:a16="http://schemas.microsoft.com/office/drawing/2014/main" id="{00000000-0008-0000-1700-000010000000}"/>
            </a:ext>
          </a:extLst>
        </xdr:cNvPr>
        <xdr:cNvGrpSpPr/>
      </xdr:nvGrpSpPr>
      <xdr:grpSpPr>
        <a:xfrm>
          <a:off x="3295650" y="6219825"/>
          <a:ext cx="1352550" cy="419100"/>
          <a:chOff x="3371664" y="2457450"/>
          <a:chExt cx="1371584" cy="200025"/>
        </a:xfrm>
      </xdr:grpSpPr>
      <xdr:sp macro="" textlink="">
        <xdr:nvSpPr>
          <xdr:cNvPr id="17"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11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12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19" name="グループ化 38">
          <a:extLst>
            <a:ext uri="{FF2B5EF4-FFF2-40B4-BE49-F238E27FC236}">
              <a16:creationId xmlns:a16="http://schemas.microsoft.com/office/drawing/2014/main" id="{00000000-0008-0000-1700-000013000000}"/>
            </a:ext>
          </a:extLst>
        </xdr:cNvPr>
        <xdr:cNvGrpSpPr>
          <a:grpSpLocks/>
        </xdr:cNvGrpSpPr>
      </xdr:nvGrpSpPr>
      <xdr:grpSpPr bwMode="auto">
        <a:xfrm>
          <a:off x="3295650" y="6219825"/>
          <a:ext cx="1352550" cy="419100"/>
          <a:chOff x="33716" y="24574"/>
          <a:chExt cx="13716" cy="2000"/>
        </a:xfrm>
      </xdr:grpSpPr>
      <xdr:sp macro="" textlink="">
        <xdr:nvSpPr>
          <xdr:cNvPr id="20"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1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1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22" name="グループ化 21">
          <a:extLst>
            <a:ext uri="{FF2B5EF4-FFF2-40B4-BE49-F238E27FC236}">
              <a16:creationId xmlns:a16="http://schemas.microsoft.com/office/drawing/2014/main" id="{00000000-0008-0000-1700-000016000000}"/>
            </a:ext>
          </a:extLst>
        </xdr:cNvPr>
        <xdr:cNvGrpSpPr/>
      </xdr:nvGrpSpPr>
      <xdr:grpSpPr>
        <a:xfrm>
          <a:off x="3295650" y="7591425"/>
          <a:ext cx="1352550" cy="247650"/>
          <a:chOff x="3371569" y="2457450"/>
          <a:chExt cx="1371584" cy="200025"/>
        </a:xfrm>
      </xdr:grpSpPr>
      <xdr:sp macro="" textlink="">
        <xdr:nvSpPr>
          <xdr:cNvPr id="23"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17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18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25" name="AutoShape 4">
          <a:extLst>
            <a:ext uri="{FF2B5EF4-FFF2-40B4-BE49-F238E27FC236}">
              <a16:creationId xmlns:a16="http://schemas.microsoft.com/office/drawing/2014/main" id="{00000000-0008-0000-1700-000019000000}"/>
            </a:ext>
          </a:extLst>
        </xdr:cNvPr>
        <xdr:cNvSpPr>
          <a:spLocks noChangeArrowheads="1"/>
        </xdr:cNvSpPr>
      </xdr:nvSpPr>
      <xdr:spPr bwMode="auto">
        <a:xfrm>
          <a:off x="514350" y="95726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26" name="グループ化 25">
              <a:extLst>
                <a:ext uri="{FF2B5EF4-FFF2-40B4-BE49-F238E27FC236}">
                  <a16:creationId xmlns:a16="http://schemas.microsoft.com/office/drawing/2014/main" id="{00000000-0008-0000-1700-00001A000000}"/>
                </a:ext>
              </a:extLst>
            </xdr:cNvPr>
            <xdr:cNvGrpSpPr/>
          </xdr:nvGrpSpPr>
          <xdr:grpSpPr>
            <a:xfrm>
              <a:off x="3276600" y="7620000"/>
              <a:ext cx="1162050" cy="180975"/>
              <a:chOff x="3149679" y="2697215"/>
              <a:chExt cx="1162622" cy="202824"/>
            </a:xfrm>
          </xdr:grpSpPr>
          <xdr:sp macro="" textlink="">
            <xdr:nvSpPr>
              <xdr:cNvPr id="1174549" name="Check Box 21" hidden="1">
                <a:extLst>
                  <a:ext uri="{63B3BB69-23CF-44E3-9099-C40C66FF867C}">
                    <a14:compatExt spid="_x0000_s1174549"/>
                  </a:ext>
                  <a:ext uri="{FF2B5EF4-FFF2-40B4-BE49-F238E27FC236}">
                    <a16:creationId xmlns:a16="http://schemas.microsoft.com/office/drawing/2014/main" id="{00000000-0008-0000-1700-000015EC1100}"/>
                  </a:ext>
                </a:extLst>
              </xdr:cNvPr>
              <xdr:cNvSpPr/>
            </xdr:nvSpPr>
            <xdr:spPr bwMode="auto">
              <a:xfrm>
                <a:off x="3149679" y="269721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50" name="Check Box 22" hidden="1">
                <a:extLst>
                  <a:ext uri="{63B3BB69-23CF-44E3-9099-C40C66FF867C}">
                    <a14:compatExt spid="_x0000_s1174550"/>
                  </a:ext>
                  <a:ext uri="{FF2B5EF4-FFF2-40B4-BE49-F238E27FC236}">
                    <a16:creationId xmlns:a16="http://schemas.microsoft.com/office/drawing/2014/main" id="{00000000-0008-0000-1700-000016EC1100}"/>
                  </a:ext>
                </a:extLst>
              </xdr:cNvPr>
              <xdr:cNvSpPr/>
            </xdr:nvSpPr>
            <xdr:spPr bwMode="auto">
              <a:xfrm>
                <a:off x="3754808" y="26972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3295650" y="619125"/>
          <a:ext cx="1371600" cy="247650"/>
          <a:chOff x="3371664" y="2457450"/>
          <a:chExt cx="1371584" cy="200025"/>
        </a:xfrm>
      </xdr:grpSpPr>
      <xdr:sp macro="" textlink="">
        <xdr:nvSpPr>
          <xdr:cNvPr id="3"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03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04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5" name="グループ化 4">
          <a:extLst>
            <a:ext uri="{FF2B5EF4-FFF2-40B4-BE49-F238E27FC236}">
              <a16:creationId xmlns:a16="http://schemas.microsoft.com/office/drawing/2014/main" id="{00000000-0008-0000-1800-000005000000}"/>
            </a:ext>
          </a:extLst>
        </xdr:cNvPr>
        <xdr:cNvGrpSpPr/>
      </xdr:nvGrpSpPr>
      <xdr:grpSpPr>
        <a:xfrm>
          <a:off x="3295650" y="1143000"/>
          <a:ext cx="1371600" cy="247650"/>
          <a:chOff x="3371664" y="2457450"/>
          <a:chExt cx="1371584" cy="200025"/>
        </a:xfrm>
      </xdr:grpSpPr>
      <xdr:sp macro="" textlink="">
        <xdr:nvSpPr>
          <xdr:cNvPr id="6"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06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07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8" name="グループ化 7">
          <a:extLst>
            <a:ext uri="{FF2B5EF4-FFF2-40B4-BE49-F238E27FC236}">
              <a16:creationId xmlns:a16="http://schemas.microsoft.com/office/drawing/2014/main" id="{00000000-0008-0000-1800-000008000000}"/>
            </a:ext>
          </a:extLst>
        </xdr:cNvPr>
        <xdr:cNvGrpSpPr/>
      </xdr:nvGrpSpPr>
      <xdr:grpSpPr>
        <a:xfrm>
          <a:off x="3295650" y="2343150"/>
          <a:ext cx="1371600" cy="247650"/>
          <a:chOff x="3371569" y="2457450"/>
          <a:chExt cx="1371584" cy="200025"/>
        </a:xfrm>
      </xdr:grpSpPr>
      <xdr:sp macro="" textlink="">
        <xdr:nvSpPr>
          <xdr:cNvPr id="9"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09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0A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11" name="グループ化 35">
          <a:extLst>
            <a:ext uri="{FF2B5EF4-FFF2-40B4-BE49-F238E27FC236}">
              <a16:creationId xmlns:a16="http://schemas.microsoft.com/office/drawing/2014/main" id="{00000000-0008-0000-1800-00000B000000}"/>
            </a:ext>
          </a:extLst>
        </xdr:cNvPr>
        <xdr:cNvGrpSpPr>
          <a:grpSpLocks/>
        </xdr:cNvGrpSpPr>
      </xdr:nvGrpSpPr>
      <xdr:grpSpPr bwMode="auto">
        <a:xfrm>
          <a:off x="7924800" y="619125"/>
          <a:ext cx="1371600" cy="247650"/>
          <a:chOff x="33716" y="24574"/>
          <a:chExt cx="13716" cy="2000"/>
        </a:xfrm>
      </xdr:grpSpPr>
      <xdr:sp macro="" textlink="">
        <xdr:nvSpPr>
          <xdr:cNvPr id="12"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0C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0D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14" name="グループ化 38">
          <a:extLst>
            <a:ext uri="{FF2B5EF4-FFF2-40B4-BE49-F238E27FC236}">
              <a16:creationId xmlns:a16="http://schemas.microsoft.com/office/drawing/2014/main" id="{00000000-0008-0000-1800-00000E000000}"/>
            </a:ext>
          </a:extLst>
        </xdr:cNvPr>
        <xdr:cNvGrpSpPr>
          <a:grpSpLocks/>
        </xdr:cNvGrpSpPr>
      </xdr:nvGrpSpPr>
      <xdr:grpSpPr bwMode="auto">
        <a:xfrm>
          <a:off x="3295650" y="1143000"/>
          <a:ext cx="1371600" cy="247650"/>
          <a:chOff x="33716" y="24574"/>
          <a:chExt cx="13716" cy="2000"/>
        </a:xfrm>
      </xdr:grpSpPr>
      <xdr:sp macro="" textlink="">
        <xdr:nvSpPr>
          <xdr:cNvPr id="1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17" name="グループ化 38">
              <a:extLst>
                <a:ext uri="{FF2B5EF4-FFF2-40B4-BE49-F238E27FC236}">
                  <a16:creationId xmlns:a16="http://schemas.microsoft.com/office/drawing/2014/main" id="{00000000-0008-0000-1800-000011000000}"/>
                </a:ext>
              </a:extLst>
            </xdr:cNvPr>
            <xdr:cNvGrpSpPr>
              <a:grpSpLocks/>
            </xdr:cNvGrpSpPr>
          </xdr:nvGrpSpPr>
          <xdr:grpSpPr bwMode="auto">
            <a:xfrm>
              <a:off x="3295650" y="6610350"/>
              <a:ext cx="1371600" cy="247650"/>
              <a:chOff x="33716" y="24574"/>
              <a:chExt cx="13716" cy="2000"/>
            </a:xfrm>
          </xdr:grpSpPr>
          <xdr:sp macro="" textlink="">
            <xdr:nvSpPr>
              <xdr:cNvPr id="1176577" name="Check Box 1" hidden="1">
                <a:extLst>
                  <a:ext uri="{63B3BB69-23CF-44E3-9099-C40C66FF867C}">
                    <a14:compatExt spid="_x0000_s1176577"/>
                  </a:ext>
                  <a:ext uri="{FF2B5EF4-FFF2-40B4-BE49-F238E27FC236}">
                    <a16:creationId xmlns:a16="http://schemas.microsoft.com/office/drawing/2014/main" id="{00000000-0008-0000-1800-000001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78" name="Check Box 2" hidden="1">
                <a:extLst>
                  <a:ext uri="{63B3BB69-23CF-44E3-9099-C40C66FF867C}">
                    <a14:compatExt spid="_x0000_s1176578"/>
                  </a:ext>
                  <a:ext uri="{FF2B5EF4-FFF2-40B4-BE49-F238E27FC236}">
                    <a16:creationId xmlns:a16="http://schemas.microsoft.com/office/drawing/2014/main" id="{00000000-0008-0000-1800-000002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18" name="グループ化 38">
          <a:extLst>
            <a:ext uri="{FF2B5EF4-FFF2-40B4-BE49-F238E27FC236}">
              <a16:creationId xmlns:a16="http://schemas.microsoft.com/office/drawing/2014/main" id="{00000000-0008-0000-1800-000012000000}"/>
            </a:ext>
          </a:extLst>
        </xdr:cNvPr>
        <xdr:cNvGrpSpPr>
          <a:grpSpLocks/>
        </xdr:cNvGrpSpPr>
      </xdr:nvGrpSpPr>
      <xdr:grpSpPr bwMode="auto">
        <a:xfrm>
          <a:off x="3295650" y="781050"/>
          <a:ext cx="1371600" cy="247650"/>
          <a:chOff x="33716" y="24574"/>
          <a:chExt cx="13716" cy="2000"/>
        </a:xfrm>
      </xdr:grpSpPr>
      <xdr:sp macro="" textlink="">
        <xdr:nvSpPr>
          <xdr:cNvPr id="19"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13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0"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14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21" name="グループ化 38">
              <a:extLst>
                <a:ext uri="{FF2B5EF4-FFF2-40B4-BE49-F238E27FC236}">
                  <a16:creationId xmlns:a16="http://schemas.microsoft.com/office/drawing/2014/main" id="{00000000-0008-0000-1800-000015000000}"/>
                </a:ext>
              </a:extLst>
            </xdr:cNvPr>
            <xdr:cNvGrpSpPr>
              <a:grpSpLocks/>
            </xdr:cNvGrpSpPr>
          </xdr:nvGrpSpPr>
          <xdr:grpSpPr bwMode="auto">
            <a:xfrm>
              <a:off x="3295650" y="2505075"/>
              <a:ext cx="1371600" cy="247650"/>
              <a:chOff x="33716" y="24574"/>
              <a:chExt cx="13716" cy="2000"/>
            </a:xfrm>
          </xdr:grpSpPr>
          <xdr:sp macro="" textlink="">
            <xdr:nvSpPr>
              <xdr:cNvPr id="1176579" name="Check Box 3" hidden="1">
                <a:extLst>
                  <a:ext uri="{63B3BB69-23CF-44E3-9099-C40C66FF867C}">
                    <a14:compatExt spid="_x0000_s1176579"/>
                  </a:ext>
                  <a:ext uri="{FF2B5EF4-FFF2-40B4-BE49-F238E27FC236}">
                    <a16:creationId xmlns:a16="http://schemas.microsoft.com/office/drawing/2014/main" id="{00000000-0008-0000-1800-000003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0" name="Check Box 4" hidden="1">
                <a:extLst>
                  <a:ext uri="{63B3BB69-23CF-44E3-9099-C40C66FF867C}">
                    <a14:compatExt spid="_x0000_s1176580"/>
                  </a:ext>
                  <a:ext uri="{FF2B5EF4-FFF2-40B4-BE49-F238E27FC236}">
                    <a16:creationId xmlns:a16="http://schemas.microsoft.com/office/drawing/2014/main" id="{00000000-0008-0000-1800-000004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22" name="グループ化 21">
              <a:extLst>
                <a:ext uri="{FF2B5EF4-FFF2-40B4-BE49-F238E27FC236}">
                  <a16:creationId xmlns:a16="http://schemas.microsoft.com/office/drawing/2014/main" id="{00000000-0008-0000-1800-000016000000}"/>
                </a:ext>
              </a:extLst>
            </xdr:cNvPr>
            <xdr:cNvGrpSpPr/>
          </xdr:nvGrpSpPr>
          <xdr:grpSpPr>
            <a:xfrm>
              <a:off x="1847850" y="1847850"/>
              <a:ext cx="2371725" cy="381000"/>
              <a:chOff x="1666875" y="4286250"/>
              <a:chExt cx="2371724" cy="380991"/>
            </a:xfrm>
          </xdr:grpSpPr>
          <xdr:sp macro="" textlink="">
            <xdr:nvSpPr>
              <xdr:cNvPr id="1176581" name="Check Box 27" hidden="1">
                <a:extLst>
                  <a:ext uri="{63B3BB69-23CF-44E3-9099-C40C66FF867C}">
                    <a14:compatExt spid="_x0000_s1176581"/>
                  </a:ext>
                  <a:ext uri="{FF2B5EF4-FFF2-40B4-BE49-F238E27FC236}">
                    <a16:creationId xmlns:a16="http://schemas.microsoft.com/office/drawing/2014/main" id="{00000000-0008-0000-1800-000005F411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2" name="Check Box 6" hidden="1">
                <a:extLst>
                  <a:ext uri="{63B3BB69-23CF-44E3-9099-C40C66FF867C}">
                    <a14:compatExt spid="_x0000_s1176582"/>
                  </a:ext>
                  <a:ext uri="{FF2B5EF4-FFF2-40B4-BE49-F238E27FC236}">
                    <a16:creationId xmlns:a16="http://schemas.microsoft.com/office/drawing/2014/main" id="{00000000-0008-0000-1800-000006F411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3" name="Check Box 7" hidden="1">
                <a:extLst>
                  <a:ext uri="{63B3BB69-23CF-44E3-9099-C40C66FF867C}">
                    <a14:compatExt spid="_x0000_s1176583"/>
                  </a:ext>
                  <a:ext uri="{FF2B5EF4-FFF2-40B4-BE49-F238E27FC236}">
                    <a16:creationId xmlns:a16="http://schemas.microsoft.com/office/drawing/2014/main" id="{00000000-0008-0000-1800-000007F411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4" name="Check Box 8" hidden="1">
                <a:extLst>
                  <a:ext uri="{63B3BB69-23CF-44E3-9099-C40C66FF867C}">
                    <a14:compatExt spid="_x0000_s1176584"/>
                  </a:ext>
                  <a:ext uri="{FF2B5EF4-FFF2-40B4-BE49-F238E27FC236}">
                    <a16:creationId xmlns:a16="http://schemas.microsoft.com/office/drawing/2014/main" id="{00000000-0008-0000-1800-000008F411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5" name="Check Box 9" hidden="1">
                <a:extLst>
                  <a:ext uri="{63B3BB69-23CF-44E3-9099-C40C66FF867C}">
                    <a14:compatExt spid="_x0000_s1176585"/>
                  </a:ext>
                  <a:ext uri="{FF2B5EF4-FFF2-40B4-BE49-F238E27FC236}">
                    <a16:creationId xmlns:a16="http://schemas.microsoft.com/office/drawing/2014/main" id="{00000000-0008-0000-1800-000009F41100}"/>
                  </a:ext>
                </a:extLst>
              </xdr:cNvPr>
              <xdr:cNvSpPr/>
            </xdr:nvSpPr>
            <xdr:spPr bwMode="auto">
              <a:xfrm>
                <a:off x="2762250" y="4457692"/>
                <a:ext cx="4000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23" name="グループ化 38">
              <a:extLst>
                <a:ext uri="{FF2B5EF4-FFF2-40B4-BE49-F238E27FC236}">
                  <a16:creationId xmlns:a16="http://schemas.microsoft.com/office/drawing/2014/main" id="{00000000-0008-0000-1800-000017000000}"/>
                </a:ext>
              </a:extLst>
            </xdr:cNvPr>
            <xdr:cNvGrpSpPr>
              <a:grpSpLocks/>
            </xdr:cNvGrpSpPr>
          </xdr:nvGrpSpPr>
          <xdr:grpSpPr bwMode="auto">
            <a:xfrm>
              <a:off x="3295650" y="5572125"/>
              <a:ext cx="1371600" cy="219075"/>
              <a:chOff x="33716" y="24574"/>
              <a:chExt cx="13716" cy="2000"/>
            </a:xfrm>
          </xdr:grpSpPr>
          <xdr:sp macro="" textlink="">
            <xdr:nvSpPr>
              <xdr:cNvPr id="1176586" name="Check Box 10" hidden="1">
                <a:extLst>
                  <a:ext uri="{63B3BB69-23CF-44E3-9099-C40C66FF867C}">
                    <a14:compatExt spid="_x0000_s1176586"/>
                  </a:ext>
                  <a:ext uri="{FF2B5EF4-FFF2-40B4-BE49-F238E27FC236}">
                    <a16:creationId xmlns:a16="http://schemas.microsoft.com/office/drawing/2014/main" id="{00000000-0008-0000-1800-00000A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7" name="Check Box 11" hidden="1">
                <a:extLst>
                  <a:ext uri="{63B3BB69-23CF-44E3-9099-C40C66FF867C}">
                    <a14:compatExt spid="_x0000_s1176587"/>
                  </a:ext>
                  <a:ext uri="{FF2B5EF4-FFF2-40B4-BE49-F238E27FC236}">
                    <a16:creationId xmlns:a16="http://schemas.microsoft.com/office/drawing/2014/main" id="{00000000-0008-0000-1800-00000B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24" name="グループ化 38">
              <a:extLst>
                <a:ext uri="{FF2B5EF4-FFF2-40B4-BE49-F238E27FC236}">
                  <a16:creationId xmlns:a16="http://schemas.microsoft.com/office/drawing/2014/main" id="{00000000-0008-0000-1800-000018000000}"/>
                </a:ext>
              </a:extLst>
            </xdr:cNvPr>
            <xdr:cNvGrpSpPr>
              <a:grpSpLocks/>
            </xdr:cNvGrpSpPr>
          </xdr:nvGrpSpPr>
          <xdr:grpSpPr bwMode="auto">
            <a:xfrm>
              <a:off x="3295650" y="3019425"/>
              <a:ext cx="1371600" cy="247650"/>
              <a:chOff x="33716" y="24574"/>
              <a:chExt cx="13716" cy="2000"/>
            </a:xfrm>
          </xdr:grpSpPr>
          <xdr:sp macro="" textlink="">
            <xdr:nvSpPr>
              <xdr:cNvPr id="1176588" name="Check Box 12" hidden="1">
                <a:extLst>
                  <a:ext uri="{63B3BB69-23CF-44E3-9099-C40C66FF867C}">
                    <a14:compatExt spid="_x0000_s1176588"/>
                  </a:ext>
                  <a:ext uri="{FF2B5EF4-FFF2-40B4-BE49-F238E27FC236}">
                    <a16:creationId xmlns:a16="http://schemas.microsoft.com/office/drawing/2014/main" id="{00000000-0008-0000-1800-00000C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9" name="Check Box 13" hidden="1">
                <a:extLst>
                  <a:ext uri="{63B3BB69-23CF-44E3-9099-C40C66FF867C}">
                    <a14:compatExt spid="_x0000_s1176589"/>
                  </a:ext>
                  <a:ext uri="{FF2B5EF4-FFF2-40B4-BE49-F238E27FC236}">
                    <a16:creationId xmlns:a16="http://schemas.microsoft.com/office/drawing/2014/main" id="{00000000-0008-0000-1800-00000D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25" name="グループ化 24">
              <a:extLst>
                <a:ext uri="{FF2B5EF4-FFF2-40B4-BE49-F238E27FC236}">
                  <a16:creationId xmlns:a16="http://schemas.microsoft.com/office/drawing/2014/main" id="{00000000-0008-0000-1800-000019000000}"/>
                </a:ext>
              </a:extLst>
            </xdr:cNvPr>
            <xdr:cNvGrpSpPr/>
          </xdr:nvGrpSpPr>
          <xdr:grpSpPr>
            <a:xfrm>
              <a:off x="2343150" y="3714750"/>
              <a:ext cx="2114550" cy="247650"/>
              <a:chOff x="4591050" y="8343900"/>
              <a:chExt cx="2114550" cy="247650"/>
            </a:xfrm>
          </xdr:grpSpPr>
          <xdr:sp macro="" textlink="">
            <xdr:nvSpPr>
              <xdr:cNvPr id="1176590" name="Check Box 14" hidden="1">
                <a:extLst>
                  <a:ext uri="{63B3BB69-23CF-44E3-9099-C40C66FF867C}">
                    <a14:compatExt spid="_x0000_s1176590"/>
                  </a:ext>
                  <a:ext uri="{FF2B5EF4-FFF2-40B4-BE49-F238E27FC236}">
                    <a16:creationId xmlns:a16="http://schemas.microsoft.com/office/drawing/2014/main" id="{00000000-0008-0000-1800-00000EF411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1" name="Check Box 15" hidden="1">
                <a:extLst>
                  <a:ext uri="{63B3BB69-23CF-44E3-9099-C40C66FF867C}">
                    <a14:compatExt spid="_x0000_s1176591"/>
                  </a:ext>
                  <a:ext uri="{FF2B5EF4-FFF2-40B4-BE49-F238E27FC236}">
                    <a16:creationId xmlns:a16="http://schemas.microsoft.com/office/drawing/2014/main" id="{00000000-0008-0000-1800-00000FF411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76592" name="Check Box 16" hidden="1">
                <a:extLst>
                  <a:ext uri="{63B3BB69-23CF-44E3-9099-C40C66FF867C}">
                    <a14:compatExt spid="_x0000_s1176592"/>
                  </a:ext>
                  <a:ext uri="{FF2B5EF4-FFF2-40B4-BE49-F238E27FC236}">
                    <a16:creationId xmlns:a16="http://schemas.microsoft.com/office/drawing/2014/main" id="{00000000-0008-0000-1800-000010F411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26" name="グループ化 25">
          <a:extLst>
            <a:ext uri="{FF2B5EF4-FFF2-40B4-BE49-F238E27FC236}">
              <a16:creationId xmlns:a16="http://schemas.microsoft.com/office/drawing/2014/main" id="{00000000-0008-0000-1800-00001A000000}"/>
            </a:ext>
          </a:extLst>
        </xdr:cNvPr>
        <xdr:cNvGrpSpPr/>
      </xdr:nvGrpSpPr>
      <xdr:grpSpPr>
        <a:xfrm>
          <a:off x="3295650" y="4572000"/>
          <a:ext cx="1371600" cy="419100"/>
          <a:chOff x="3371659" y="2457450"/>
          <a:chExt cx="1371584" cy="200025"/>
        </a:xfrm>
      </xdr:grpSpPr>
      <xdr:sp macro="" textlink="">
        <xdr:nvSpPr>
          <xdr:cNvPr id="27"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1B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8"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1C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29" name="グループ化 28">
          <a:extLst>
            <a:ext uri="{FF2B5EF4-FFF2-40B4-BE49-F238E27FC236}">
              <a16:creationId xmlns:a16="http://schemas.microsoft.com/office/drawing/2014/main" id="{00000000-0008-0000-1800-00001D000000}"/>
            </a:ext>
          </a:extLst>
        </xdr:cNvPr>
        <xdr:cNvGrpSpPr/>
      </xdr:nvGrpSpPr>
      <xdr:grpSpPr>
        <a:xfrm>
          <a:off x="2381250" y="4724403"/>
          <a:ext cx="2152650" cy="238122"/>
          <a:chOff x="2447840" y="723900"/>
          <a:chExt cx="1952620" cy="209922"/>
        </a:xfrm>
      </xdr:grpSpPr>
      <xdr:sp macro="" textlink="">
        <xdr:nvSpPr>
          <xdr:cNvPr id="30"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1E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1"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1F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32"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20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33" name="グループ化 32">
              <a:extLst>
                <a:ext uri="{FF2B5EF4-FFF2-40B4-BE49-F238E27FC236}">
                  <a16:creationId xmlns:a16="http://schemas.microsoft.com/office/drawing/2014/main" id="{00000000-0008-0000-1800-000021000000}"/>
                </a:ext>
              </a:extLst>
            </xdr:cNvPr>
            <xdr:cNvGrpSpPr/>
          </xdr:nvGrpSpPr>
          <xdr:grpSpPr>
            <a:xfrm>
              <a:off x="3295650" y="4733925"/>
              <a:ext cx="1371600" cy="247650"/>
              <a:chOff x="3371494" y="2457450"/>
              <a:chExt cx="1371584" cy="200025"/>
            </a:xfrm>
          </xdr:grpSpPr>
          <xdr:sp macro="" textlink="">
            <xdr:nvSpPr>
              <xdr:cNvPr id="1176593" name="Check Box 17" hidden="1">
                <a:extLst>
                  <a:ext uri="{63B3BB69-23CF-44E3-9099-C40C66FF867C}">
                    <a14:compatExt spid="_x0000_s1176593"/>
                  </a:ext>
                  <a:ext uri="{FF2B5EF4-FFF2-40B4-BE49-F238E27FC236}">
                    <a16:creationId xmlns:a16="http://schemas.microsoft.com/office/drawing/2014/main" id="{00000000-0008-0000-1800-000011F411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4" name="Check Box 18" hidden="1">
                <a:extLst>
                  <a:ext uri="{63B3BB69-23CF-44E3-9099-C40C66FF867C}">
                    <a14:compatExt spid="_x0000_s1176594"/>
                  </a:ext>
                  <a:ext uri="{FF2B5EF4-FFF2-40B4-BE49-F238E27FC236}">
                    <a16:creationId xmlns:a16="http://schemas.microsoft.com/office/drawing/2014/main" id="{00000000-0008-0000-1800-000012F411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34" name="グループ化 70">
              <a:extLst>
                <a:ext uri="{FF2B5EF4-FFF2-40B4-BE49-F238E27FC236}">
                  <a16:creationId xmlns:a16="http://schemas.microsoft.com/office/drawing/2014/main" id="{00000000-0008-0000-1800-000022000000}"/>
                </a:ext>
              </a:extLst>
            </xdr:cNvPr>
            <xdr:cNvGrpSpPr>
              <a:grpSpLocks/>
            </xdr:cNvGrpSpPr>
          </xdr:nvGrpSpPr>
          <xdr:grpSpPr bwMode="auto">
            <a:xfrm>
              <a:off x="3295650" y="4210050"/>
              <a:ext cx="1371600" cy="247650"/>
              <a:chOff x="3371494" y="2457450"/>
              <a:chExt cx="1371584" cy="200025"/>
            </a:xfrm>
          </xdr:grpSpPr>
          <xdr:sp macro="" textlink="">
            <xdr:nvSpPr>
              <xdr:cNvPr id="1176595" name="Check Box 19" hidden="1">
                <a:extLst>
                  <a:ext uri="{63B3BB69-23CF-44E3-9099-C40C66FF867C}">
                    <a14:compatExt spid="_x0000_s1176595"/>
                  </a:ext>
                  <a:ext uri="{FF2B5EF4-FFF2-40B4-BE49-F238E27FC236}">
                    <a16:creationId xmlns:a16="http://schemas.microsoft.com/office/drawing/2014/main" id="{00000000-0008-0000-1800-000013F411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6" name="Check Box 20" hidden="1">
                <a:extLst>
                  <a:ext uri="{63B3BB69-23CF-44E3-9099-C40C66FF867C}">
                    <a14:compatExt spid="_x0000_s1176596"/>
                  </a:ext>
                  <a:ext uri="{FF2B5EF4-FFF2-40B4-BE49-F238E27FC236}">
                    <a16:creationId xmlns:a16="http://schemas.microsoft.com/office/drawing/2014/main" id="{00000000-0008-0000-1800-000014F411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35" name="大かっこ 34">
          <a:extLst>
            <a:ext uri="{FF2B5EF4-FFF2-40B4-BE49-F238E27FC236}">
              <a16:creationId xmlns:a16="http://schemas.microsoft.com/office/drawing/2014/main" id="{00000000-0008-0000-1800-000023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36" name="グループ化 40">
              <a:extLst>
                <a:ext uri="{FF2B5EF4-FFF2-40B4-BE49-F238E27FC236}">
                  <a16:creationId xmlns:a16="http://schemas.microsoft.com/office/drawing/2014/main" id="{00000000-0008-0000-1800-000024000000}"/>
                </a:ext>
              </a:extLst>
            </xdr:cNvPr>
            <xdr:cNvGrpSpPr>
              <a:grpSpLocks/>
            </xdr:cNvGrpSpPr>
          </xdr:nvGrpSpPr>
          <xdr:grpSpPr bwMode="auto">
            <a:xfrm>
              <a:off x="3295650" y="6943725"/>
              <a:ext cx="1371600" cy="247650"/>
              <a:chOff x="33715" y="24574"/>
              <a:chExt cx="13716" cy="2000"/>
            </a:xfrm>
          </xdr:grpSpPr>
          <xdr:sp macro="" textlink="">
            <xdr:nvSpPr>
              <xdr:cNvPr id="1176597" name="Check Box 21" hidden="1">
                <a:extLst>
                  <a:ext uri="{63B3BB69-23CF-44E3-9099-C40C66FF867C}">
                    <a14:compatExt spid="_x0000_s1176597"/>
                  </a:ext>
                  <a:ext uri="{FF2B5EF4-FFF2-40B4-BE49-F238E27FC236}">
                    <a16:creationId xmlns:a16="http://schemas.microsoft.com/office/drawing/2014/main" id="{00000000-0008-0000-1800-000015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8" name="Check Box 22" hidden="1">
                <a:extLst>
                  <a:ext uri="{63B3BB69-23CF-44E3-9099-C40C66FF867C}">
                    <a14:compatExt spid="_x0000_s1176598"/>
                  </a:ext>
                  <a:ext uri="{FF2B5EF4-FFF2-40B4-BE49-F238E27FC236}">
                    <a16:creationId xmlns:a16="http://schemas.microsoft.com/office/drawing/2014/main" id="{00000000-0008-0000-1800-000016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37" name="グループ化 38">
              <a:extLst>
                <a:ext uri="{FF2B5EF4-FFF2-40B4-BE49-F238E27FC236}">
                  <a16:creationId xmlns:a16="http://schemas.microsoft.com/office/drawing/2014/main" id="{00000000-0008-0000-1800-000025000000}"/>
                </a:ext>
              </a:extLst>
            </xdr:cNvPr>
            <xdr:cNvGrpSpPr>
              <a:grpSpLocks/>
            </xdr:cNvGrpSpPr>
          </xdr:nvGrpSpPr>
          <xdr:grpSpPr bwMode="auto">
            <a:xfrm>
              <a:off x="3295650" y="5943600"/>
              <a:ext cx="1371600" cy="219075"/>
              <a:chOff x="33716" y="24574"/>
              <a:chExt cx="13716" cy="2000"/>
            </a:xfrm>
          </xdr:grpSpPr>
          <xdr:sp macro="" textlink="">
            <xdr:nvSpPr>
              <xdr:cNvPr id="1176599" name="Check Box 23" hidden="1">
                <a:extLst>
                  <a:ext uri="{63B3BB69-23CF-44E3-9099-C40C66FF867C}">
                    <a14:compatExt spid="_x0000_s1176599"/>
                  </a:ext>
                  <a:ext uri="{FF2B5EF4-FFF2-40B4-BE49-F238E27FC236}">
                    <a16:creationId xmlns:a16="http://schemas.microsoft.com/office/drawing/2014/main" id="{00000000-0008-0000-1800-000017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0" name="Check Box 24" hidden="1">
                <a:extLst>
                  <a:ext uri="{63B3BB69-23CF-44E3-9099-C40C66FF867C}">
                    <a14:compatExt spid="_x0000_s1176600"/>
                  </a:ext>
                  <a:ext uri="{FF2B5EF4-FFF2-40B4-BE49-F238E27FC236}">
                    <a16:creationId xmlns:a16="http://schemas.microsoft.com/office/drawing/2014/main" id="{00000000-0008-0000-1800-000018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38" name="グループ化 40">
              <a:extLst>
                <a:ext uri="{FF2B5EF4-FFF2-40B4-BE49-F238E27FC236}">
                  <a16:creationId xmlns:a16="http://schemas.microsoft.com/office/drawing/2014/main" id="{00000000-0008-0000-1800-000026000000}"/>
                </a:ext>
              </a:extLst>
            </xdr:cNvPr>
            <xdr:cNvGrpSpPr>
              <a:grpSpLocks/>
            </xdr:cNvGrpSpPr>
          </xdr:nvGrpSpPr>
          <xdr:grpSpPr bwMode="auto">
            <a:xfrm>
              <a:off x="3295650" y="7124700"/>
              <a:ext cx="1371600" cy="247650"/>
              <a:chOff x="33715" y="24574"/>
              <a:chExt cx="13716" cy="2000"/>
            </a:xfrm>
          </xdr:grpSpPr>
          <xdr:sp macro="" textlink="">
            <xdr:nvSpPr>
              <xdr:cNvPr id="1176601" name="Check Box 25" hidden="1">
                <a:extLst>
                  <a:ext uri="{63B3BB69-23CF-44E3-9099-C40C66FF867C}">
                    <a14:compatExt spid="_x0000_s1176601"/>
                  </a:ext>
                  <a:ext uri="{FF2B5EF4-FFF2-40B4-BE49-F238E27FC236}">
                    <a16:creationId xmlns:a16="http://schemas.microsoft.com/office/drawing/2014/main" id="{00000000-0008-0000-1800-00001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2" name="Check Box 26" hidden="1">
                <a:extLst>
                  <a:ext uri="{63B3BB69-23CF-44E3-9099-C40C66FF867C}">
                    <a14:compatExt spid="_x0000_s1176602"/>
                  </a:ext>
                  <a:ext uri="{FF2B5EF4-FFF2-40B4-BE49-F238E27FC236}">
                    <a16:creationId xmlns:a16="http://schemas.microsoft.com/office/drawing/2014/main" id="{00000000-0008-0000-1800-00001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39" name="大かっこ 38">
          <a:extLst>
            <a:ext uri="{FF2B5EF4-FFF2-40B4-BE49-F238E27FC236}">
              <a16:creationId xmlns:a16="http://schemas.microsoft.com/office/drawing/2014/main" id="{00000000-0008-0000-1800-000027000000}"/>
            </a:ext>
          </a:extLst>
        </xdr:cNvPr>
        <xdr:cNvSpPr/>
      </xdr:nvSpPr>
      <xdr:spPr>
        <a:xfrm>
          <a:off x="695325" y="74866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40" name="グループ化 40">
              <a:extLst>
                <a:ext uri="{FF2B5EF4-FFF2-40B4-BE49-F238E27FC236}">
                  <a16:creationId xmlns:a16="http://schemas.microsoft.com/office/drawing/2014/main" id="{00000000-0008-0000-1800-000028000000}"/>
                </a:ext>
              </a:extLst>
            </xdr:cNvPr>
            <xdr:cNvGrpSpPr>
              <a:grpSpLocks/>
            </xdr:cNvGrpSpPr>
          </xdr:nvGrpSpPr>
          <xdr:grpSpPr bwMode="auto">
            <a:xfrm>
              <a:off x="3295650" y="7953375"/>
              <a:ext cx="1371600" cy="247650"/>
              <a:chOff x="33715" y="24574"/>
              <a:chExt cx="13716" cy="2000"/>
            </a:xfrm>
          </xdr:grpSpPr>
          <xdr:sp macro="" textlink="">
            <xdr:nvSpPr>
              <xdr:cNvPr id="1176603" name="Check Box 27" hidden="1">
                <a:extLst>
                  <a:ext uri="{63B3BB69-23CF-44E3-9099-C40C66FF867C}">
                    <a14:compatExt spid="_x0000_s1176603"/>
                  </a:ext>
                  <a:ext uri="{FF2B5EF4-FFF2-40B4-BE49-F238E27FC236}">
                    <a16:creationId xmlns:a16="http://schemas.microsoft.com/office/drawing/2014/main" id="{00000000-0008-0000-1800-00001B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4" name="Check Box 28" hidden="1">
                <a:extLst>
                  <a:ext uri="{63B3BB69-23CF-44E3-9099-C40C66FF867C}">
                    <a14:compatExt spid="_x0000_s1176604"/>
                  </a:ext>
                  <a:ext uri="{FF2B5EF4-FFF2-40B4-BE49-F238E27FC236}">
                    <a16:creationId xmlns:a16="http://schemas.microsoft.com/office/drawing/2014/main" id="{00000000-0008-0000-1800-00001C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1176605" name="Check Box 29" hidden="1">
              <a:extLst>
                <a:ext uri="{63B3BB69-23CF-44E3-9099-C40C66FF867C}">
                  <a14:compatExt spid="_x0000_s1176605"/>
                </a:ext>
                <a:ext uri="{FF2B5EF4-FFF2-40B4-BE49-F238E27FC236}">
                  <a16:creationId xmlns:a16="http://schemas.microsoft.com/office/drawing/2014/main" id="{00000000-0008-0000-1800-00001D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41" name="大かっこ 40">
          <a:extLst>
            <a:ext uri="{FF2B5EF4-FFF2-40B4-BE49-F238E27FC236}">
              <a16:creationId xmlns:a16="http://schemas.microsoft.com/office/drawing/2014/main" id="{00000000-0008-0000-1800-000029000000}"/>
            </a:ext>
          </a:extLst>
        </xdr:cNvPr>
        <xdr:cNvSpPr/>
      </xdr:nvSpPr>
      <xdr:spPr>
        <a:xfrm>
          <a:off x="1400174" y="9725024"/>
          <a:ext cx="325755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1176606" name="Check Box 30" hidden="1">
              <a:extLst>
                <a:ext uri="{63B3BB69-23CF-44E3-9099-C40C66FF867C}">
                  <a14:compatExt spid="_x0000_s1176606"/>
                </a:ext>
                <a:ext uri="{FF2B5EF4-FFF2-40B4-BE49-F238E27FC236}">
                  <a16:creationId xmlns:a16="http://schemas.microsoft.com/office/drawing/2014/main" id="{00000000-0008-0000-1800-00001E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1176607" name="Check Box 31" hidden="1">
              <a:extLst>
                <a:ext uri="{63B3BB69-23CF-44E3-9099-C40C66FF867C}">
                  <a14:compatExt spid="_x0000_s1176607"/>
                </a:ext>
                <a:ext uri="{FF2B5EF4-FFF2-40B4-BE49-F238E27FC236}">
                  <a16:creationId xmlns:a16="http://schemas.microsoft.com/office/drawing/2014/main" id="{00000000-0008-0000-1800-00001F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1176608" name="Check Box 32" hidden="1">
              <a:extLst>
                <a:ext uri="{63B3BB69-23CF-44E3-9099-C40C66FF867C}">
                  <a14:compatExt spid="_x0000_s1176608"/>
                </a:ext>
                <a:ext uri="{FF2B5EF4-FFF2-40B4-BE49-F238E27FC236}">
                  <a16:creationId xmlns:a16="http://schemas.microsoft.com/office/drawing/2014/main" id="{00000000-0008-0000-1800-000020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1176609" name="Check Box 33" hidden="1">
              <a:extLst>
                <a:ext uri="{63B3BB69-23CF-44E3-9099-C40C66FF867C}">
                  <a14:compatExt spid="_x0000_s1176609"/>
                </a:ext>
                <a:ext uri="{FF2B5EF4-FFF2-40B4-BE49-F238E27FC236}">
                  <a16:creationId xmlns:a16="http://schemas.microsoft.com/office/drawing/2014/main" id="{00000000-0008-0000-1800-000021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1176610" name="Check Box 34" hidden="1">
              <a:extLst>
                <a:ext uri="{63B3BB69-23CF-44E3-9099-C40C66FF867C}">
                  <a14:compatExt spid="_x0000_s1176610"/>
                </a:ext>
                <a:ext uri="{FF2B5EF4-FFF2-40B4-BE49-F238E27FC236}">
                  <a16:creationId xmlns:a16="http://schemas.microsoft.com/office/drawing/2014/main" id="{00000000-0008-0000-1800-000022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42" name="グループ化 70">
              <a:extLst>
                <a:ext uri="{FF2B5EF4-FFF2-40B4-BE49-F238E27FC236}">
                  <a16:creationId xmlns:a16="http://schemas.microsoft.com/office/drawing/2014/main" id="{00000000-0008-0000-1800-00002A000000}"/>
                </a:ext>
              </a:extLst>
            </xdr:cNvPr>
            <xdr:cNvGrpSpPr>
              <a:grpSpLocks/>
            </xdr:cNvGrpSpPr>
          </xdr:nvGrpSpPr>
          <xdr:grpSpPr bwMode="auto">
            <a:xfrm>
              <a:off x="3295650" y="790575"/>
              <a:ext cx="1371600" cy="247650"/>
              <a:chOff x="3371494" y="2457450"/>
              <a:chExt cx="1371584" cy="200025"/>
            </a:xfrm>
          </xdr:grpSpPr>
          <xdr:sp macro="" textlink="">
            <xdr:nvSpPr>
              <xdr:cNvPr id="1176611" name="Check Box 35" hidden="1">
                <a:extLst>
                  <a:ext uri="{63B3BB69-23CF-44E3-9099-C40C66FF867C}">
                    <a14:compatExt spid="_x0000_s1176611"/>
                  </a:ext>
                  <a:ext uri="{FF2B5EF4-FFF2-40B4-BE49-F238E27FC236}">
                    <a16:creationId xmlns:a16="http://schemas.microsoft.com/office/drawing/2014/main" id="{00000000-0008-0000-1800-000023F411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2" name="Check Box 36" hidden="1">
                <a:extLst>
                  <a:ext uri="{63B3BB69-23CF-44E3-9099-C40C66FF867C}">
                    <a14:compatExt spid="_x0000_s1176612"/>
                  </a:ext>
                  <a:ext uri="{FF2B5EF4-FFF2-40B4-BE49-F238E27FC236}">
                    <a16:creationId xmlns:a16="http://schemas.microsoft.com/office/drawing/2014/main" id="{00000000-0008-0000-1800-000024F411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43" name="グループ化 70">
              <a:extLst>
                <a:ext uri="{FF2B5EF4-FFF2-40B4-BE49-F238E27FC236}">
                  <a16:creationId xmlns:a16="http://schemas.microsoft.com/office/drawing/2014/main" id="{00000000-0008-0000-1800-00002B000000}"/>
                </a:ext>
              </a:extLst>
            </xdr:cNvPr>
            <xdr:cNvGrpSpPr>
              <a:grpSpLocks/>
            </xdr:cNvGrpSpPr>
          </xdr:nvGrpSpPr>
          <xdr:grpSpPr bwMode="auto">
            <a:xfrm>
              <a:off x="3295650" y="1304925"/>
              <a:ext cx="1371600" cy="247650"/>
              <a:chOff x="3371494" y="2457450"/>
              <a:chExt cx="1371584" cy="200025"/>
            </a:xfrm>
          </xdr:grpSpPr>
          <xdr:sp macro="" textlink="">
            <xdr:nvSpPr>
              <xdr:cNvPr id="1176613" name="Check Box 37" hidden="1">
                <a:extLst>
                  <a:ext uri="{63B3BB69-23CF-44E3-9099-C40C66FF867C}">
                    <a14:compatExt spid="_x0000_s1176613"/>
                  </a:ext>
                  <a:ext uri="{FF2B5EF4-FFF2-40B4-BE49-F238E27FC236}">
                    <a16:creationId xmlns:a16="http://schemas.microsoft.com/office/drawing/2014/main" id="{00000000-0008-0000-1800-000025F41100}"/>
                  </a:ext>
                </a:extLst>
              </xdr:cNvPr>
              <xdr:cNvSpPr/>
            </xdr:nvSpPr>
            <xdr:spPr bwMode="auto">
              <a:xfrm>
                <a:off x="337149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4" name="Check Box 38" hidden="1">
                <a:extLst>
                  <a:ext uri="{63B3BB69-23CF-44E3-9099-C40C66FF867C}">
                    <a14:compatExt spid="_x0000_s1176614"/>
                  </a:ext>
                  <a:ext uri="{FF2B5EF4-FFF2-40B4-BE49-F238E27FC236}">
                    <a16:creationId xmlns:a16="http://schemas.microsoft.com/office/drawing/2014/main" id="{00000000-0008-0000-1800-000026F411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44" name="グループ化 40">
              <a:extLst>
                <a:ext uri="{FF2B5EF4-FFF2-40B4-BE49-F238E27FC236}">
                  <a16:creationId xmlns:a16="http://schemas.microsoft.com/office/drawing/2014/main" id="{00000000-0008-0000-1800-00002C000000}"/>
                </a:ext>
              </a:extLst>
            </xdr:cNvPr>
            <xdr:cNvGrpSpPr>
              <a:grpSpLocks/>
            </xdr:cNvGrpSpPr>
          </xdr:nvGrpSpPr>
          <xdr:grpSpPr bwMode="auto">
            <a:xfrm>
              <a:off x="3295650" y="8315325"/>
              <a:ext cx="1371600" cy="247650"/>
              <a:chOff x="33715" y="24574"/>
              <a:chExt cx="13716" cy="2000"/>
            </a:xfrm>
          </xdr:grpSpPr>
          <xdr:sp macro="" textlink="">
            <xdr:nvSpPr>
              <xdr:cNvPr id="1176615" name="Check Box 39" hidden="1">
                <a:extLst>
                  <a:ext uri="{63B3BB69-23CF-44E3-9099-C40C66FF867C}">
                    <a14:compatExt spid="_x0000_s1176615"/>
                  </a:ext>
                  <a:ext uri="{FF2B5EF4-FFF2-40B4-BE49-F238E27FC236}">
                    <a16:creationId xmlns:a16="http://schemas.microsoft.com/office/drawing/2014/main" id="{00000000-0008-0000-1800-000027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6" name="Check Box 40" hidden="1">
                <a:extLst>
                  <a:ext uri="{63B3BB69-23CF-44E3-9099-C40C66FF867C}">
                    <a14:compatExt spid="_x0000_s1176616"/>
                  </a:ext>
                  <a:ext uri="{FF2B5EF4-FFF2-40B4-BE49-F238E27FC236}">
                    <a16:creationId xmlns:a16="http://schemas.microsoft.com/office/drawing/2014/main" id="{00000000-0008-0000-1800-000028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45" name="グループ化 40">
              <a:extLst>
                <a:ext uri="{FF2B5EF4-FFF2-40B4-BE49-F238E27FC236}">
                  <a16:creationId xmlns:a16="http://schemas.microsoft.com/office/drawing/2014/main" id="{00000000-0008-0000-1800-00002D000000}"/>
                </a:ext>
              </a:extLst>
            </xdr:cNvPr>
            <xdr:cNvGrpSpPr>
              <a:grpSpLocks/>
            </xdr:cNvGrpSpPr>
          </xdr:nvGrpSpPr>
          <xdr:grpSpPr bwMode="auto">
            <a:xfrm>
              <a:off x="3295650" y="8839200"/>
              <a:ext cx="1371600" cy="247650"/>
              <a:chOff x="33715" y="24574"/>
              <a:chExt cx="13716" cy="2000"/>
            </a:xfrm>
          </xdr:grpSpPr>
          <xdr:sp macro="" textlink="">
            <xdr:nvSpPr>
              <xdr:cNvPr id="1176617" name="Check Box 41" hidden="1">
                <a:extLst>
                  <a:ext uri="{63B3BB69-23CF-44E3-9099-C40C66FF867C}">
                    <a14:compatExt spid="_x0000_s1176617"/>
                  </a:ext>
                  <a:ext uri="{FF2B5EF4-FFF2-40B4-BE49-F238E27FC236}">
                    <a16:creationId xmlns:a16="http://schemas.microsoft.com/office/drawing/2014/main" id="{00000000-0008-0000-1800-00002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8" name="Check Box 42" hidden="1">
                <a:extLst>
                  <a:ext uri="{63B3BB69-23CF-44E3-9099-C40C66FF867C}">
                    <a14:compatExt spid="_x0000_s1176618"/>
                  </a:ext>
                  <a:ext uri="{FF2B5EF4-FFF2-40B4-BE49-F238E27FC236}">
                    <a16:creationId xmlns:a16="http://schemas.microsoft.com/office/drawing/2014/main" id="{00000000-0008-0000-1800-00002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2" name="グループ化 70">
              <a:extLst>
                <a:ext uri="{FF2B5EF4-FFF2-40B4-BE49-F238E27FC236}">
                  <a16:creationId xmlns:a16="http://schemas.microsoft.com/office/drawing/2014/main" id="{00000000-0008-0000-1900-000002000000}"/>
                </a:ext>
              </a:extLst>
            </xdr:cNvPr>
            <xdr:cNvGrpSpPr>
              <a:grpSpLocks/>
            </xdr:cNvGrpSpPr>
          </xdr:nvGrpSpPr>
          <xdr:grpSpPr bwMode="auto">
            <a:xfrm>
              <a:off x="3295650" y="4029075"/>
              <a:ext cx="1352550" cy="247650"/>
              <a:chOff x="3371895" y="2457450"/>
              <a:chExt cx="1371588" cy="200025"/>
            </a:xfrm>
          </xdr:grpSpPr>
          <xdr:sp macro="" textlink="">
            <xdr:nvSpPr>
              <xdr:cNvPr id="1311745" name="Check Box 1" hidden="1">
                <a:extLst>
                  <a:ext uri="{63B3BB69-23CF-44E3-9099-C40C66FF867C}">
                    <a14:compatExt spid="_x0000_s1311745"/>
                  </a:ext>
                  <a:ext uri="{FF2B5EF4-FFF2-40B4-BE49-F238E27FC236}">
                    <a16:creationId xmlns:a16="http://schemas.microsoft.com/office/drawing/2014/main" id="{00000000-0008-0000-1900-000001041400}"/>
                  </a:ext>
                </a:extLst>
              </xdr:cNvPr>
              <xdr:cNvSpPr/>
            </xdr:nvSpPr>
            <xdr:spPr bwMode="auto">
              <a:xfrm>
                <a:off x="337189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6" name="Check Box 2" hidden="1">
                <a:extLst>
                  <a:ext uri="{63B3BB69-23CF-44E3-9099-C40C66FF867C}">
                    <a14:compatExt spid="_x0000_s1311746"/>
                  </a:ext>
                  <a:ext uri="{FF2B5EF4-FFF2-40B4-BE49-F238E27FC236}">
                    <a16:creationId xmlns:a16="http://schemas.microsoft.com/office/drawing/2014/main" id="{00000000-0008-0000-1900-000002041400}"/>
                  </a:ext>
                </a:extLst>
              </xdr:cNvPr>
              <xdr:cNvSpPr/>
            </xdr:nvSpPr>
            <xdr:spPr bwMode="auto">
              <a:xfrm>
                <a:off x="406720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 name="グループ化 70">
          <a:extLst>
            <a:ext uri="{FF2B5EF4-FFF2-40B4-BE49-F238E27FC236}">
              <a16:creationId xmlns:a16="http://schemas.microsoft.com/office/drawing/2014/main" id="{00000000-0008-0000-1900-000003000000}"/>
            </a:ext>
          </a:extLst>
        </xdr:cNvPr>
        <xdr:cNvGrpSpPr>
          <a:grpSpLocks/>
        </xdr:cNvGrpSpPr>
      </xdr:nvGrpSpPr>
      <xdr:grpSpPr bwMode="auto">
        <a:xfrm>
          <a:off x="3114675" y="2324100"/>
          <a:ext cx="1352550" cy="247650"/>
          <a:chOff x="3371663" y="2457450"/>
          <a:chExt cx="1371588" cy="200025"/>
        </a:xfrm>
      </xdr:grpSpPr>
      <xdr:sp macro="" textlink="">
        <xdr:nvSpPr>
          <xdr:cNvPr id="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4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5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6" name="グループ化 70">
          <a:extLst>
            <a:ext uri="{FF2B5EF4-FFF2-40B4-BE49-F238E27FC236}">
              <a16:creationId xmlns:a16="http://schemas.microsoft.com/office/drawing/2014/main" id="{00000000-0008-0000-1900-000006000000}"/>
            </a:ext>
          </a:extLst>
        </xdr:cNvPr>
        <xdr:cNvGrpSpPr>
          <a:grpSpLocks/>
        </xdr:cNvGrpSpPr>
      </xdr:nvGrpSpPr>
      <xdr:grpSpPr bwMode="auto">
        <a:xfrm>
          <a:off x="3295650" y="8286750"/>
          <a:ext cx="1352550" cy="247650"/>
          <a:chOff x="3371759" y="2457450"/>
          <a:chExt cx="1371588" cy="200025"/>
        </a:xfrm>
      </xdr:grpSpPr>
      <xdr:sp macro="" textlink="">
        <xdr:nvSpPr>
          <xdr:cNvPr id="7"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070000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080000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9" name="グループ化 70">
          <a:extLst>
            <a:ext uri="{FF2B5EF4-FFF2-40B4-BE49-F238E27FC236}">
              <a16:creationId xmlns:a16="http://schemas.microsoft.com/office/drawing/2014/main" id="{00000000-0008-0000-1900-000009000000}"/>
            </a:ext>
          </a:extLst>
        </xdr:cNvPr>
        <xdr:cNvGrpSpPr>
          <a:grpSpLocks/>
        </xdr:cNvGrpSpPr>
      </xdr:nvGrpSpPr>
      <xdr:grpSpPr bwMode="auto">
        <a:xfrm>
          <a:off x="4219575" y="4362450"/>
          <a:ext cx="1352550" cy="247650"/>
          <a:chOff x="3371650" y="2457450"/>
          <a:chExt cx="1371584" cy="200025"/>
        </a:xfrm>
      </xdr:grpSpPr>
      <xdr:sp macro="" textlink="">
        <xdr:nvSpPr>
          <xdr:cNvPr id="10"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0A0000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0B0000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12" name="グループ化 70">
              <a:extLst>
                <a:ext uri="{FF2B5EF4-FFF2-40B4-BE49-F238E27FC236}">
                  <a16:creationId xmlns:a16="http://schemas.microsoft.com/office/drawing/2014/main" id="{00000000-0008-0000-1900-00000C000000}"/>
                </a:ext>
              </a:extLst>
            </xdr:cNvPr>
            <xdr:cNvGrpSpPr>
              <a:grpSpLocks/>
            </xdr:cNvGrpSpPr>
          </xdr:nvGrpSpPr>
          <xdr:grpSpPr bwMode="auto">
            <a:xfrm>
              <a:off x="3295650" y="1981200"/>
              <a:ext cx="1352550" cy="219075"/>
              <a:chOff x="3371895" y="2457450"/>
              <a:chExt cx="1371588" cy="200025"/>
            </a:xfrm>
          </xdr:grpSpPr>
          <xdr:sp macro="" textlink="">
            <xdr:nvSpPr>
              <xdr:cNvPr id="1311747" name="Check Box 3" hidden="1">
                <a:extLst>
                  <a:ext uri="{63B3BB69-23CF-44E3-9099-C40C66FF867C}">
                    <a14:compatExt spid="_x0000_s1311747"/>
                  </a:ext>
                  <a:ext uri="{FF2B5EF4-FFF2-40B4-BE49-F238E27FC236}">
                    <a16:creationId xmlns:a16="http://schemas.microsoft.com/office/drawing/2014/main" id="{00000000-0008-0000-1900-000003041400}"/>
                  </a:ext>
                </a:extLst>
              </xdr:cNvPr>
              <xdr:cNvSpPr/>
            </xdr:nvSpPr>
            <xdr:spPr bwMode="auto">
              <a:xfrm>
                <a:off x="337189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8" name="Check Box 4" hidden="1">
                <a:extLst>
                  <a:ext uri="{63B3BB69-23CF-44E3-9099-C40C66FF867C}">
                    <a14:compatExt spid="_x0000_s1311748"/>
                  </a:ext>
                  <a:ext uri="{FF2B5EF4-FFF2-40B4-BE49-F238E27FC236}">
                    <a16:creationId xmlns:a16="http://schemas.microsoft.com/office/drawing/2014/main" id="{00000000-0008-0000-1900-000004041400}"/>
                  </a:ext>
                </a:extLst>
              </xdr:cNvPr>
              <xdr:cNvSpPr/>
            </xdr:nvSpPr>
            <xdr:spPr bwMode="auto">
              <a:xfrm>
                <a:off x="406720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590550"/>
              <a:ext cx="1352550" cy="247650"/>
              <a:chOff x="3371895" y="2457450"/>
              <a:chExt cx="1371588" cy="200025"/>
            </a:xfrm>
          </xdr:grpSpPr>
          <xdr:sp macro="" textlink="">
            <xdr:nvSpPr>
              <xdr:cNvPr id="1311749" name="Check Box 5" hidden="1">
                <a:extLst>
                  <a:ext uri="{63B3BB69-23CF-44E3-9099-C40C66FF867C}">
                    <a14:compatExt spid="_x0000_s1311749"/>
                  </a:ext>
                  <a:ext uri="{FF2B5EF4-FFF2-40B4-BE49-F238E27FC236}">
                    <a16:creationId xmlns:a16="http://schemas.microsoft.com/office/drawing/2014/main" id="{00000000-0008-0000-1900-000005041400}"/>
                  </a:ext>
                </a:extLst>
              </xdr:cNvPr>
              <xdr:cNvSpPr/>
            </xdr:nvSpPr>
            <xdr:spPr bwMode="auto">
              <a:xfrm>
                <a:off x="337189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0" name="Check Box 6" hidden="1">
                <a:extLst>
                  <a:ext uri="{63B3BB69-23CF-44E3-9099-C40C66FF867C}">
                    <a14:compatExt spid="_x0000_s1311750"/>
                  </a:ext>
                  <a:ext uri="{FF2B5EF4-FFF2-40B4-BE49-F238E27FC236}">
                    <a16:creationId xmlns:a16="http://schemas.microsoft.com/office/drawing/2014/main" id="{00000000-0008-0000-1900-000006041400}"/>
                  </a:ext>
                </a:extLst>
              </xdr:cNvPr>
              <xdr:cNvSpPr/>
            </xdr:nvSpPr>
            <xdr:spPr bwMode="auto">
              <a:xfrm>
                <a:off x="406720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14" name="Group 116">
          <a:extLst>
            <a:ext uri="{FF2B5EF4-FFF2-40B4-BE49-F238E27FC236}">
              <a16:creationId xmlns:a16="http://schemas.microsoft.com/office/drawing/2014/main" id="{00000000-0008-0000-1900-00000E000000}"/>
            </a:ext>
          </a:extLst>
        </xdr:cNvPr>
        <xdr:cNvGrpSpPr>
          <a:grpSpLocks/>
        </xdr:cNvGrpSpPr>
      </xdr:nvGrpSpPr>
      <xdr:grpSpPr bwMode="auto">
        <a:xfrm>
          <a:off x="3295650" y="7467600"/>
          <a:ext cx="1352550" cy="238125"/>
          <a:chOff x="33716" y="24574"/>
          <a:chExt cx="13716" cy="2000"/>
        </a:xfrm>
      </xdr:grpSpPr>
      <xdr:sp macro="" textlink="">
        <xdr:nvSpPr>
          <xdr:cNvPr id="1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17" name="Group 117">
          <a:extLst>
            <a:ext uri="{FF2B5EF4-FFF2-40B4-BE49-F238E27FC236}">
              <a16:creationId xmlns:a16="http://schemas.microsoft.com/office/drawing/2014/main" id="{00000000-0008-0000-1900-000011000000}"/>
            </a:ext>
          </a:extLst>
        </xdr:cNvPr>
        <xdr:cNvGrpSpPr>
          <a:grpSpLocks/>
        </xdr:cNvGrpSpPr>
      </xdr:nvGrpSpPr>
      <xdr:grpSpPr bwMode="auto">
        <a:xfrm>
          <a:off x="3295650" y="7810500"/>
          <a:ext cx="1352550" cy="247650"/>
          <a:chOff x="33716" y="24574"/>
          <a:chExt cx="13716" cy="2000"/>
        </a:xfrm>
      </xdr:grpSpPr>
      <xdr:sp macro="" textlink="">
        <xdr:nvSpPr>
          <xdr:cNvPr id="18"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1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1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2390775" y="609600"/>
          <a:ext cx="2066925" cy="247650"/>
          <a:chOff x="8458200" y="1666875"/>
          <a:chExt cx="2066925" cy="247650"/>
        </a:xfrm>
      </xdr:grpSpPr>
      <xdr:sp macro="" textlink="">
        <xdr:nvSpPr>
          <xdr:cNvPr id="21"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150000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160000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3"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170000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24" name="Group 116">
          <a:extLst>
            <a:ext uri="{FF2B5EF4-FFF2-40B4-BE49-F238E27FC236}">
              <a16:creationId xmlns:a16="http://schemas.microsoft.com/office/drawing/2014/main" id="{00000000-0008-0000-1900-000018000000}"/>
            </a:ext>
          </a:extLst>
        </xdr:cNvPr>
        <xdr:cNvGrpSpPr>
          <a:grpSpLocks/>
        </xdr:cNvGrpSpPr>
      </xdr:nvGrpSpPr>
      <xdr:grpSpPr bwMode="auto">
        <a:xfrm>
          <a:off x="2400300" y="2095500"/>
          <a:ext cx="1085850" cy="247650"/>
          <a:chOff x="33716" y="24574"/>
          <a:chExt cx="13716" cy="2000"/>
        </a:xfrm>
      </xdr:grpSpPr>
      <xdr:sp macro="" textlink="">
        <xdr:nvSpPr>
          <xdr:cNvPr id="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19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1A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1311751" name="チェック 41" descr="その他" hidden="1">
              <a:extLst>
                <a:ext uri="{63B3BB69-23CF-44E3-9099-C40C66FF867C}">
                  <a14:compatExt spid="_x0000_s1311751"/>
                </a:ext>
                <a:ext uri="{FF2B5EF4-FFF2-40B4-BE49-F238E27FC236}">
                  <a16:creationId xmlns:a16="http://schemas.microsoft.com/office/drawing/2014/main" id="{00000000-0008-0000-1900-000007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1311752" name="Check Box 42" descr="その他" hidden="1">
              <a:extLst>
                <a:ext uri="{63B3BB69-23CF-44E3-9099-C40C66FF867C}">
                  <a14:compatExt spid="_x0000_s1311752"/>
                </a:ext>
                <a:ext uri="{FF2B5EF4-FFF2-40B4-BE49-F238E27FC236}">
                  <a16:creationId xmlns:a16="http://schemas.microsoft.com/office/drawing/2014/main" id="{00000000-0008-0000-1900-000008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1311753" name="Check Box 43" descr="その他" hidden="1">
              <a:extLst>
                <a:ext uri="{63B3BB69-23CF-44E3-9099-C40C66FF867C}">
                  <a14:compatExt spid="_x0000_s1311753"/>
                </a:ext>
                <a:ext uri="{FF2B5EF4-FFF2-40B4-BE49-F238E27FC236}">
                  <a16:creationId xmlns:a16="http://schemas.microsoft.com/office/drawing/2014/main" id="{00000000-0008-0000-1900-000009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27" name="Group 156">
              <a:extLst>
                <a:ext uri="{FF2B5EF4-FFF2-40B4-BE49-F238E27FC236}">
                  <a16:creationId xmlns:a16="http://schemas.microsoft.com/office/drawing/2014/main" id="{00000000-0008-0000-1900-00001B000000}"/>
                </a:ext>
              </a:extLst>
            </xdr:cNvPr>
            <xdr:cNvGrpSpPr>
              <a:grpSpLocks/>
            </xdr:cNvGrpSpPr>
          </xdr:nvGrpSpPr>
          <xdr:grpSpPr bwMode="auto">
            <a:xfrm>
              <a:off x="3295650" y="8286750"/>
              <a:ext cx="1352550" cy="247650"/>
              <a:chOff x="33717" y="24574"/>
              <a:chExt cx="13716" cy="2000"/>
            </a:xfrm>
          </xdr:grpSpPr>
          <xdr:sp macro="" textlink="">
            <xdr:nvSpPr>
              <xdr:cNvPr id="1311754" name="Check Box 10" hidden="1">
                <a:extLst>
                  <a:ext uri="{63B3BB69-23CF-44E3-9099-C40C66FF867C}">
                    <a14:compatExt spid="_x0000_s1311754"/>
                  </a:ext>
                  <a:ext uri="{FF2B5EF4-FFF2-40B4-BE49-F238E27FC236}">
                    <a16:creationId xmlns:a16="http://schemas.microsoft.com/office/drawing/2014/main" id="{00000000-0008-0000-1900-00000A0414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5" name="Check Box 11" hidden="1">
                <a:extLst>
                  <a:ext uri="{63B3BB69-23CF-44E3-9099-C40C66FF867C}">
                    <a14:compatExt spid="_x0000_s1311755"/>
                  </a:ext>
                  <a:ext uri="{FF2B5EF4-FFF2-40B4-BE49-F238E27FC236}">
                    <a16:creationId xmlns:a16="http://schemas.microsoft.com/office/drawing/2014/main" id="{00000000-0008-0000-1900-00000B0414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28" name="グループ化 70">
              <a:extLst>
                <a:ext uri="{FF2B5EF4-FFF2-40B4-BE49-F238E27FC236}">
                  <a16:creationId xmlns:a16="http://schemas.microsoft.com/office/drawing/2014/main" id="{00000000-0008-0000-1900-00001C000000}"/>
                </a:ext>
              </a:extLst>
            </xdr:cNvPr>
            <xdr:cNvGrpSpPr>
              <a:grpSpLocks/>
            </xdr:cNvGrpSpPr>
          </xdr:nvGrpSpPr>
          <xdr:grpSpPr bwMode="auto">
            <a:xfrm>
              <a:off x="3295650" y="7467600"/>
              <a:ext cx="1352550" cy="238125"/>
              <a:chOff x="3371895" y="2457450"/>
              <a:chExt cx="1371588" cy="200025"/>
            </a:xfrm>
          </xdr:grpSpPr>
          <xdr:sp macro="" textlink="">
            <xdr:nvSpPr>
              <xdr:cNvPr id="1311756" name="Check Box 12" hidden="1">
                <a:extLst>
                  <a:ext uri="{63B3BB69-23CF-44E3-9099-C40C66FF867C}">
                    <a14:compatExt spid="_x0000_s1311756"/>
                  </a:ext>
                  <a:ext uri="{FF2B5EF4-FFF2-40B4-BE49-F238E27FC236}">
                    <a16:creationId xmlns:a16="http://schemas.microsoft.com/office/drawing/2014/main" id="{00000000-0008-0000-1900-00000C041400}"/>
                  </a:ext>
                </a:extLst>
              </xdr:cNvPr>
              <xdr:cNvSpPr/>
            </xdr:nvSpPr>
            <xdr:spPr bwMode="auto">
              <a:xfrm>
                <a:off x="337189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7" name="Check Box 13" hidden="1">
                <a:extLst>
                  <a:ext uri="{63B3BB69-23CF-44E3-9099-C40C66FF867C}">
                    <a14:compatExt spid="_x0000_s1311757"/>
                  </a:ext>
                  <a:ext uri="{FF2B5EF4-FFF2-40B4-BE49-F238E27FC236}">
                    <a16:creationId xmlns:a16="http://schemas.microsoft.com/office/drawing/2014/main" id="{00000000-0008-0000-1900-00000D041400}"/>
                  </a:ext>
                </a:extLst>
              </xdr:cNvPr>
              <xdr:cNvSpPr/>
            </xdr:nvSpPr>
            <xdr:spPr bwMode="auto">
              <a:xfrm>
                <a:off x="406720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29" name="グループ化 70">
              <a:extLst>
                <a:ext uri="{FF2B5EF4-FFF2-40B4-BE49-F238E27FC236}">
                  <a16:creationId xmlns:a16="http://schemas.microsoft.com/office/drawing/2014/main" id="{00000000-0008-0000-1900-00001D000000}"/>
                </a:ext>
              </a:extLst>
            </xdr:cNvPr>
            <xdr:cNvGrpSpPr>
              <a:grpSpLocks/>
            </xdr:cNvGrpSpPr>
          </xdr:nvGrpSpPr>
          <xdr:grpSpPr bwMode="auto">
            <a:xfrm>
              <a:off x="3295650" y="7810500"/>
              <a:ext cx="1352550" cy="247650"/>
              <a:chOff x="3371895" y="2457450"/>
              <a:chExt cx="1371588" cy="200025"/>
            </a:xfrm>
          </xdr:grpSpPr>
          <xdr:sp macro="" textlink="">
            <xdr:nvSpPr>
              <xdr:cNvPr id="1311758" name="Check Box 14" hidden="1">
                <a:extLst>
                  <a:ext uri="{63B3BB69-23CF-44E3-9099-C40C66FF867C}">
                    <a14:compatExt spid="_x0000_s1311758"/>
                  </a:ext>
                  <a:ext uri="{FF2B5EF4-FFF2-40B4-BE49-F238E27FC236}">
                    <a16:creationId xmlns:a16="http://schemas.microsoft.com/office/drawing/2014/main" id="{00000000-0008-0000-1900-00000E041400}"/>
                  </a:ext>
                </a:extLst>
              </xdr:cNvPr>
              <xdr:cNvSpPr/>
            </xdr:nvSpPr>
            <xdr:spPr bwMode="auto">
              <a:xfrm>
                <a:off x="337189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9" name="Check Box 15" hidden="1">
                <a:extLst>
                  <a:ext uri="{63B3BB69-23CF-44E3-9099-C40C66FF867C}">
                    <a14:compatExt spid="_x0000_s1311759"/>
                  </a:ext>
                  <a:ext uri="{FF2B5EF4-FFF2-40B4-BE49-F238E27FC236}">
                    <a16:creationId xmlns:a16="http://schemas.microsoft.com/office/drawing/2014/main" id="{00000000-0008-0000-1900-00000F041400}"/>
                  </a:ext>
                </a:extLst>
              </xdr:cNvPr>
              <xdr:cNvSpPr/>
            </xdr:nvSpPr>
            <xdr:spPr bwMode="auto">
              <a:xfrm>
                <a:off x="406720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133350</xdr:rowOff>
        </xdr:from>
        <xdr:to>
          <xdr:col>26</xdr:col>
          <xdr:colOff>76200</xdr:colOff>
          <xdr:row>8</xdr:row>
          <xdr:rowOff>38100</xdr:rowOff>
        </xdr:to>
        <xdr:grpSp>
          <xdr:nvGrpSpPr>
            <xdr:cNvPr id="30" name="グループ化 70">
              <a:extLst>
                <a:ext uri="{FF2B5EF4-FFF2-40B4-BE49-F238E27FC236}">
                  <a16:creationId xmlns:a16="http://schemas.microsoft.com/office/drawing/2014/main" id="{00000000-0008-0000-1900-00001E000000}"/>
                </a:ext>
              </a:extLst>
            </xdr:cNvPr>
            <xdr:cNvGrpSpPr>
              <a:grpSpLocks/>
            </xdr:cNvGrpSpPr>
          </xdr:nvGrpSpPr>
          <xdr:grpSpPr bwMode="auto">
            <a:xfrm>
              <a:off x="3295650" y="942975"/>
              <a:ext cx="1352550" cy="247650"/>
              <a:chOff x="3371895" y="2457450"/>
              <a:chExt cx="1371588" cy="200025"/>
            </a:xfrm>
          </xdr:grpSpPr>
          <xdr:sp macro="" textlink="">
            <xdr:nvSpPr>
              <xdr:cNvPr id="1311760" name="Check Box 16" hidden="1">
                <a:extLst>
                  <a:ext uri="{63B3BB69-23CF-44E3-9099-C40C66FF867C}">
                    <a14:compatExt spid="_x0000_s1311760"/>
                  </a:ext>
                  <a:ext uri="{FF2B5EF4-FFF2-40B4-BE49-F238E27FC236}">
                    <a16:creationId xmlns:a16="http://schemas.microsoft.com/office/drawing/2014/main" id="{00000000-0008-0000-1900-000010041400}"/>
                  </a:ext>
                </a:extLst>
              </xdr:cNvPr>
              <xdr:cNvSpPr/>
            </xdr:nvSpPr>
            <xdr:spPr bwMode="auto">
              <a:xfrm>
                <a:off x="3371895"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1" name="Check Box 17" hidden="1">
                <a:extLst>
                  <a:ext uri="{63B3BB69-23CF-44E3-9099-C40C66FF867C}">
                    <a14:compatExt spid="_x0000_s1311761"/>
                  </a:ext>
                  <a:ext uri="{FF2B5EF4-FFF2-40B4-BE49-F238E27FC236}">
                    <a16:creationId xmlns:a16="http://schemas.microsoft.com/office/drawing/2014/main" id="{00000000-0008-0000-1900-000011041400}"/>
                  </a:ext>
                </a:extLst>
              </xdr:cNvPr>
              <xdr:cNvSpPr/>
            </xdr:nvSpPr>
            <xdr:spPr bwMode="auto">
              <a:xfrm>
                <a:off x="4067206"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32" name="グループ化 70">
          <a:extLst>
            <a:ext uri="{FF2B5EF4-FFF2-40B4-BE49-F238E27FC236}">
              <a16:creationId xmlns:a16="http://schemas.microsoft.com/office/drawing/2014/main" id="{00000000-0008-0000-1900-000020000000}"/>
            </a:ext>
          </a:extLst>
        </xdr:cNvPr>
        <xdr:cNvGrpSpPr>
          <a:grpSpLocks/>
        </xdr:cNvGrpSpPr>
      </xdr:nvGrpSpPr>
      <xdr:grpSpPr bwMode="auto">
        <a:xfrm>
          <a:off x="5105400" y="2324100"/>
          <a:ext cx="1352550" cy="247650"/>
          <a:chOff x="3371663" y="2457450"/>
          <a:chExt cx="1371588" cy="200025"/>
        </a:xfrm>
      </xdr:grpSpPr>
      <xdr:sp macro="" textlink="">
        <xdr:nvSpPr>
          <xdr:cNvPr id="33"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1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4"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2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35" name="グループ化 34">
              <a:extLst>
                <a:ext uri="{FF2B5EF4-FFF2-40B4-BE49-F238E27FC236}">
                  <a16:creationId xmlns:a16="http://schemas.microsoft.com/office/drawing/2014/main" id="{00000000-0008-0000-1900-000023000000}"/>
                </a:ext>
              </a:extLst>
            </xdr:cNvPr>
            <xdr:cNvGrpSpPr/>
          </xdr:nvGrpSpPr>
          <xdr:grpSpPr>
            <a:xfrm>
              <a:off x="3124200" y="9201150"/>
              <a:ext cx="1162050" cy="209922"/>
              <a:chOff x="3149675" y="2696650"/>
              <a:chExt cx="1162623" cy="202867"/>
            </a:xfrm>
          </xdr:grpSpPr>
          <xdr:sp macro="" textlink="">
            <xdr:nvSpPr>
              <xdr:cNvPr id="1311765" name="Check Box 21" hidden="1">
                <a:extLst>
                  <a:ext uri="{63B3BB69-23CF-44E3-9099-C40C66FF867C}">
                    <a14:compatExt spid="_x0000_s1311765"/>
                  </a:ext>
                  <a:ext uri="{FF2B5EF4-FFF2-40B4-BE49-F238E27FC236}">
                    <a16:creationId xmlns:a16="http://schemas.microsoft.com/office/drawing/2014/main" id="{00000000-0008-0000-1900-000015041400}"/>
                  </a:ext>
                </a:extLst>
              </xdr:cNvPr>
              <xdr:cNvSpPr/>
            </xdr:nvSpPr>
            <xdr:spPr bwMode="auto">
              <a:xfrm>
                <a:off x="3149675" y="269669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6" name="Check Box 22" hidden="1">
                <a:extLst>
                  <a:ext uri="{63B3BB69-23CF-44E3-9099-C40C66FF867C}">
                    <a14:compatExt spid="_x0000_s1311766"/>
                  </a:ext>
                  <a:ext uri="{FF2B5EF4-FFF2-40B4-BE49-F238E27FC236}">
                    <a16:creationId xmlns:a16="http://schemas.microsoft.com/office/drawing/2014/main" id="{00000000-0008-0000-1900-000016041400}"/>
                  </a:ext>
                </a:extLst>
              </xdr:cNvPr>
              <xdr:cNvSpPr/>
            </xdr:nvSpPr>
            <xdr:spPr bwMode="auto">
              <a:xfrm>
                <a:off x="3754805" y="26966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36" name="グループ化 35">
              <a:extLst>
                <a:ext uri="{FF2B5EF4-FFF2-40B4-BE49-F238E27FC236}">
                  <a16:creationId xmlns:a16="http://schemas.microsoft.com/office/drawing/2014/main" id="{00000000-0008-0000-1900-000024000000}"/>
                </a:ext>
              </a:extLst>
            </xdr:cNvPr>
            <xdr:cNvGrpSpPr/>
          </xdr:nvGrpSpPr>
          <xdr:grpSpPr>
            <a:xfrm>
              <a:off x="3124200" y="9734550"/>
              <a:ext cx="1162050" cy="200397"/>
              <a:chOff x="3149675" y="2696526"/>
              <a:chExt cx="1162623" cy="202822"/>
            </a:xfrm>
          </xdr:grpSpPr>
          <xdr:sp macro="" textlink="">
            <xdr:nvSpPr>
              <xdr:cNvPr id="1311767" name="Check Box 23" hidden="1">
                <a:extLst>
                  <a:ext uri="{63B3BB69-23CF-44E3-9099-C40C66FF867C}">
                    <a14:compatExt spid="_x0000_s1311767"/>
                  </a:ext>
                  <a:ext uri="{FF2B5EF4-FFF2-40B4-BE49-F238E27FC236}">
                    <a16:creationId xmlns:a16="http://schemas.microsoft.com/office/drawing/2014/main" id="{00000000-0008-0000-1900-000017041400}"/>
                  </a:ext>
                </a:extLst>
              </xdr:cNvPr>
              <xdr:cNvSpPr/>
            </xdr:nvSpPr>
            <xdr:spPr bwMode="auto">
              <a:xfrm>
                <a:off x="3149675" y="269652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8" name="Check Box 24" hidden="1">
                <a:extLst>
                  <a:ext uri="{63B3BB69-23CF-44E3-9099-C40C66FF867C}">
                    <a14:compatExt spid="_x0000_s1311768"/>
                  </a:ext>
                  <a:ext uri="{FF2B5EF4-FFF2-40B4-BE49-F238E27FC236}">
                    <a16:creationId xmlns:a16="http://schemas.microsoft.com/office/drawing/2014/main" id="{00000000-0008-0000-1900-000018041400}"/>
                  </a:ext>
                </a:extLst>
              </xdr:cNvPr>
              <xdr:cNvSpPr/>
            </xdr:nvSpPr>
            <xdr:spPr bwMode="auto">
              <a:xfrm>
                <a:off x="3754805" y="269659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37" name="グループ化 36">
              <a:extLst>
                <a:ext uri="{FF2B5EF4-FFF2-40B4-BE49-F238E27FC236}">
                  <a16:creationId xmlns:a16="http://schemas.microsoft.com/office/drawing/2014/main" id="{00000000-0008-0000-1900-000025000000}"/>
                </a:ext>
              </a:extLst>
            </xdr:cNvPr>
            <xdr:cNvGrpSpPr/>
          </xdr:nvGrpSpPr>
          <xdr:grpSpPr>
            <a:xfrm>
              <a:off x="3124200" y="10248900"/>
              <a:ext cx="1162050" cy="200397"/>
              <a:chOff x="3149675" y="2696526"/>
              <a:chExt cx="1162623" cy="202822"/>
            </a:xfrm>
          </xdr:grpSpPr>
          <xdr:sp macro="" textlink="">
            <xdr:nvSpPr>
              <xdr:cNvPr id="1311769" name="Check Box 25" hidden="1">
                <a:extLst>
                  <a:ext uri="{63B3BB69-23CF-44E3-9099-C40C66FF867C}">
                    <a14:compatExt spid="_x0000_s1311769"/>
                  </a:ext>
                  <a:ext uri="{FF2B5EF4-FFF2-40B4-BE49-F238E27FC236}">
                    <a16:creationId xmlns:a16="http://schemas.microsoft.com/office/drawing/2014/main" id="{00000000-0008-0000-1900-000019041400}"/>
                  </a:ext>
                </a:extLst>
              </xdr:cNvPr>
              <xdr:cNvSpPr/>
            </xdr:nvSpPr>
            <xdr:spPr bwMode="auto">
              <a:xfrm>
                <a:off x="3149675" y="269652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70" name="Check Box 26" hidden="1">
                <a:extLst>
                  <a:ext uri="{63B3BB69-23CF-44E3-9099-C40C66FF867C}">
                    <a14:compatExt spid="_x0000_s1311770"/>
                  </a:ext>
                  <a:ext uri="{FF2B5EF4-FFF2-40B4-BE49-F238E27FC236}">
                    <a16:creationId xmlns:a16="http://schemas.microsoft.com/office/drawing/2014/main" id="{00000000-0008-0000-1900-00001A041400}"/>
                  </a:ext>
                </a:extLst>
              </xdr:cNvPr>
              <xdr:cNvSpPr/>
            </xdr:nvSpPr>
            <xdr:spPr bwMode="auto">
              <a:xfrm>
                <a:off x="3754805" y="269659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1311771" name="Check Box 27" descr="その他" hidden="1">
              <a:extLst>
                <a:ext uri="{63B3BB69-23CF-44E3-9099-C40C66FF867C}">
                  <a14:compatExt spid="_x0000_s1311771"/>
                </a:ext>
                <a:ext uri="{FF2B5EF4-FFF2-40B4-BE49-F238E27FC236}">
                  <a16:creationId xmlns:a16="http://schemas.microsoft.com/office/drawing/2014/main" id="{00000000-0008-0000-1900-00001B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1311772" name="Check Box 28" descr="その他" hidden="1">
              <a:extLst>
                <a:ext uri="{63B3BB69-23CF-44E3-9099-C40C66FF867C}">
                  <a14:compatExt spid="_x0000_s1311772"/>
                </a:ext>
                <a:ext uri="{FF2B5EF4-FFF2-40B4-BE49-F238E27FC236}">
                  <a16:creationId xmlns:a16="http://schemas.microsoft.com/office/drawing/2014/main" id="{00000000-0008-0000-1900-00001C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1311773" name="Check Box 29" descr="その他" hidden="1">
              <a:extLst>
                <a:ext uri="{63B3BB69-23CF-44E3-9099-C40C66FF867C}">
                  <a14:compatExt spid="_x0000_s1311773"/>
                </a:ext>
                <a:ext uri="{FF2B5EF4-FFF2-40B4-BE49-F238E27FC236}">
                  <a16:creationId xmlns:a16="http://schemas.microsoft.com/office/drawing/2014/main" id="{00000000-0008-0000-1900-00001D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1178625" name="チェック 41" descr="その他" hidden="1">
              <a:extLst>
                <a:ext uri="{63B3BB69-23CF-44E3-9099-C40C66FF867C}">
                  <a14:compatExt spid="_x0000_s1178625"/>
                </a:ext>
                <a:ext uri="{FF2B5EF4-FFF2-40B4-BE49-F238E27FC236}">
                  <a16:creationId xmlns:a16="http://schemas.microsoft.com/office/drawing/2014/main" id="{00000000-0008-0000-1A00-00000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1178626" name="Check Box 42" descr="その他" hidden="1">
              <a:extLst>
                <a:ext uri="{63B3BB69-23CF-44E3-9099-C40C66FF867C}">
                  <a14:compatExt spid="_x0000_s1178626"/>
                </a:ext>
                <a:ext uri="{FF2B5EF4-FFF2-40B4-BE49-F238E27FC236}">
                  <a16:creationId xmlns:a16="http://schemas.microsoft.com/office/drawing/2014/main" id="{00000000-0008-0000-1A00-00000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1178627" name="Check Box 43" descr="その他" hidden="1">
              <a:extLst>
                <a:ext uri="{63B3BB69-23CF-44E3-9099-C40C66FF867C}">
                  <a14:compatExt spid="_x0000_s1178627"/>
                </a:ext>
                <a:ext uri="{FF2B5EF4-FFF2-40B4-BE49-F238E27FC236}">
                  <a16:creationId xmlns:a16="http://schemas.microsoft.com/office/drawing/2014/main" id="{00000000-0008-0000-1A00-00000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6486525"/>
              <a:ext cx="1162050" cy="200397"/>
              <a:chOff x="3149654" y="2696534"/>
              <a:chExt cx="1162622" cy="202828"/>
            </a:xfrm>
          </xdr:grpSpPr>
          <xdr:sp macro="" textlink="">
            <xdr:nvSpPr>
              <xdr:cNvPr id="1178628" name="Check Box 4" hidden="1">
                <a:extLst>
                  <a:ext uri="{63B3BB69-23CF-44E3-9099-C40C66FF867C}">
                    <a14:compatExt spid="_x0000_s1178628"/>
                  </a:ext>
                  <a:ext uri="{FF2B5EF4-FFF2-40B4-BE49-F238E27FC236}">
                    <a16:creationId xmlns:a16="http://schemas.microsoft.com/office/drawing/2014/main" id="{00000000-0008-0000-1A00-000004FC1100}"/>
                  </a:ext>
                </a:extLst>
              </xdr:cNvPr>
              <xdr:cNvSpPr/>
            </xdr:nvSpPr>
            <xdr:spPr bwMode="auto">
              <a:xfrm>
                <a:off x="3149654" y="269654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29" name="Check Box 5" hidden="1">
                <a:extLst>
                  <a:ext uri="{63B3BB69-23CF-44E3-9099-C40C66FF867C}">
                    <a14:compatExt spid="_x0000_s1178629"/>
                  </a:ext>
                  <a:ext uri="{FF2B5EF4-FFF2-40B4-BE49-F238E27FC236}">
                    <a16:creationId xmlns:a16="http://schemas.microsoft.com/office/drawing/2014/main" id="{00000000-0008-0000-1A00-000005FC1100}"/>
                  </a:ext>
                </a:extLst>
              </xdr:cNvPr>
              <xdr:cNvSpPr/>
            </xdr:nvSpPr>
            <xdr:spPr bwMode="auto">
              <a:xfrm>
                <a:off x="3754783" y="269653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6" name="グループ化 5">
              <a:extLst>
                <a:ext uri="{FF2B5EF4-FFF2-40B4-BE49-F238E27FC236}">
                  <a16:creationId xmlns:a16="http://schemas.microsoft.com/office/drawing/2014/main" id="{00000000-0008-0000-1A00-000006000000}"/>
                </a:ext>
              </a:extLst>
            </xdr:cNvPr>
            <xdr:cNvGrpSpPr/>
          </xdr:nvGrpSpPr>
          <xdr:grpSpPr>
            <a:xfrm>
              <a:off x="3105150" y="647700"/>
              <a:ext cx="1162050" cy="200397"/>
              <a:chOff x="3149654" y="2696483"/>
              <a:chExt cx="1162622" cy="202823"/>
            </a:xfrm>
          </xdr:grpSpPr>
          <xdr:sp macro="" textlink="">
            <xdr:nvSpPr>
              <xdr:cNvPr id="1178636" name="Check Box 12" hidden="1">
                <a:extLst>
                  <a:ext uri="{63B3BB69-23CF-44E3-9099-C40C66FF867C}">
                    <a14:compatExt spid="_x0000_s1178636"/>
                  </a:ext>
                  <a:ext uri="{FF2B5EF4-FFF2-40B4-BE49-F238E27FC236}">
                    <a16:creationId xmlns:a16="http://schemas.microsoft.com/office/drawing/2014/main" id="{00000000-0008-0000-1A00-00000CFC1100}"/>
                  </a:ext>
                </a:extLst>
              </xdr:cNvPr>
              <xdr:cNvSpPr/>
            </xdr:nvSpPr>
            <xdr:spPr bwMode="auto">
              <a:xfrm>
                <a:off x="3149654" y="26964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7" name="Check Box 13" hidden="1">
                <a:extLst>
                  <a:ext uri="{63B3BB69-23CF-44E3-9099-C40C66FF867C}">
                    <a14:compatExt spid="_x0000_s1178637"/>
                  </a:ext>
                  <a:ext uri="{FF2B5EF4-FFF2-40B4-BE49-F238E27FC236}">
                    <a16:creationId xmlns:a16="http://schemas.microsoft.com/office/drawing/2014/main" id="{00000000-0008-0000-1A00-00000DFC1100}"/>
                  </a:ext>
                </a:extLst>
              </xdr:cNvPr>
              <xdr:cNvSpPr/>
            </xdr:nvSpPr>
            <xdr:spPr bwMode="auto">
              <a:xfrm>
                <a:off x="3754783"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7" name="グループ化 6">
              <a:extLst>
                <a:ext uri="{FF2B5EF4-FFF2-40B4-BE49-F238E27FC236}">
                  <a16:creationId xmlns:a16="http://schemas.microsoft.com/office/drawing/2014/main" id="{00000000-0008-0000-1A00-000007000000}"/>
                </a:ext>
              </a:extLst>
            </xdr:cNvPr>
            <xdr:cNvGrpSpPr/>
          </xdr:nvGrpSpPr>
          <xdr:grpSpPr>
            <a:xfrm>
              <a:off x="3105150" y="1162050"/>
              <a:ext cx="1162050" cy="200397"/>
              <a:chOff x="3149654" y="2696483"/>
              <a:chExt cx="1162622" cy="202823"/>
            </a:xfrm>
          </xdr:grpSpPr>
          <xdr:sp macro="" textlink="">
            <xdr:nvSpPr>
              <xdr:cNvPr id="1178638" name="Check Box 14" hidden="1">
                <a:extLst>
                  <a:ext uri="{63B3BB69-23CF-44E3-9099-C40C66FF867C}">
                    <a14:compatExt spid="_x0000_s1178638"/>
                  </a:ext>
                  <a:ext uri="{FF2B5EF4-FFF2-40B4-BE49-F238E27FC236}">
                    <a16:creationId xmlns:a16="http://schemas.microsoft.com/office/drawing/2014/main" id="{00000000-0008-0000-1A00-00000EFC1100}"/>
                  </a:ext>
                </a:extLst>
              </xdr:cNvPr>
              <xdr:cNvSpPr/>
            </xdr:nvSpPr>
            <xdr:spPr bwMode="auto">
              <a:xfrm>
                <a:off x="3149654" y="26964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9" name="Check Box 15" hidden="1">
                <a:extLst>
                  <a:ext uri="{63B3BB69-23CF-44E3-9099-C40C66FF867C}">
                    <a14:compatExt spid="_x0000_s1178639"/>
                  </a:ext>
                  <a:ext uri="{FF2B5EF4-FFF2-40B4-BE49-F238E27FC236}">
                    <a16:creationId xmlns:a16="http://schemas.microsoft.com/office/drawing/2014/main" id="{00000000-0008-0000-1A00-00000FFC1100}"/>
                  </a:ext>
                </a:extLst>
              </xdr:cNvPr>
              <xdr:cNvSpPr/>
            </xdr:nvSpPr>
            <xdr:spPr bwMode="auto">
              <a:xfrm>
                <a:off x="3754783"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8" name="グループ化 7">
          <a:extLst>
            <a:ext uri="{FF2B5EF4-FFF2-40B4-BE49-F238E27FC236}">
              <a16:creationId xmlns:a16="http://schemas.microsoft.com/office/drawing/2014/main" id="{00000000-0008-0000-1A00-000008000000}"/>
            </a:ext>
          </a:extLst>
        </xdr:cNvPr>
        <xdr:cNvGrpSpPr/>
      </xdr:nvGrpSpPr>
      <xdr:grpSpPr>
        <a:xfrm>
          <a:off x="3105150" y="5095875"/>
          <a:ext cx="1162050" cy="200397"/>
          <a:chOff x="3149622" y="2696465"/>
          <a:chExt cx="1162625" cy="202828"/>
        </a:xfrm>
      </xdr:grpSpPr>
      <xdr:sp macro="" textlink="">
        <xdr:nvSpPr>
          <xdr:cNvPr id="9"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090000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0A0000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1178640" name="Check Box 16" descr="その他" hidden="1">
              <a:extLst>
                <a:ext uri="{63B3BB69-23CF-44E3-9099-C40C66FF867C}">
                  <a14:compatExt spid="_x0000_s1178640"/>
                </a:ext>
                <a:ext uri="{FF2B5EF4-FFF2-40B4-BE49-F238E27FC236}">
                  <a16:creationId xmlns:a16="http://schemas.microsoft.com/office/drawing/2014/main" id="{00000000-0008-0000-1A00-00001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1178641" name="Check Box 17" descr="その他" hidden="1">
              <a:extLst>
                <a:ext uri="{63B3BB69-23CF-44E3-9099-C40C66FF867C}">
                  <a14:compatExt spid="_x0000_s1178641"/>
                </a:ext>
                <a:ext uri="{FF2B5EF4-FFF2-40B4-BE49-F238E27FC236}">
                  <a16:creationId xmlns:a16="http://schemas.microsoft.com/office/drawing/2014/main" id="{00000000-0008-0000-1A00-00001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1178642" name="Check Box 18" descr="その他" hidden="1">
              <a:extLst>
                <a:ext uri="{63B3BB69-23CF-44E3-9099-C40C66FF867C}">
                  <a14:compatExt spid="_x0000_s1178642"/>
                </a:ext>
                <a:ext uri="{FF2B5EF4-FFF2-40B4-BE49-F238E27FC236}">
                  <a16:creationId xmlns:a16="http://schemas.microsoft.com/office/drawing/2014/main" id="{00000000-0008-0000-1A00-00001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1178643" name="Check Box 19" descr="その他" hidden="1">
              <a:extLst>
                <a:ext uri="{63B3BB69-23CF-44E3-9099-C40C66FF867C}">
                  <a14:compatExt spid="_x0000_s1178643"/>
                </a:ext>
                <a:ext uri="{FF2B5EF4-FFF2-40B4-BE49-F238E27FC236}">
                  <a16:creationId xmlns:a16="http://schemas.microsoft.com/office/drawing/2014/main" id="{00000000-0008-0000-1A00-00001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1178644" name="Check Box 20" descr="その他" hidden="1">
              <a:extLst>
                <a:ext uri="{63B3BB69-23CF-44E3-9099-C40C66FF867C}">
                  <a14:compatExt spid="_x0000_s1178644"/>
                </a:ext>
                <a:ext uri="{FF2B5EF4-FFF2-40B4-BE49-F238E27FC236}">
                  <a16:creationId xmlns:a16="http://schemas.microsoft.com/office/drawing/2014/main" id="{00000000-0008-0000-1A00-00001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1178645" name="チェック 39" descr="その他" hidden="1">
              <a:extLst>
                <a:ext uri="{63B3BB69-23CF-44E3-9099-C40C66FF867C}">
                  <a14:compatExt spid="_x0000_s1178645"/>
                </a:ext>
                <a:ext uri="{FF2B5EF4-FFF2-40B4-BE49-F238E27FC236}">
                  <a16:creationId xmlns:a16="http://schemas.microsoft.com/office/drawing/2014/main" id="{00000000-0008-0000-1A00-00001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1178646" name="Check Box 49" descr="その他" hidden="1">
              <a:extLst>
                <a:ext uri="{63B3BB69-23CF-44E3-9099-C40C66FF867C}">
                  <a14:compatExt spid="_x0000_s1178646"/>
                </a:ext>
                <a:ext uri="{FF2B5EF4-FFF2-40B4-BE49-F238E27FC236}">
                  <a16:creationId xmlns:a16="http://schemas.microsoft.com/office/drawing/2014/main" id="{00000000-0008-0000-1A00-000016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1178647" name="Check Box 50" descr="その他" hidden="1">
              <a:extLst>
                <a:ext uri="{63B3BB69-23CF-44E3-9099-C40C66FF867C}">
                  <a14:compatExt spid="_x0000_s1178647"/>
                </a:ext>
                <a:ext uri="{FF2B5EF4-FFF2-40B4-BE49-F238E27FC236}">
                  <a16:creationId xmlns:a16="http://schemas.microsoft.com/office/drawing/2014/main" id="{00000000-0008-0000-1A00-000017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1178648" name="Check Box 51" descr="その他" hidden="1">
              <a:extLst>
                <a:ext uri="{63B3BB69-23CF-44E3-9099-C40C66FF867C}">
                  <a14:compatExt spid="_x0000_s1178648"/>
                </a:ext>
                <a:ext uri="{FF2B5EF4-FFF2-40B4-BE49-F238E27FC236}">
                  <a16:creationId xmlns:a16="http://schemas.microsoft.com/office/drawing/2014/main" id="{00000000-0008-0000-1A00-000018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1178649" name="Check Box 52" descr="その他" hidden="1">
              <a:extLst>
                <a:ext uri="{63B3BB69-23CF-44E3-9099-C40C66FF867C}">
                  <a14:compatExt spid="_x0000_s1178649"/>
                </a:ext>
                <a:ext uri="{FF2B5EF4-FFF2-40B4-BE49-F238E27FC236}">
                  <a16:creationId xmlns:a16="http://schemas.microsoft.com/office/drawing/2014/main" id="{00000000-0008-0000-1A00-000019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1178650" name="Check Box 53" descr="その他" hidden="1">
              <a:extLst>
                <a:ext uri="{63B3BB69-23CF-44E3-9099-C40C66FF867C}">
                  <a14:compatExt spid="_x0000_s1178650"/>
                </a:ext>
                <a:ext uri="{FF2B5EF4-FFF2-40B4-BE49-F238E27FC236}">
                  <a16:creationId xmlns:a16="http://schemas.microsoft.com/office/drawing/2014/main" id="{00000000-0008-0000-1A00-00001A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1178651" name="Check Box 54" descr="その他" hidden="1">
              <a:extLst>
                <a:ext uri="{63B3BB69-23CF-44E3-9099-C40C66FF867C}">
                  <a14:compatExt spid="_x0000_s1178651"/>
                </a:ext>
                <a:ext uri="{FF2B5EF4-FFF2-40B4-BE49-F238E27FC236}">
                  <a16:creationId xmlns:a16="http://schemas.microsoft.com/office/drawing/2014/main" id="{00000000-0008-0000-1A00-00001B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1178652" name="Check Box 55" descr="その他" hidden="1">
              <a:extLst>
                <a:ext uri="{63B3BB69-23CF-44E3-9099-C40C66FF867C}">
                  <a14:compatExt spid="_x0000_s1178652"/>
                </a:ext>
                <a:ext uri="{FF2B5EF4-FFF2-40B4-BE49-F238E27FC236}">
                  <a16:creationId xmlns:a16="http://schemas.microsoft.com/office/drawing/2014/main" id="{00000000-0008-0000-1A00-00001C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1178653" name="Check Box 56" descr="その他" hidden="1">
              <a:extLst>
                <a:ext uri="{63B3BB69-23CF-44E3-9099-C40C66FF867C}">
                  <a14:compatExt spid="_x0000_s1178653"/>
                </a:ext>
                <a:ext uri="{FF2B5EF4-FFF2-40B4-BE49-F238E27FC236}">
                  <a16:creationId xmlns:a16="http://schemas.microsoft.com/office/drawing/2014/main" id="{00000000-0008-0000-1A00-00001D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1178654" name="Check Box 57" descr="その他" hidden="1">
              <a:extLst>
                <a:ext uri="{63B3BB69-23CF-44E3-9099-C40C66FF867C}">
                  <a14:compatExt spid="_x0000_s1178654"/>
                </a:ext>
                <a:ext uri="{FF2B5EF4-FFF2-40B4-BE49-F238E27FC236}">
                  <a16:creationId xmlns:a16="http://schemas.microsoft.com/office/drawing/2014/main" id="{00000000-0008-0000-1A00-00001E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1178655" name="チェック 37" descr="その他" hidden="1">
              <a:extLst>
                <a:ext uri="{63B3BB69-23CF-44E3-9099-C40C66FF867C}">
                  <a14:compatExt spid="_x0000_s1178655"/>
                </a:ext>
                <a:ext uri="{FF2B5EF4-FFF2-40B4-BE49-F238E27FC236}">
                  <a16:creationId xmlns:a16="http://schemas.microsoft.com/office/drawing/2014/main" id="{00000000-0008-0000-1A00-00001F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1178656" name="Check Box 66" descr="その他" hidden="1">
              <a:extLst>
                <a:ext uri="{63B3BB69-23CF-44E3-9099-C40C66FF867C}">
                  <a14:compatExt spid="_x0000_s1178656"/>
                </a:ext>
                <a:ext uri="{FF2B5EF4-FFF2-40B4-BE49-F238E27FC236}">
                  <a16:creationId xmlns:a16="http://schemas.microsoft.com/office/drawing/2014/main" id="{00000000-0008-0000-1A00-00002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1178657" name="Check Box 67" descr="その他" hidden="1">
              <a:extLst>
                <a:ext uri="{63B3BB69-23CF-44E3-9099-C40C66FF867C}">
                  <a14:compatExt spid="_x0000_s1178657"/>
                </a:ext>
                <a:ext uri="{FF2B5EF4-FFF2-40B4-BE49-F238E27FC236}">
                  <a16:creationId xmlns:a16="http://schemas.microsoft.com/office/drawing/2014/main" id="{00000000-0008-0000-1A00-00002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1178658" name="Check Box 68" descr="その他" hidden="1">
              <a:extLst>
                <a:ext uri="{63B3BB69-23CF-44E3-9099-C40C66FF867C}">
                  <a14:compatExt spid="_x0000_s1178658"/>
                </a:ext>
                <a:ext uri="{FF2B5EF4-FFF2-40B4-BE49-F238E27FC236}">
                  <a16:creationId xmlns:a16="http://schemas.microsoft.com/office/drawing/2014/main" id="{00000000-0008-0000-1A00-00002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1178659" name="Check Box 69" descr="その他" hidden="1">
              <a:extLst>
                <a:ext uri="{63B3BB69-23CF-44E3-9099-C40C66FF867C}">
                  <a14:compatExt spid="_x0000_s1178659"/>
                </a:ext>
                <a:ext uri="{FF2B5EF4-FFF2-40B4-BE49-F238E27FC236}">
                  <a16:creationId xmlns:a16="http://schemas.microsoft.com/office/drawing/2014/main" id="{00000000-0008-0000-1A00-00002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1178660" name="Check Box 71" descr="その他" hidden="1">
              <a:extLst>
                <a:ext uri="{63B3BB69-23CF-44E3-9099-C40C66FF867C}">
                  <a14:compatExt spid="_x0000_s1178660"/>
                </a:ext>
                <a:ext uri="{FF2B5EF4-FFF2-40B4-BE49-F238E27FC236}">
                  <a16:creationId xmlns:a16="http://schemas.microsoft.com/office/drawing/2014/main" id="{00000000-0008-0000-1A00-00002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1178661" name="Check Box 72" descr="その他" hidden="1">
              <a:extLst>
                <a:ext uri="{63B3BB69-23CF-44E3-9099-C40C66FF867C}">
                  <a14:compatExt spid="_x0000_s1178661"/>
                </a:ext>
                <a:ext uri="{FF2B5EF4-FFF2-40B4-BE49-F238E27FC236}">
                  <a16:creationId xmlns:a16="http://schemas.microsoft.com/office/drawing/2014/main" id="{00000000-0008-0000-1A00-00002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11" name="グループ化 10">
              <a:extLst>
                <a:ext uri="{FF2B5EF4-FFF2-40B4-BE49-F238E27FC236}">
                  <a16:creationId xmlns:a16="http://schemas.microsoft.com/office/drawing/2014/main" id="{00000000-0008-0000-1A00-00000B000000}"/>
                </a:ext>
              </a:extLst>
            </xdr:cNvPr>
            <xdr:cNvGrpSpPr/>
          </xdr:nvGrpSpPr>
          <xdr:grpSpPr>
            <a:xfrm>
              <a:off x="3105150" y="7848600"/>
              <a:ext cx="1162050" cy="200397"/>
              <a:chOff x="3149654" y="2696483"/>
              <a:chExt cx="1162622" cy="202823"/>
            </a:xfrm>
          </xdr:grpSpPr>
          <xdr:sp macro="" textlink="">
            <xdr:nvSpPr>
              <xdr:cNvPr id="1178662" name="Check Box 38" hidden="1">
                <a:extLst>
                  <a:ext uri="{63B3BB69-23CF-44E3-9099-C40C66FF867C}">
                    <a14:compatExt spid="_x0000_s1178662"/>
                  </a:ext>
                  <a:ext uri="{FF2B5EF4-FFF2-40B4-BE49-F238E27FC236}">
                    <a16:creationId xmlns:a16="http://schemas.microsoft.com/office/drawing/2014/main" id="{00000000-0008-0000-1A00-000026FC1100}"/>
                  </a:ext>
                </a:extLst>
              </xdr:cNvPr>
              <xdr:cNvSpPr/>
            </xdr:nvSpPr>
            <xdr:spPr bwMode="auto">
              <a:xfrm>
                <a:off x="3149654" y="26964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63" name="Check Box 39" hidden="1">
                <a:extLst>
                  <a:ext uri="{63B3BB69-23CF-44E3-9099-C40C66FF867C}">
                    <a14:compatExt spid="_x0000_s1178663"/>
                  </a:ext>
                  <a:ext uri="{FF2B5EF4-FFF2-40B4-BE49-F238E27FC236}">
                    <a16:creationId xmlns:a16="http://schemas.microsoft.com/office/drawing/2014/main" id="{00000000-0008-0000-1A00-000027FC1100}"/>
                  </a:ext>
                </a:extLst>
              </xdr:cNvPr>
              <xdr:cNvSpPr/>
            </xdr:nvSpPr>
            <xdr:spPr bwMode="auto">
              <a:xfrm>
                <a:off x="3754783"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161925</xdr:rowOff>
        </xdr:from>
        <xdr:to>
          <xdr:col>24</xdr:col>
          <xdr:colOff>76200</xdr:colOff>
          <xdr:row>32</xdr:row>
          <xdr:rowOff>19422</xdr:rowOff>
        </xdr:to>
        <xdr:grpSp>
          <xdr:nvGrpSpPr>
            <xdr:cNvPr id="12" name="グループ化 11">
              <a:extLst>
                <a:ext uri="{FF2B5EF4-FFF2-40B4-BE49-F238E27FC236}">
                  <a16:creationId xmlns:a16="http://schemas.microsoft.com/office/drawing/2014/main" id="{00000000-0008-0000-1A00-00000C000000}"/>
                </a:ext>
              </a:extLst>
            </xdr:cNvPr>
            <xdr:cNvGrpSpPr/>
          </xdr:nvGrpSpPr>
          <xdr:grpSpPr>
            <a:xfrm>
              <a:off x="3105150" y="5105400"/>
              <a:ext cx="1162050" cy="200397"/>
              <a:chOff x="3149654" y="2696483"/>
              <a:chExt cx="1162622" cy="202823"/>
            </a:xfrm>
            <a:solidFill>
              <a:schemeClr val="accent2"/>
            </a:solidFill>
          </xdr:grpSpPr>
          <xdr:sp macro="" textlink="">
            <xdr:nvSpPr>
              <xdr:cNvPr id="1178664" name="Check Box 40" hidden="1">
                <a:extLst>
                  <a:ext uri="{63B3BB69-23CF-44E3-9099-C40C66FF867C}">
                    <a14:compatExt spid="_x0000_s1178664"/>
                  </a:ext>
                  <a:ext uri="{FF2B5EF4-FFF2-40B4-BE49-F238E27FC236}">
                    <a16:creationId xmlns:a16="http://schemas.microsoft.com/office/drawing/2014/main" id="{00000000-0008-0000-1A00-000028FC1100}"/>
                  </a:ext>
                </a:extLst>
              </xdr:cNvPr>
              <xdr:cNvSpPr/>
            </xdr:nvSpPr>
            <xdr:spPr bwMode="auto">
              <a:xfrm>
                <a:off x="3149654" y="269648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5" name="Check Box 41" hidden="1">
                <a:extLst>
                  <a:ext uri="{63B3BB69-23CF-44E3-9099-C40C66FF867C}">
                    <a14:compatExt spid="_x0000_s1178665"/>
                  </a:ext>
                  <a:ext uri="{FF2B5EF4-FFF2-40B4-BE49-F238E27FC236}">
                    <a16:creationId xmlns:a16="http://schemas.microsoft.com/office/drawing/2014/main" id="{00000000-0008-0000-1A00-000029FC1100}"/>
                  </a:ext>
                </a:extLst>
              </xdr:cNvPr>
              <xdr:cNvSpPr/>
            </xdr:nvSpPr>
            <xdr:spPr bwMode="auto">
              <a:xfrm>
                <a:off x="3754783"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169204</xdr:rowOff>
        </xdr:from>
        <xdr:to>
          <xdr:col>24</xdr:col>
          <xdr:colOff>143703</xdr:colOff>
          <xdr:row>52</xdr:row>
          <xdr:rowOff>41575</xdr:rowOff>
        </xdr:to>
        <xdr:grpSp>
          <xdr:nvGrpSpPr>
            <xdr:cNvPr id="13" name="グループ化 12">
              <a:extLst>
                <a:ext uri="{FF2B5EF4-FFF2-40B4-BE49-F238E27FC236}">
                  <a16:creationId xmlns:a16="http://schemas.microsoft.com/office/drawing/2014/main" id="{00000000-0008-0000-1A00-00000D000000}"/>
                </a:ext>
              </a:extLst>
            </xdr:cNvPr>
            <xdr:cNvGrpSpPr/>
          </xdr:nvGrpSpPr>
          <xdr:grpSpPr>
            <a:xfrm>
              <a:off x="3105150" y="8541679"/>
              <a:ext cx="1229553" cy="215271"/>
              <a:chOff x="3337895" y="405848"/>
              <a:chExt cx="1222163" cy="212035"/>
            </a:xfrm>
          </xdr:grpSpPr>
          <xdr:sp macro="" textlink="">
            <xdr:nvSpPr>
              <xdr:cNvPr id="1178666" name="Check Box 42" hidden="1">
                <a:extLst>
                  <a:ext uri="{63B3BB69-23CF-44E3-9099-C40C66FF867C}">
                    <a14:compatExt spid="_x0000_s1178666"/>
                  </a:ext>
                  <a:ext uri="{FF2B5EF4-FFF2-40B4-BE49-F238E27FC236}">
                    <a16:creationId xmlns:a16="http://schemas.microsoft.com/office/drawing/2014/main" id="{00000000-0008-0000-1A00-00002AFC11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7" name="Check Box 43" hidden="1">
                <a:extLst>
                  <a:ext uri="{63B3BB69-23CF-44E3-9099-C40C66FF867C}">
                    <a14:compatExt spid="_x0000_s1178667"/>
                  </a:ext>
                  <a:ext uri="{FF2B5EF4-FFF2-40B4-BE49-F238E27FC236}">
                    <a16:creationId xmlns:a16="http://schemas.microsoft.com/office/drawing/2014/main" id="{00000000-0008-0000-1A00-00002BFC11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56</xdr:row>
          <xdr:rowOff>0</xdr:rowOff>
        </xdr:from>
        <xdr:to>
          <xdr:col>24</xdr:col>
          <xdr:colOff>143703</xdr:colOff>
          <xdr:row>57</xdr:row>
          <xdr:rowOff>43821</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9401175"/>
              <a:ext cx="1229553" cy="215271"/>
              <a:chOff x="3337895" y="405848"/>
              <a:chExt cx="1222163" cy="212035"/>
            </a:xfrm>
          </xdr:grpSpPr>
          <xdr:sp macro="" textlink="">
            <xdr:nvSpPr>
              <xdr:cNvPr id="1178668" name="Check Box 44" hidden="1">
                <a:extLst>
                  <a:ext uri="{63B3BB69-23CF-44E3-9099-C40C66FF867C}">
                    <a14:compatExt spid="_x0000_s1178668"/>
                  </a:ext>
                  <a:ext uri="{FF2B5EF4-FFF2-40B4-BE49-F238E27FC236}">
                    <a16:creationId xmlns:a16="http://schemas.microsoft.com/office/drawing/2014/main" id="{00000000-0008-0000-1A00-00002CFC11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9" name="Check Box 45" hidden="1">
                <a:extLst>
                  <a:ext uri="{63B3BB69-23CF-44E3-9099-C40C66FF867C}">
                    <a14:compatExt spid="_x0000_s1178669"/>
                  </a:ext>
                  <a:ext uri="{FF2B5EF4-FFF2-40B4-BE49-F238E27FC236}">
                    <a16:creationId xmlns:a16="http://schemas.microsoft.com/office/drawing/2014/main" id="{00000000-0008-0000-1A00-00002DFC11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60</xdr:row>
          <xdr:rowOff>0</xdr:rowOff>
        </xdr:from>
        <xdr:to>
          <xdr:col>24</xdr:col>
          <xdr:colOff>124653</xdr:colOff>
          <xdr:row>61</xdr:row>
          <xdr:rowOff>43821</xdr:rowOff>
        </xdr:to>
        <xdr:grpSp>
          <xdr:nvGrpSpPr>
            <xdr:cNvPr id="15" name="グループ化 14">
              <a:extLst>
                <a:ext uri="{FF2B5EF4-FFF2-40B4-BE49-F238E27FC236}">
                  <a16:creationId xmlns:a16="http://schemas.microsoft.com/office/drawing/2014/main" id="{00000000-0008-0000-1A00-00000F000000}"/>
                </a:ext>
              </a:extLst>
            </xdr:cNvPr>
            <xdr:cNvGrpSpPr/>
          </xdr:nvGrpSpPr>
          <xdr:grpSpPr>
            <a:xfrm>
              <a:off x="3086100" y="10086975"/>
              <a:ext cx="1229553" cy="215271"/>
              <a:chOff x="3337895" y="405848"/>
              <a:chExt cx="1222163" cy="212035"/>
            </a:xfrm>
          </xdr:grpSpPr>
          <xdr:sp macro="" textlink="">
            <xdr:nvSpPr>
              <xdr:cNvPr id="1178670" name="Check Box 46" hidden="1">
                <a:extLst>
                  <a:ext uri="{63B3BB69-23CF-44E3-9099-C40C66FF867C}">
                    <a14:compatExt spid="_x0000_s1178670"/>
                  </a:ext>
                  <a:ext uri="{FF2B5EF4-FFF2-40B4-BE49-F238E27FC236}">
                    <a16:creationId xmlns:a16="http://schemas.microsoft.com/office/drawing/2014/main" id="{00000000-0008-0000-1A00-00002EFC11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71" name="Check Box 47" hidden="1">
                <a:extLst>
                  <a:ext uri="{63B3BB69-23CF-44E3-9099-C40C66FF867C}">
                    <a14:compatExt spid="_x0000_s1178671"/>
                  </a:ext>
                  <a:ext uri="{FF2B5EF4-FFF2-40B4-BE49-F238E27FC236}">
                    <a16:creationId xmlns:a16="http://schemas.microsoft.com/office/drawing/2014/main" id="{00000000-0008-0000-1A00-00002FFC11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1198081" name="Check Box 52" descr="その他" hidden="1">
              <a:extLst>
                <a:ext uri="{63B3BB69-23CF-44E3-9099-C40C66FF867C}">
                  <a14:compatExt spid="_x0000_s1198081"/>
                </a:ext>
                <a:ext uri="{FF2B5EF4-FFF2-40B4-BE49-F238E27FC236}">
                  <a16:creationId xmlns:a16="http://schemas.microsoft.com/office/drawing/2014/main" id="{00000000-0008-0000-1B00-000001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152400</xdr:rowOff>
        </xdr:from>
        <xdr:to>
          <xdr:col>5</xdr:col>
          <xdr:colOff>47625</xdr:colOff>
          <xdr:row>47</xdr:row>
          <xdr:rowOff>19050</xdr:rowOff>
        </xdr:to>
        <xdr:sp macro="" textlink="">
          <xdr:nvSpPr>
            <xdr:cNvPr id="1198082" name="Check Box 53" descr="その他" hidden="1">
              <a:extLst>
                <a:ext uri="{63B3BB69-23CF-44E3-9099-C40C66FF867C}">
                  <a14:compatExt spid="_x0000_s1198082"/>
                </a:ext>
                <a:ext uri="{FF2B5EF4-FFF2-40B4-BE49-F238E27FC236}">
                  <a16:creationId xmlns:a16="http://schemas.microsoft.com/office/drawing/2014/main" id="{00000000-0008-0000-1B00-000002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142875</xdr:rowOff>
        </xdr:from>
        <xdr:to>
          <xdr:col>5</xdr:col>
          <xdr:colOff>47625</xdr:colOff>
          <xdr:row>48</xdr:row>
          <xdr:rowOff>9525</xdr:rowOff>
        </xdr:to>
        <xdr:sp macro="" textlink="">
          <xdr:nvSpPr>
            <xdr:cNvPr id="1198083" name="Check Box 54" descr="その他" hidden="1">
              <a:extLst>
                <a:ext uri="{63B3BB69-23CF-44E3-9099-C40C66FF867C}">
                  <a14:compatExt spid="_x0000_s1198083"/>
                </a:ext>
                <a:ext uri="{FF2B5EF4-FFF2-40B4-BE49-F238E27FC236}">
                  <a16:creationId xmlns:a16="http://schemas.microsoft.com/office/drawing/2014/main" id="{00000000-0008-0000-1B00-000003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1198084" name="Check Box 55" descr="その他" hidden="1">
              <a:extLst>
                <a:ext uri="{63B3BB69-23CF-44E3-9099-C40C66FF867C}">
                  <a14:compatExt spid="_x0000_s1198084"/>
                </a:ext>
                <a:ext uri="{FF2B5EF4-FFF2-40B4-BE49-F238E27FC236}">
                  <a16:creationId xmlns:a16="http://schemas.microsoft.com/office/drawing/2014/main" id="{00000000-0008-0000-1B00-000004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142875</xdr:rowOff>
        </xdr:from>
        <xdr:to>
          <xdr:col>4</xdr:col>
          <xdr:colOff>47625</xdr:colOff>
          <xdr:row>27</xdr:row>
          <xdr:rowOff>9525</xdr:rowOff>
        </xdr:to>
        <xdr:sp macro="" textlink="">
          <xdr:nvSpPr>
            <xdr:cNvPr id="1198085" name="Check Box 56" descr="その他" hidden="1">
              <a:extLst>
                <a:ext uri="{63B3BB69-23CF-44E3-9099-C40C66FF867C}">
                  <a14:compatExt spid="_x0000_s1198085"/>
                </a:ext>
                <a:ext uri="{FF2B5EF4-FFF2-40B4-BE49-F238E27FC236}">
                  <a16:creationId xmlns:a16="http://schemas.microsoft.com/office/drawing/2014/main" id="{00000000-0008-0000-1B00-000005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133350</xdr:rowOff>
        </xdr:from>
        <xdr:to>
          <xdr:col>5</xdr:col>
          <xdr:colOff>57150</xdr:colOff>
          <xdr:row>49</xdr:row>
          <xdr:rowOff>0</xdr:rowOff>
        </xdr:to>
        <xdr:sp macro="" textlink="">
          <xdr:nvSpPr>
            <xdr:cNvPr id="1198086" name="Check Box 57" descr="その他" hidden="1">
              <a:extLst>
                <a:ext uri="{63B3BB69-23CF-44E3-9099-C40C66FF867C}">
                  <a14:compatExt spid="_x0000_s1198086"/>
                </a:ext>
                <a:ext uri="{FF2B5EF4-FFF2-40B4-BE49-F238E27FC236}">
                  <a16:creationId xmlns:a16="http://schemas.microsoft.com/office/drawing/2014/main" id="{00000000-0008-0000-1B00-000006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146795</xdr:rowOff>
        </xdr:from>
        <xdr:to>
          <xdr:col>24</xdr:col>
          <xdr:colOff>124653</xdr:colOff>
          <xdr:row>7</xdr:row>
          <xdr:rowOff>22529</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3086100" y="804020"/>
              <a:ext cx="1229553" cy="218634"/>
              <a:chOff x="3337895" y="405848"/>
              <a:chExt cx="1222163" cy="212035"/>
            </a:xfrm>
          </xdr:grpSpPr>
          <xdr:sp macro="" textlink="">
            <xdr:nvSpPr>
              <xdr:cNvPr id="1198087" name="Check Box 7" hidden="1">
                <a:extLst>
                  <a:ext uri="{63B3BB69-23CF-44E3-9099-C40C66FF867C}">
                    <a14:compatExt spid="_x0000_s1198087"/>
                  </a:ext>
                  <a:ext uri="{FF2B5EF4-FFF2-40B4-BE49-F238E27FC236}">
                    <a16:creationId xmlns:a16="http://schemas.microsoft.com/office/drawing/2014/main" id="{00000000-0008-0000-1B00-0000074812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88" name="Check Box 8" hidden="1">
                <a:extLst>
                  <a:ext uri="{63B3BB69-23CF-44E3-9099-C40C66FF867C}">
                    <a14:compatExt spid="_x0000_s1198088"/>
                  </a:ext>
                  <a:ext uri="{FF2B5EF4-FFF2-40B4-BE49-F238E27FC236}">
                    <a16:creationId xmlns:a16="http://schemas.microsoft.com/office/drawing/2014/main" id="{00000000-0008-0000-1B00-0000084812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21</xdr:row>
      <xdr:rowOff>133350</xdr:rowOff>
    </xdr:from>
    <xdr:to>
      <xdr:col>24</xdr:col>
      <xdr:colOff>124652</xdr:colOff>
      <xdr:row>23</xdr:row>
      <xdr:rowOff>5721</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3086100" y="3533775"/>
          <a:ext cx="1229552" cy="215271"/>
          <a:chOff x="3337898" y="405848"/>
          <a:chExt cx="1222154" cy="212035"/>
        </a:xfrm>
      </xdr:grpSpPr>
      <xdr:sp macro="" textlink="">
        <xdr:nvSpPr>
          <xdr:cNvPr id="4"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04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05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21</xdr:row>
      <xdr:rowOff>142875</xdr:rowOff>
    </xdr:from>
    <xdr:to>
      <xdr:col>24</xdr:col>
      <xdr:colOff>124652</xdr:colOff>
      <xdr:row>23</xdr:row>
      <xdr:rowOff>15246</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3086100" y="3543300"/>
          <a:ext cx="1229552" cy="215271"/>
          <a:chOff x="3337898" y="405848"/>
          <a:chExt cx="1222154" cy="212035"/>
        </a:xfrm>
      </xdr:grpSpPr>
      <xdr:sp macro="" textlink="">
        <xdr:nvSpPr>
          <xdr:cNvPr id="8"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08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09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13</xdr:row>
          <xdr:rowOff>129983</xdr:rowOff>
        </xdr:from>
        <xdr:to>
          <xdr:col>24</xdr:col>
          <xdr:colOff>124652</xdr:colOff>
          <xdr:row>15</xdr:row>
          <xdr:rowOff>2353</xdr:rowOff>
        </xdr:to>
        <xdr:grpSp>
          <xdr:nvGrpSpPr>
            <xdr:cNvPr id="10" name="グループ化 9">
              <a:extLst>
                <a:ext uri="{FF2B5EF4-FFF2-40B4-BE49-F238E27FC236}">
                  <a16:creationId xmlns:a16="http://schemas.microsoft.com/office/drawing/2014/main" id="{00000000-0008-0000-1B00-00000A000000}"/>
                </a:ext>
              </a:extLst>
            </xdr:cNvPr>
            <xdr:cNvGrpSpPr/>
          </xdr:nvGrpSpPr>
          <xdr:grpSpPr>
            <a:xfrm>
              <a:off x="3086100" y="2158808"/>
              <a:ext cx="1229552" cy="215270"/>
              <a:chOff x="3337899" y="405848"/>
              <a:chExt cx="1222151" cy="212035"/>
            </a:xfrm>
          </xdr:grpSpPr>
          <xdr:sp macro="" textlink="">
            <xdr:nvSpPr>
              <xdr:cNvPr id="1198091" name="Check Box 11" hidden="1">
                <a:extLst>
                  <a:ext uri="{63B3BB69-23CF-44E3-9099-C40C66FF867C}">
                    <a14:compatExt spid="_x0000_s1198091"/>
                  </a:ext>
                  <a:ext uri="{FF2B5EF4-FFF2-40B4-BE49-F238E27FC236}">
                    <a16:creationId xmlns:a16="http://schemas.microsoft.com/office/drawing/2014/main" id="{00000000-0008-0000-1B00-00000B4812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2" name="Check Box 12" hidden="1">
                <a:extLst>
                  <a:ext uri="{63B3BB69-23CF-44E3-9099-C40C66FF867C}">
                    <a14:compatExt spid="_x0000_s1198092"/>
                  </a:ext>
                  <a:ext uri="{FF2B5EF4-FFF2-40B4-BE49-F238E27FC236}">
                    <a16:creationId xmlns:a16="http://schemas.microsoft.com/office/drawing/2014/main" id="{00000000-0008-0000-1B00-00000C4812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30</xdr:row>
          <xdr:rowOff>144555</xdr:rowOff>
        </xdr:from>
        <xdr:to>
          <xdr:col>24</xdr:col>
          <xdr:colOff>123825</xdr:colOff>
          <xdr:row>32</xdr:row>
          <xdr:rowOff>20730</xdr:rowOff>
        </xdr:to>
        <xdr:grpSp>
          <xdr:nvGrpSpPr>
            <xdr:cNvPr id="11" name="グループ化 33">
              <a:extLst>
                <a:ext uri="{FF2B5EF4-FFF2-40B4-BE49-F238E27FC236}">
                  <a16:creationId xmlns:a16="http://schemas.microsoft.com/office/drawing/2014/main" id="{00000000-0008-0000-1B00-00000B000000}"/>
                </a:ext>
              </a:extLst>
            </xdr:cNvPr>
            <xdr:cNvGrpSpPr>
              <a:grpSpLocks/>
            </xdr:cNvGrpSpPr>
          </xdr:nvGrpSpPr>
          <xdr:grpSpPr bwMode="auto">
            <a:xfrm>
              <a:off x="3086100" y="5088030"/>
              <a:ext cx="1228725" cy="219075"/>
              <a:chOff x="33378" y="4058"/>
              <a:chExt cx="12222" cy="2120"/>
            </a:xfrm>
          </xdr:grpSpPr>
          <xdr:sp macro="" textlink="">
            <xdr:nvSpPr>
              <xdr:cNvPr id="1198093" name="Check Box 13" hidden="1">
                <a:extLst>
                  <a:ext uri="{63B3BB69-23CF-44E3-9099-C40C66FF867C}">
                    <a14:compatExt spid="_x0000_s1198093"/>
                  </a:ext>
                  <a:ext uri="{FF2B5EF4-FFF2-40B4-BE49-F238E27FC236}">
                    <a16:creationId xmlns:a16="http://schemas.microsoft.com/office/drawing/2014/main" id="{00000000-0008-0000-1B00-00000D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4" name="Check Box 14" hidden="1">
                <a:extLst>
                  <a:ext uri="{63B3BB69-23CF-44E3-9099-C40C66FF867C}">
                    <a14:compatExt spid="_x0000_s1198094"/>
                  </a:ext>
                  <a:ext uri="{FF2B5EF4-FFF2-40B4-BE49-F238E27FC236}">
                    <a16:creationId xmlns:a16="http://schemas.microsoft.com/office/drawing/2014/main" id="{00000000-0008-0000-1B00-00000E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32</xdr:row>
          <xdr:rowOff>142875</xdr:rowOff>
        </xdr:from>
        <xdr:to>
          <xdr:col>24</xdr:col>
          <xdr:colOff>123825</xdr:colOff>
          <xdr:row>34</xdr:row>
          <xdr:rowOff>19049</xdr:rowOff>
        </xdr:to>
        <xdr:grpSp>
          <xdr:nvGrpSpPr>
            <xdr:cNvPr id="12" name="グループ化 39">
              <a:extLst>
                <a:ext uri="{FF2B5EF4-FFF2-40B4-BE49-F238E27FC236}">
                  <a16:creationId xmlns:a16="http://schemas.microsoft.com/office/drawing/2014/main" id="{00000000-0008-0000-1B00-00000C000000}"/>
                </a:ext>
              </a:extLst>
            </xdr:cNvPr>
            <xdr:cNvGrpSpPr>
              <a:grpSpLocks/>
            </xdr:cNvGrpSpPr>
          </xdr:nvGrpSpPr>
          <xdr:grpSpPr bwMode="auto">
            <a:xfrm>
              <a:off x="3086100" y="5429250"/>
              <a:ext cx="1228725" cy="219074"/>
              <a:chOff x="33378" y="4058"/>
              <a:chExt cx="12222" cy="2120"/>
            </a:xfrm>
          </xdr:grpSpPr>
          <xdr:sp macro="" textlink="">
            <xdr:nvSpPr>
              <xdr:cNvPr id="1198095" name="Check Box 15" hidden="1">
                <a:extLst>
                  <a:ext uri="{63B3BB69-23CF-44E3-9099-C40C66FF867C}">
                    <a14:compatExt spid="_x0000_s1198095"/>
                  </a:ext>
                  <a:ext uri="{FF2B5EF4-FFF2-40B4-BE49-F238E27FC236}">
                    <a16:creationId xmlns:a16="http://schemas.microsoft.com/office/drawing/2014/main" id="{00000000-0008-0000-1B00-00000F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6" name="Check Box 16" hidden="1">
                <a:extLst>
                  <a:ext uri="{63B3BB69-23CF-44E3-9099-C40C66FF867C}">
                    <a14:compatExt spid="_x0000_s1198096"/>
                  </a:ext>
                  <a:ext uri="{FF2B5EF4-FFF2-40B4-BE49-F238E27FC236}">
                    <a16:creationId xmlns:a16="http://schemas.microsoft.com/office/drawing/2014/main" id="{00000000-0008-0000-1B00-000010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9</xdr:row>
      <xdr:rowOff>0</xdr:rowOff>
    </xdr:from>
    <xdr:to>
      <xdr:col>37</xdr:col>
      <xdr:colOff>89647</xdr:colOff>
      <xdr:row>12</xdr:row>
      <xdr:rowOff>0</xdr:rowOff>
    </xdr:to>
    <xdr:sp macro="" textlink="">
      <xdr:nvSpPr>
        <xdr:cNvPr id="13" name="AutoShape 5">
          <a:extLst>
            <a:ext uri="{FF2B5EF4-FFF2-40B4-BE49-F238E27FC236}">
              <a16:creationId xmlns:a16="http://schemas.microsoft.com/office/drawing/2014/main" id="{00000000-0008-0000-1B00-00000D000000}"/>
            </a:ext>
          </a:extLst>
        </xdr:cNvPr>
        <xdr:cNvSpPr>
          <a:spLocks noChangeArrowheads="1"/>
        </xdr:cNvSpPr>
      </xdr:nvSpPr>
      <xdr:spPr bwMode="auto">
        <a:xfrm>
          <a:off x="468965" y="3400425"/>
          <a:ext cx="6164357" cy="514350"/>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18</xdr:row>
      <xdr:rowOff>0</xdr:rowOff>
    </xdr:from>
    <xdr:to>
      <xdr:col>37</xdr:col>
      <xdr:colOff>89647</xdr:colOff>
      <xdr:row>21</xdr:row>
      <xdr:rowOff>0</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68965" y="4772025"/>
          <a:ext cx="6164357" cy="514350"/>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123264</xdr:rowOff>
        </xdr:from>
        <xdr:to>
          <xdr:col>24</xdr:col>
          <xdr:colOff>123825</xdr:colOff>
          <xdr:row>37</xdr:row>
          <xdr:rowOff>2801</xdr:rowOff>
        </xdr:to>
        <xdr:grpSp>
          <xdr:nvGrpSpPr>
            <xdr:cNvPr id="15" name="グループ化 14">
              <a:extLst>
                <a:ext uri="{FF2B5EF4-FFF2-40B4-BE49-F238E27FC236}">
                  <a16:creationId xmlns:a16="http://schemas.microsoft.com/office/drawing/2014/main" id="{00000000-0008-0000-1B00-00000F000000}"/>
                </a:ext>
              </a:extLst>
            </xdr:cNvPr>
            <xdr:cNvGrpSpPr/>
          </xdr:nvGrpSpPr>
          <xdr:grpSpPr>
            <a:xfrm>
              <a:off x="2360518" y="5923989"/>
              <a:ext cx="1954307" cy="222437"/>
              <a:chOff x="4146182" y="7877735"/>
              <a:chExt cx="1935824" cy="215727"/>
            </a:xfrm>
          </xdr:grpSpPr>
          <xdr:sp macro="" textlink="">
            <xdr:nvSpPr>
              <xdr:cNvPr id="1198097" name="Check Box 17" hidden="1">
                <a:extLst>
                  <a:ext uri="{63B3BB69-23CF-44E3-9099-C40C66FF867C}">
                    <a14:compatExt spid="_x0000_s1198097"/>
                  </a:ext>
                  <a:ext uri="{FF2B5EF4-FFF2-40B4-BE49-F238E27FC236}">
                    <a16:creationId xmlns:a16="http://schemas.microsoft.com/office/drawing/2014/main" id="{00000000-0008-0000-1B00-000011481200}"/>
                  </a:ext>
                </a:extLst>
              </xdr:cNvPr>
              <xdr:cNvSpPr/>
            </xdr:nvSpPr>
            <xdr:spPr bwMode="auto">
              <a:xfrm>
                <a:off x="4146182" y="7877735"/>
                <a:ext cx="667666"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8" name="Check Box 18" hidden="1">
                <a:extLst>
                  <a:ext uri="{63B3BB69-23CF-44E3-9099-C40C66FF867C}">
                    <a14:compatExt spid="_x0000_s1198098"/>
                  </a:ext>
                  <a:ext uri="{FF2B5EF4-FFF2-40B4-BE49-F238E27FC236}">
                    <a16:creationId xmlns:a16="http://schemas.microsoft.com/office/drawing/2014/main" id="{00000000-0008-0000-1B00-0000124812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98099" name="Check Box 19" hidden="1">
                <a:extLst>
                  <a:ext uri="{63B3BB69-23CF-44E3-9099-C40C66FF867C}">
                    <a14:compatExt spid="_x0000_s1198099"/>
                  </a:ext>
                  <a:ext uri="{FF2B5EF4-FFF2-40B4-BE49-F238E27FC236}">
                    <a16:creationId xmlns:a16="http://schemas.microsoft.com/office/drawing/2014/main" id="{00000000-0008-0000-1B00-000013481200}"/>
                  </a:ext>
                </a:extLst>
              </xdr:cNvPr>
              <xdr:cNvSpPr/>
            </xdr:nvSpPr>
            <xdr:spPr bwMode="auto">
              <a:xfrm>
                <a:off x="5401248" y="7877749"/>
                <a:ext cx="680758"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40</xdr:row>
      <xdr:rowOff>38100</xdr:rowOff>
    </xdr:from>
    <xdr:to>
      <xdr:col>37</xdr:col>
      <xdr:colOff>95250</xdr:colOff>
      <xdr:row>43</xdr:row>
      <xdr:rowOff>9525</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514350" y="858202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51</xdr:row>
          <xdr:rowOff>0</xdr:rowOff>
        </xdr:from>
        <xdr:to>
          <xdr:col>24</xdr:col>
          <xdr:colOff>130099</xdr:colOff>
          <xdr:row>52</xdr:row>
          <xdr:rowOff>37208</xdr:rowOff>
        </xdr:to>
        <xdr:grpSp>
          <xdr:nvGrpSpPr>
            <xdr:cNvPr id="19" name="グループ化 18">
              <a:extLst>
                <a:ext uri="{FF2B5EF4-FFF2-40B4-BE49-F238E27FC236}">
                  <a16:creationId xmlns:a16="http://schemas.microsoft.com/office/drawing/2014/main" id="{00000000-0008-0000-1B00-000013000000}"/>
                </a:ext>
              </a:extLst>
            </xdr:cNvPr>
            <xdr:cNvGrpSpPr/>
          </xdr:nvGrpSpPr>
          <xdr:grpSpPr>
            <a:xfrm>
              <a:off x="3086100" y="8543925"/>
              <a:ext cx="1234999" cy="208658"/>
              <a:chOff x="3338209" y="405848"/>
              <a:chExt cx="1222069" cy="212035"/>
            </a:xfrm>
          </xdr:grpSpPr>
          <xdr:sp macro="" textlink="">
            <xdr:nvSpPr>
              <xdr:cNvPr id="1198104" name="Check Box 41" hidden="1">
                <a:extLst>
                  <a:ext uri="{63B3BB69-23CF-44E3-9099-C40C66FF867C}">
                    <a14:compatExt spid="_x0000_s1198104"/>
                  </a:ext>
                  <a:ext uri="{FF2B5EF4-FFF2-40B4-BE49-F238E27FC236}">
                    <a16:creationId xmlns:a16="http://schemas.microsoft.com/office/drawing/2014/main" id="{00000000-0008-0000-1B00-000018481200}"/>
                  </a:ext>
                </a:extLst>
              </xdr:cNvPr>
              <xdr:cNvSpPr/>
            </xdr:nvSpPr>
            <xdr:spPr bwMode="auto">
              <a:xfrm>
                <a:off x="3338209" y="405848"/>
                <a:ext cx="67047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105" name="Check Box 42" hidden="1">
                <a:extLst>
                  <a:ext uri="{63B3BB69-23CF-44E3-9099-C40C66FF867C}">
                    <a14:compatExt spid="_x0000_s1198105"/>
                  </a:ext>
                  <a:ext uri="{FF2B5EF4-FFF2-40B4-BE49-F238E27FC236}">
                    <a16:creationId xmlns:a16="http://schemas.microsoft.com/office/drawing/2014/main" id="{00000000-0008-0000-1B00-000019481200}"/>
                  </a:ext>
                </a:extLst>
              </xdr:cNvPr>
              <xdr:cNvSpPr/>
            </xdr:nvSpPr>
            <xdr:spPr bwMode="auto">
              <a:xfrm>
                <a:off x="388275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55</xdr:row>
      <xdr:rowOff>19051</xdr:rowOff>
    </xdr:from>
    <xdr:to>
      <xdr:col>24</xdr:col>
      <xdr:colOff>123825</xdr:colOff>
      <xdr:row>57</xdr:row>
      <xdr:rowOff>0</xdr:rowOff>
    </xdr:to>
    <xdr:sp macro="" textlink="">
      <xdr:nvSpPr>
        <xdr:cNvPr id="20" name="AutoShape 5">
          <a:extLst>
            <a:ext uri="{FF2B5EF4-FFF2-40B4-BE49-F238E27FC236}">
              <a16:creationId xmlns:a16="http://schemas.microsoft.com/office/drawing/2014/main" id="{00000000-0008-0000-1B00-000014000000}"/>
            </a:ext>
          </a:extLst>
        </xdr:cNvPr>
        <xdr:cNvSpPr>
          <a:spLocks noChangeArrowheads="1"/>
        </xdr:cNvSpPr>
      </xdr:nvSpPr>
      <xdr:spPr bwMode="auto">
        <a:xfrm>
          <a:off x="502584" y="8905876"/>
          <a:ext cx="3812241"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0001250" y="4667250"/>
          <a:ext cx="2057400" cy="180975"/>
          <a:chOff x="2200016" y="6486525"/>
          <a:chExt cx="2057386" cy="180775"/>
        </a:xfrm>
      </xdr:grpSpPr>
      <xdr:sp macro="" textlink="">
        <xdr:nvSpPr>
          <xdr:cNvPr id="3"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30000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40000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50000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13</xdr:row>
          <xdr:rowOff>144556</xdr:rowOff>
        </xdr:from>
        <xdr:to>
          <xdr:col>26</xdr:col>
          <xdr:colOff>32975</xdr:colOff>
          <xdr:row>15</xdr:row>
          <xdr:rowOff>7828</xdr:rowOff>
        </xdr:to>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3367052" y="2173381"/>
              <a:ext cx="1237923" cy="206172"/>
              <a:chOff x="3337842" y="405848"/>
              <a:chExt cx="1222092" cy="212035"/>
            </a:xfrm>
          </xdr:grpSpPr>
          <xdr:sp macro="" textlink="">
            <xdr:nvSpPr>
              <xdr:cNvPr id="1180673" name="Check Box 24" hidden="1">
                <a:extLst>
                  <a:ext uri="{63B3BB69-23CF-44E3-9099-C40C66FF867C}">
                    <a14:compatExt spid="_x0000_s1180673"/>
                  </a:ext>
                  <a:ext uri="{FF2B5EF4-FFF2-40B4-BE49-F238E27FC236}">
                    <a16:creationId xmlns:a16="http://schemas.microsoft.com/office/drawing/2014/main" id="{00000000-0008-0000-1C00-000001041200}"/>
                  </a:ext>
                </a:extLst>
              </xdr:cNvPr>
              <xdr:cNvSpPr/>
            </xdr:nvSpPr>
            <xdr:spPr bwMode="auto">
              <a:xfrm>
                <a:off x="3337842"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4" name="Check Box 25" hidden="1">
                <a:extLst>
                  <a:ext uri="{63B3BB69-23CF-44E3-9099-C40C66FF867C}">
                    <a14:compatExt spid="_x0000_s1180674"/>
                  </a:ext>
                  <a:ext uri="{FF2B5EF4-FFF2-40B4-BE49-F238E27FC236}">
                    <a16:creationId xmlns:a16="http://schemas.microsoft.com/office/drawing/2014/main" id="{00000000-0008-0000-1C00-000002041200}"/>
                  </a:ext>
                </a:extLst>
              </xdr:cNvPr>
              <xdr:cNvSpPr/>
            </xdr:nvSpPr>
            <xdr:spPr bwMode="auto">
              <a:xfrm>
                <a:off x="3882408"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7" name="グループ化 6">
          <a:extLst>
            <a:ext uri="{FF2B5EF4-FFF2-40B4-BE49-F238E27FC236}">
              <a16:creationId xmlns:a16="http://schemas.microsoft.com/office/drawing/2014/main" id="{00000000-0008-0000-1C00-000007000000}"/>
            </a:ext>
          </a:extLst>
        </xdr:cNvPr>
        <xdr:cNvGrpSpPr/>
      </xdr:nvGrpSpPr>
      <xdr:grpSpPr>
        <a:xfrm>
          <a:off x="10734675" y="1171575"/>
          <a:ext cx="1236241" cy="206173"/>
          <a:chOff x="3337887" y="405848"/>
          <a:chExt cx="1222096" cy="212035"/>
        </a:xfrm>
      </xdr:grpSpPr>
      <xdr:sp macro="" textlink="">
        <xdr:nvSpPr>
          <xdr:cNvPr id="8"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8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9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151839</xdr:rowOff>
        </xdr:from>
        <xdr:to>
          <xdr:col>26</xdr:col>
          <xdr:colOff>32975</xdr:colOff>
          <xdr:row>13</xdr:row>
          <xdr:rowOff>15113</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3367052" y="1837764"/>
              <a:ext cx="1237923" cy="206174"/>
              <a:chOff x="3337842" y="405848"/>
              <a:chExt cx="1222092" cy="212035"/>
            </a:xfrm>
          </xdr:grpSpPr>
          <xdr:sp macro="" textlink="">
            <xdr:nvSpPr>
              <xdr:cNvPr id="1180675" name="Check Box 30" hidden="1">
                <a:extLst>
                  <a:ext uri="{63B3BB69-23CF-44E3-9099-C40C66FF867C}">
                    <a14:compatExt spid="_x0000_s1180675"/>
                  </a:ext>
                  <a:ext uri="{FF2B5EF4-FFF2-40B4-BE49-F238E27FC236}">
                    <a16:creationId xmlns:a16="http://schemas.microsoft.com/office/drawing/2014/main" id="{00000000-0008-0000-1C00-000003041200}"/>
                  </a:ext>
                </a:extLst>
              </xdr:cNvPr>
              <xdr:cNvSpPr/>
            </xdr:nvSpPr>
            <xdr:spPr bwMode="auto">
              <a:xfrm>
                <a:off x="3337842"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6" name="Check Box 31" hidden="1">
                <a:extLst>
                  <a:ext uri="{63B3BB69-23CF-44E3-9099-C40C66FF867C}">
                    <a14:compatExt spid="_x0000_s1180676"/>
                  </a:ext>
                  <a:ext uri="{FF2B5EF4-FFF2-40B4-BE49-F238E27FC236}">
                    <a16:creationId xmlns:a16="http://schemas.microsoft.com/office/drawing/2014/main" id="{00000000-0008-0000-1C00-000004041200}"/>
                  </a:ext>
                </a:extLst>
              </xdr:cNvPr>
              <xdr:cNvSpPr/>
            </xdr:nvSpPr>
            <xdr:spPr bwMode="auto">
              <a:xfrm>
                <a:off x="3882408"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11" name="グループ化 10">
          <a:extLst>
            <a:ext uri="{FF2B5EF4-FFF2-40B4-BE49-F238E27FC236}">
              <a16:creationId xmlns:a16="http://schemas.microsoft.com/office/drawing/2014/main" id="{00000000-0008-0000-1C00-00000B000000}"/>
            </a:ext>
          </a:extLst>
        </xdr:cNvPr>
        <xdr:cNvGrpSpPr/>
      </xdr:nvGrpSpPr>
      <xdr:grpSpPr>
        <a:xfrm>
          <a:off x="10753725" y="4105275"/>
          <a:ext cx="1236241" cy="206173"/>
          <a:chOff x="3337999" y="405848"/>
          <a:chExt cx="1222106" cy="212035"/>
        </a:xfrm>
      </xdr:grpSpPr>
      <xdr:sp macro="" textlink="">
        <xdr:nvSpPr>
          <xdr:cNvPr id="12"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C0000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D0000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15" name="グループ化 14">
              <a:extLst>
                <a:ext uri="{FF2B5EF4-FFF2-40B4-BE49-F238E27FC236}">
                  <a16:creationId xmlns:a16="http://schemas.microsoft.com/office/drawing/2014/main" id="{00000000-0008-0000-1C00-00000F000000}"/>
                </a:ext>
              </a:extLst>
            </xdr:cNvPr>
            <xdr:cNvGrpSpPr/>
          </xdr:nvGrpSpPr>
          <xdr:grpSpPr>
            <a:xfrm>
              <a:off x="3367052" y="806210"/>
              <a:ext cx="1234999" cy="212020"/>
              <a:chOff x="3338216" y="405848"/>
              <a:chExt cx="1222069" cy="212035"/>
            </a:xfrm>
          </xdr:grpSpPr>
          <xdr:sp macro="" textlink="">
            <xdr:nvSpPr>
              <xdr:cNvPr id="1180679" name="Check Box 39" hidden="1">
                <a:extLst>
                  <a:ext uri="{63B3BB69-23CF-44E3-9099-C40C66FF867C}">
                    <a14:compatExt spid="_x0000_s1180679"/>
                  </a:ext>
                  <a:ext uri="{FF2B5EF4-FFF2-40B4-BE49-F238E27FC236}">
                    <a16:creationId xmlns:a16="http://schemas.microsoft.com/office/drawing/2014/main" id="{00000000-0008-0000-1C00-000007041200}"/>
                  </a:ext>
                </a:extLst>
              </xdr:cNvPr>
              <xdr:cNvSpPr/>
            </xdr:nvSpPr>
            <xdr:spPr bwMode="auto">
              <a:xfrm>
                <a:off x="3338216"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0" name="Check Box 40" hidden="1">
                <a:extLst>
                  <a:ext uri="{63B3BB69-23CF-44E3-9099-C40C66FF867C}">
                    <a14:compatExt spid="_x0000_s1180680"/>
                  </a:ext>
                  <a:ext uri="{FF2B5EF4-FFF2-40B4-BE49-F238E27FC236}">
                    <a16:creationId xmlns:a16="http://schemas.microsoft.com/office/drawing/2014/main" id="{00000000-0008-0000-1C00-000008041200}"/>
                  </a:ext>
                </a:extLst>
              </xdr:cNvPr>
              <xdr:cNvSpPr/>
            </xdr:nvSpPr>
            <xdr:spPr bwMode="auto">
              <a:xfrm>
                <a:off x="3882768"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18" name="グループ化 11">
              <a:extLst>
                <a:ext uri="{FF2B5EF4-FFF2-40B4-BE49-F238E27FC236}">
                  <a16:creationId xmlns:a16="http://schemas.microsoft.com/office/drawing/2014/main" id="{00000000-0008-0000-1C00-000012000000}"/>
                </a:ext>
              </a:extLst>
            </xdr:cNvPr>
            <xdr:cNvGrpSpPr>
              <a:grpSpLocks/>
            </xdr:cNvGrpSpPr>
          </xdr:nvGrpSpPr>
          <xdr:grpSpPr bwMode="auto">
            <a:xfrm>
              <a:off x="3367052" y="1343026"/>
              <a:ext cx="1239932" cy="209549"/>
              <a:chOff x="33378" y="4058"/>
              <a:chExt cx="12221" cy="2120"/>
            </a:xfrm>
          </xdr:grpSpPr>
          <xdr:sp macro="" textlink="">
            <xdr:nvSpPr>
              <xdr:cNvPr id="1180683" name="Check Box 26" hidden="1">
                <a:extLst>
                  <a:ext uri="{63B3BB69-23CF-44E3-9099-C40C66FF867C}">
                    <a14:compatExt spid="_x0000_s1180683"/>
                  </a:ext>
                  <a:ext uri="{FF2B5EF4-FFF2-40B4-BE49-F238E27FC236}">
                    <a16:creationId xmlns:a16="http://schemas.microsoft.com/office/drawing/2014/main" id="{00000000-0008-0000-1C00-00000B04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4" name="Check Box 27" hidden="1">
                <a:extLst>
                  <a:ext uri="{63B3BB69-23CF-44E3-9099-C40C66FF867C}">
                    <a14:compatExt spid="_x0000_s1180684"/>
                  </a:ext>
                  <a:ext uri="{FF2B5EF4-FFF2-40B4-BE49-F238E27FC236}">
                    <a16:creationId xmlns:a16="http://schemas.microsoft.com/office/drawing/2014/main" id="{00000000-0008-0000-1C00-00000C0412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126627</xdr:rowOff>
        </xdr:from>
        <xdr:to>
          <xdr:col>26</xdr:col>
          <xdr:colOff>33303</xdr:colOff>
          <xdr:row>16</xdr:row>
          <xdr:rowOff>168089</xdr:rowOff>
        </xdr:to>
        <xdr:grpSp>
          <xdr:nvGrpSpPr>
            <xdr:cNvPr id="19" name="グループ化 21">
              <a:extLst>
                <a:ext uri="{FF2B5EF4-FFF2-40B4-BE49-F238E27FC236}">
                  <a16:creationId xmlns:a16="http://schemas.microsoft.com/office/drawing/2014/main" id="{00000000-0008-0000-1C00-000013000000}"/>
                </a:ext>
              </a:extLst>
            </xdr:cNvPr>
            <xdr:cNvGrpSpPr>
              <a:grpSpLocks/>
            </xdr:cNvGrpSpPr>
          </xdr:nvGrpSpPr>
          <xdr:grpSpPr bwMode="auto">
            <a:xfrm>
              <a:off x="3367052" y="2498352"/>
              <a:ext cx="1238251" cy="212912"/>
              <a:chOff x="33379" y="4058"/>
              <a:chExt cx="12222" cy="2120"/>
            </a:xfrm>
          </xdr:grpSpPr>
          <xdr:sp macro="" textlink="">
            <xdr:nvSpPr>
              <xdr:cNvPr id="1180685" name="Check Box 32" hidden="1">
                <a:extLst>
                  <a:ext uri="{63B3BB69-23CF-44E3-9099-C40C66FF867C}">
                    <a14:compatExt spid="_x0000_s1180685"/>
                  </a:ext>
                  <a:ext uri="{FF2B5EF4-FFF2-40B4-BE49-F238E27FC236}">
                    <a16:creationId xmlns:a16="http://schemas.microsoft.com/office/drawing/2014/main" id="{00000000-0008-0000-1C00-00000D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6" name="Check Box 33" hidden="1">
                <a:extLst>
                  <a:ext uri="{63B3BB69-23CF-44E3-9099-C40C66FF867C}">
                    <a14:compatExt spid="_x0000_s1180686"/>
                  </a:ext>
                  <a:ext uri="{FF2B5EF4-FFF2-40B4-BE49-F238E27FC236}">
                    <a16:creationId xmlns:a16="http://schemas.microsoft.com/office/drawing/2014/main" id="{00000000-0008-0000-1C00-00000E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42</xdr:row>
          <xdr:rowOff>147844</xdr:rowOff>
        </xdr:from>
        <xdr:to>
          <xdr:col>26</xdr:col>
          <xdr:colOff>32061</xdr:colOff>
          <xdr:row>44</xdr:row>
          <xdr:rowOff>15371</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7148719"/>
              <a:ext cx="1237009" cy="210427"/>
              <a:chOff x="33379" y="4058"/>
              <a:chExt cx="12222" cy="2120"/>
            </a:xfrm>
          </xdr:grpSpPr>
          <xdr:sp macro="" textlink="">
            <xdr:nvSpPr>
              <xdr:cNvPr id="1180687" name="Check Box 15" hidden="1">
                <a:extLst>
                  <a:ext uri="{63B3BB69-23CF-44E3-9099-C40C66FF867C}">
                    <a14:compatExt spid="_x0000_s1180687"/>
                  </a:ext>
                  <a:ext uri="{FF2B5EF4-FFF2-40B4-BE49-F238E27FC236}">
                    <a16:creationId xmlns:a16="http://schemas.microsoft.com/office/drawing/2014/main" id="{00000000-0008-0000-1C00-00000F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8" name="Check Box 16" hidden="1">
                <a:extLst>
                  <a:ext uri="{63B3BB69-23CF-44E3-9099-C40C66FF867C}">
                    <a14:compatExt spid="_x0000_s1180688"/>
                  </a:ext>
                  <a:ext uri="{FF2B5EF4-FFF2-40B4-BE49-F238E27FC236}">
                    <a16:creationId xmlns:a16="http://schemas.microsoft.com/office/drawing/2014/main" id="{00000000-0008-0000-1C00-000010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45</xdr:row>
      <xdr:rowOff>9525</xdr:rowOff>
    </xdr:from>
    <xdr:to>
      <xdr:col>36</xdr:col>
      <xdr:colOff>95250</xdr:colOff>
      <xdr:row>47</xdr:row>
      <xdr:rowOff>12009</xdr:rowOff>
    </xdr:to>
    <xdr:sp macro="" textlink="">
      <xdr:nvSpPr>
        <xdr:cNvPr id="22" name="AutoShape 2">
          <a:extLst>
            <a:ext uri="{FF2B5EF4-FFF2-40B4-BE49-F238E27FC236}">
              <a16:creationId xmlns:a16="http://schemas.microsoft.com/office/drawing/2014/main" id="{00000000-0008-0000-1C00-000016000000}"/>
            </a:ext>
          </a:extLst>
        </xdr:cNvPr>
        <xdr:cNvSpPr>
          <a:spLocks noChangeArrowheads="1"/>
        </xdr:cNvSpPr>
      </xdr:nvSpPr>
      <xdr:spPr bwMode="auto">
        <a:xfrm>
          <a:off x="519731" y="941070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49</xdr:row>
          <xdr:rowOff>0</xdr:rowOff>
        </xdr:from>
        <xdr:to>
          <xdr:col>26</xdr:col>
          <xdr:colOff>32061</xdr:colOff>
          <xdr:row>50</xdr:row>
          <xdr:rowOff>29452</xdr:rowOff>
        </xdr:to>
        <xdr:grpSp>
          <xdr:nvGrpSpPr>
            <xdr:cNvPr id="23" name="グループ化 21">
              <a:extLst>
                <a:ext uri="{FF2B5EF4-FFF2-40B4-BE49-F238E27FC236}">
                  <a16:creationId xmlns:a16="http://schemas.microsoft.com/office/drawing/2014/main" id="{00000000-0008-0000-1C00-000017000000}"/>
                </a:ext>
              </a:extLst>
            </xdr:cNvPr>
            <xdr:cNvGrpSpPr>
              <a:grpSpLocks/>
            </xdr:cNvGrpSpPr>
          </xdr:nvGrpSpPr>
          <xdr:grpSpPr bwMode="auto">
            <a:xfrm>
              <a:off x="3367052" y="8201025"/>
              <a:ext cx="1237009" cy="200902"/>
              <a:chOff x="33379" y="4058"/>
              <a:chExt cx="12222" cy="2120"/>
            </a:xfrm>
          </xdr:grpSpPr>
          <xdr:sp macro="" textlink="">
            <xdr:nvSpPr>
              <xdr:cNvPr id="1180689" name="Check Box 17" hidden="1">
                <a:extLst>
                  <a:ext uri="{63B3BB69-23CF-44E3-9099-C40C66FF867C}">
                    <a14:compatExt spid="_x0000_s1180689"/>
                  </a:ext>
                  <a:ext uri="{FF2B5EF4-FFF2-40B4-BE49-F238E27FC236}">
                    <a16:creationId xmlns:a16="http://schemas.microsoft.com/office/drawing/2014/main" id="{00000000-0008-0000-1C00-000011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90" name="Check Box 18" hidden="1">
                <a:extLst>
                  <a:ext uri="{63B3BB69-23CF-44E3-9099-C40C66FF867C}">
                    <a14:compatExt spid="_x0000_s1180690"/>
                  </a:ext>
                  <a:ext uri="{FF2B5EF4-FFF2-40B4-BE49-F238E27FC236}">
                    <a16:creationId xmlns:a16="http://schemas.microsoft.com/office/drawing/2014/main" id="{00000000-0008-0000-1C00-000012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38100</xdr:colOff>
      <xdr:row>19</xdr:row>
      <xdr:rowOff>152400</xdr:rowOff>
    </xdr:from>
    <xdr:to>
      <xdr:col>75</xdr:col>
      <xdr:colOff>533400</xdr:colOff>
      <xdr:row>55</xdr:row>
      <xdr:rowOff>123825</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6962775" y="3209925"/>
          <a:ext cx="8724900" cy="6143625"/>
          <a:chOff x="7629525" y="247650"/>
          <a:chExt cx="9334500" cy="6826748"/>
        </a:xfrm>
      </xdr:grpSpPr>
      <xdr:pic>
        <xdr:nvPicPr>
          <xdr:cNvPr id="16" name="図 15">
            <a:extLst>
              <a:ext uri="{FF2B5EF4-FFF2-40B4-BE49-F238E27FC236}">
                <a16:creationId xmlns:a16="http://schemas.microsoft.com/office/drawing/2014/main" id="{00000000-0008-0000-1C00-000010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7" name="図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18</xdr:col>
          <xdr:colOff>161925</xdr:colOff>
          <xdr:row>28</xdr:row>
          <xdr:rowOff>38100</xdr:rowOff>
        </xdr:from>
        <xdr:to>
          <xdr:col>25</xdr:col>
          <xdr:colOff>132109</xdr:colOff>
          <xdr:row>29</xdr:row>
          <xdr:rowOff>77077</xdr:rowOff>
        </xdr:to>
        <xdr:grpSp>
          <xdr:nvGrpSpPr>
            <xdr:cNvPr id="20" name="グループ化 21">
              <a:extLst>
                <a:ext uri="{FF2B5EF4-FFF2-40B4-BE49-F238E27FC236}">
                  <a16:creationId xmlns:a16="http://schemas.microsoft.com/office/drawing/2014/main" id="{00000000-0008-0000-1C00-000014000000}"/>
                </a:ext>
              </a:extLst>
            </xdr:cNvPr>
            <xdr:cNvGrpSpPr>
              <a:grpSpLocks/>
            </xdr:cNvGrpSpPr>
          </xdr:nvGrpSpPr>
          <xdr:grpSpPr bwMode="auto">
            <a:xfrm>
              <a:off x="3286125" y="4638675"/>
              <a:ext cx="1237009" cy="210427"/>
              <a:chOff x="33379" y="4058"/>
              <a:chExt cx="12222" cy="2120"/>
            </a:xfrm>
          </xdr:grpSpPr>
          <xdr:sp macro="" textlink="">
            <xdr:nvSpPr>
              <xdr:cNvPr id="1180697" name="Check Box 25" hidden="1">
                <a:extLst>
                  <a:ext uri="{63B3BB69-23CF-44E3-9099-C40C66FF867C}">
                    <a14:compatExt spid="_x0000_s1180697"/>
                  </a:ext>
                  <a:ext uri="{FF2B5EF4-FFF2-40B4-BE49-F238E27FC236}">
                    <a16:creationId xmlns:a16="http://schemas.microsoft.com/office/drawing/2014/main" id="{00000000-0008-0000-1C00-000019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98" name="Check Box 26" hidden="1">
                <a:extLst>
                  <a:ext uri="{63B3BB69-23CF-44E3-9099-C40C66FF867C}">
                    <a14:compatExt spid="_x0000_s1180698"/>
                  </a:ext>
                  <a:ext uri="{FF2B5EF4-FFF2-40B4-BE49-F238E27FC236}">
                    <a16:creationId xmlns:a16="http://schemas.microsoft.com/office/drawing/2014/main" id="{00000000-0008-0000-1C00-00001A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30575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4103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627" y="405848"/>
              <a:chExt cx="1222106" cy="212035"/>
            </a:xfrm>
          </xdr:grpSpPr>
          <xdr:sp macro="" textlink="">
            <xdr:nvSpPr>
              <xdr:cNvPr id="1181697" name="Check Box 1" hidden="1">
                <a:extLst>
                  <a:ext uri="{63B3BB69-23CF-44E3-9099-C40C66FF867C}">
                    <a14:compatExt spid="_x0000_s1181697"/>
                  </a:ext>
                  <a:ext uri="{FF2B5EF4-FFF2-40B4-BE49-F238E27FC236}">
                    <a16:creationId xmlns:a16="http://schemas.microsoft.com/office/drawing/2014/main" id="{00000000-0008-0000-1D00-000001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698" name="Check Box 2" hidden="1">
                <a:extLst>
                  <a:ext uri="{63B3BB69-23CF-44E3-9099-C40C66FF867C}">
                    <a14:compatExt spid="_x0000_s1181698"/>
                  </a:ext>
                  <a:ext uri="{FF2B5EF4-FFF2-40B4-BE49-F238E27FC236}">
                    <a16:creationId xmlns:a16="http://schemas.microsoft.com/office/drawing/2014/main" id="{00000000-0008-0000-1D00-000002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27" y="405848"/>
              <a:chExt cx="1222106" cy="212035"/>
            </a:xfrm>
          </xdr:grpSpPr>
          <xdr:sp macro="" textlink="">
            <xdr:nvSpPr>
              <xdr:cNvPr id="1181699" name="Check Box 3" hidden="1">
                <a:extLst>
                  <a:ext uri="{63B3BB69-23CF-44E3-9099-C40C66FF867C}">
                    <a14:compatExt spid="_x0000_s1181699"/>
                  </a:ext>
                  <a:ext uri="{FF2B5EF4-FFF2-40B4-BE49-F238E27FC236}">
                    <a16:creationId xmlns:a16="http://schemas.microsoft.com/office/drawing/2014/main" id="{00000000-0008-0000-1D00-000003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0" name="Check Box 4" hidden="1">
                <a:extLst>
                  <a:ext uri="{63B3BB69-23CF-44E3-9099-C40C66FF867C}">
                    <a14:compatExt spid="_x0000_s1181700"/>
                  </a:ext>
                  <a:ext uri="{FF2B5EF4-FFF2-40B4-BE49-F238E27FC236}">
                    <a16:creationId xmlns:a16="http://schemas.microsoft.com/office/drawing/2014/main" id="{00000000-0008-0000-1D00-000004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20</xdr:row>
          <xdr:rowOff>152400</xdr:rowOff>
        </xdr:from>
        <xdr:to>
          <xdr:col>26</xdr:col>
          <xdr:colOff>121816</xdr:colOff>
          <xdr:row>22</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381375"/>
              <a:ext cx="1236241" cy="219075"/>
              <a:chOff x="3337627" y="405848"/>
              <a:chExt cx="1222106" cy="212035"/>
            </a:xfrm>
          </xdr:grpSpPr>
          <xdr:sp macro="" textlink="">
            <xdr:nvSpPr>
              <xdr:cNvPr id="1181701" name="Check Box 5" hidden="1">
                <a:extLst>
                  <a:ext uri="{63B3BB69-23CF-44E3-9099-C40C66FF867C}">
                    <a14:compatExt spid="_x0000_s1181701"/>
                  </a:ext>
                  <a:ext uri="{FF2B5EF4-FFF2-40B4-BE49-F238E27FC236}">
                    <a16:creationId xmlns:a16="http://schemas.microsoft.com/office/drawing/2014/main" id="{00000000-0008-0000-1D00-000005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2" name="Check Box 6" hidden="1">
                <a:extLst>
                  <a:ext uri="{63B3BB69-23CF-44E3-9099-C40C66FF867C}">
                    <a14:compatExt spid="_x0000_s1181702"/>
                  </a:ext>
                  <a:ext uri="{FF2B5EF4-FFF2-40B4-BE49-F238E27FC236}">
                    <a16:creationId xmlns:a16="http://schemas.microsoft.com/office/drawing/2014/main" id="{00000000-0008-0000-1D00-000006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22</xdr:row>
          <xdr:rowOff>142875</xdr:rowOff>
        </xdr:from>
        <xdr:to>
          <xdr:col>26</xdr:col>
          <xdr:colOff>121816</xdr:colOff>
          <xdr:row>24</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714750"/>
              <a:ext cx="1236241" cy="219075"/>
              <a:chOff x="3337627" y="405848"/>
              <a:chExt cx="1222106" cy="212035"/>
            </a:xfrm>
          </xdr:grpSpPr>
          <xdr:sp macro="" textlink="">
            <xdr:nvSpPr>
              <xdr:cNvPr id="1181703" name="Check Box 7" hidden="1">
                <a:extLst>
                  <a:ext uri="{63B3BB69-23CF-44E3-9099-C40C66FF867C}">
                    <a14:compatExt spid="_x0000_s1181703"/>
                  </a:ext>
                  <a:ext uri="{FF2B5EF4-FFF2-40B4-BE49-F238E27FC236}">
                    <a16:creationId xmlns:a16="http://schemas.microsoft.com/office/drawing/2014/main" id="{00000000-0008-0000-1D00-000007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4" name="Check Box 8" hidden="1">
                <a:extLst>
                  <a:ext uri="{63B3BB69-23CF-44E3-9099-C40C66FF867C}">
                    <a14:compatExt spid="_x0000_s1181704"/>
                  </a:ext>
                  <a:ext uri="{FF2B5EF4-FFF2-40B4-BE49-F238E27FC236}">
                    <a16:creationId xmlns:a16="http://schemas.microsoft.com/office/drawing/2014/main" id="{00000000-0008-0000-1D00-000008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63150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581525"/>
              <a:ext cx="1236241" cy="219075"/>
              <a:chOff x="3337627" y="405848"/>
              <a:chExt cx="1222106" cy="212035"/>
            </a:xfrm>
          </xdr:grpSpPr>
          <xdr:sp macro="" textlink="">
            <xdr:nvSpPr>
              <xdr:cNvPr id="1181705" name="Check Box 9" hidden="1">
                <a:extLst>
                  <a:ext uri="{63B3BB69-23CF-44E3-9099-C40C66FF867C}">
                    <a14:compatExt spid="_x0000_s1181705"/>
                  </a:ext>
                  <a:ext uri="{FF2B5EF4-FFF2-40B4-BE49-F238E27FC236}">
                    <a16:creationId xmlns:a16="http://schemas.microsoft.com/office/drawing/2014/main" id="{00000000-0008-0000-1D00-000009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6" name="Check Box 10" hidden="1">
                <a:extLst>
                  <a:ext uri="{63B3BB69-23CF-44E3-9099-C40C66FF867C}">
                    <a14:compatExt spid="_x0000_s1181706"/>
                  </a:ext>
                  <a:ext uri="{FF2B5EF4-FFF2-40B4-BE49-F238E27FC236}">
                    <a16:creationId xmlns:a16="http://schemas.microsoft.com/office/drawing/2014/main" id="{00000000-0008-0000-1D00-00000A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133350</xdr:rowOff>
        </xdr:from>
        <xdr:to>
          <xdr:col>26</xdr:col>
          <xdr:colOff>121816</xdr:colOff>
          <xdr:row>33</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5248275"/>
              <a:ext cx="1236241" cy="219075"/>
              <a:chOff x="3337627" y="405848"/>
              <a:chExt cx="1222106" cy="212035"/>
            </a:xfrm>
          </xdr:grpSpPr>
          <xdr:sp macro="" textlink="">
            <xdr:nvSpPr>
              <xdr:cNvPr id="1181707" name="Check Box 11" hidden="1">
                <a:extLst>
                  <a:ext uri="{63B3BB69-23CF-44E3-9099-C40C66FF867C}">
                    <a14:compatExt spid="_x0000_s1181707"/>
                  </a:ext>
                  <a:ext uri="{FF2B5EF4-FFF2-40B4-BE49-F238E27FC236}">
                    <a16:creationId xmlns:a16="http://schemas.microsoft.com/office/drawing/2014/main" id="{00000000-0008-0000-1D00-00000B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8" name="Check Box 12" hidden="1">
                <a:extLst>
                  <a:ext uri="{63B3BB69-23CF-44E3-9099-C40C66FF867C}">
                    <a14:compatExt spid="_x0000_s1181708"/>
                  </a:ext>
                  <a:ext uri="{FF2B5EF4-FFF2-40B4-BE49-F238E27FC236}">
                    <a16:creationId xmlns:a16="http://schemas.microsoft.com/office/drawing/2014/main" id="{00000000-0008-0000-1D00-00000C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610225"/>
              <a:ext cx="1236241" cy="219075"/>
              <a:chOff x="3337627" y="405848"/>
              <a:chExt cx="1222106" cy="212035"/>
            </a:xfrm>
          </xdr:grpSpPr>
          <xdr:sp macro="" textlink="">
            <xdr:nvSpPr>
              <xdr:cNvPr id="1181709" name="Check Box 13" hidden="1">
                <a:extLst>
                  <a:ext uri="{63B3BB69-23CF-44E3-9099-C40C66FF867C}">
                    <a14:compatExt spid="_x0000_s1181709"/>
                  </a:ext>
                  <a:ext uri="{FF2B5EF4-FFF2-40B4-BE49-F238E27FC236}">
                    <a16:creationId xmlns:a16="http://schemas.microsoft.com/office/drawing/2014/main" id="{00000000-0008-0000-1D00-00000D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0" name="Check Box 14" hidden="1">
                <a:extLst>
                  <a:ext uri="{63B3BB69-23CF-44E3-9099-C40C66FF867C}">
                    <a14:compatExt spid="_x0000_s1181710"/>
                  </a:ext>
                  <a:ext uri="{FF2B5EF4-FFF2-40B4-BE49-F238E27FC236}">
                    <a16:creationId xmlns:a16="http://schemas.microsoft.com/office/drawing/2014/main" id="{00000000-0008-0000-1D00-00000E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171830</xdr:colOff>
          <xdr:row>45</xdr:row>
          <xdr:rowOff>12954</xdr:rowOff>
        </xdr:from>
        <xdr:to>
          <xdr:col>24</xdr:col>
          <xdr:colOff>25145</xdr:colOff>
          <xdr:row>46</xdr:row>
          <xdr:rowOff>79248</xdr:rowOff>
        </xdr:to>
        <xdr:grpSp>
          <xdr:nvGrpSpPr>
            <xdr:cNvPr id="17" name="グループ化 16">
              <a:extLst>
                <a:ext uri="{FF2B5EF4-FFF2-40B4-BE49-F238E27FC236}">
                  <a16:creationId xmlns:a16="http://schemas.microsoft.com/office/drawing/2014/main" id="{00000000-0008-0000-1D00-000011000000}"/>
                </a:ext>
              </a:extLst>
            </xdr:cNvPr>
            <xdr:cNvGrpSpPr/>
          </xdr:nvGrpSpPr>
          <xdr:grpSpPr>
            <a:xfrm>
              <a:off x="2372105" y="7528179"/>
              <a:ext cx="1844040" cy="237744"/>
              <a:chOff x="2562224" y="9705975"/>
              <a:chExt cx="2009775" cy="247650"/>
            </a:xfrm>
          </xdr:grpSpPr>
          <xdr:grpSp>
            <xdr:nvGrpSpPr>
              <xdr:cNvPr id="18" name="グループ化 29">
                <a:extLst>
                  <a:ext uri="{FF2B5EF4-FFF2-40B4-BE49-F238E27FC236}">
                    <a16:creationId xmlns:a16="http://schemas.microsoft.com/office/drawing/2014/main" id="{00000000-0008-0000-1D00-000012000000}"/>
                  </a:ext>
                </a:extLst>
              </xdr:cNvPr>
              <xdr:cNvGrpSpPr>
                <a:grpSpLocks/>
              </xdr:cNvGrpSpPr>
            </xdr:nvGrpSpPr>
            <xdr:grpSpPr bwMode="auto">
              <a:xfrm>
                <a:off x="2562224" y="9715500"/>
                <a:ext cx="1238351" cy="219075"/>
                <a:chOff x="33376" y="4058"/>
                <a:chExt cx="12221" cy="2120"/>
              </a:xfrm>
            </xdr:grpSpPr>
            <xdr:sp macro="" textlink="">
              <xdr:nvSpPr>
                <xdr:cNvPr id="1181713" name="Check Box 17" hidden="1">
                  <a:extLst>
                    <a:ext uri="{63B3BB69-23CF-44E3-9099-C40C66FF867C}">
                      <a14:compatExt spid="_x0000_s1181713"/>
                    </a:ext>
                    <a:ext uri="{FF2B5EF4-FFF2-40B4-BE49-F238E27FC236}">
                      <a16:creationId xmlns:a16="http://schemas.microsoft.com/office/drawing/2014/main" id="{00000000-0008-0000-1D00-0000110812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4" name="Check Box 18" hidden="1">
                  <a:extLst>
                    <a:ext uri="{63B3BB69-23CF-44E3-9099-C40C66FF867C}">
                      <a14:compatExt spid="_x0000_s1181714"/>
                    </a:ext>
                    <a:ext uri="{FF2B5EF4-FFF2-40B4-BE49-F238E27FC236}">
                      <a16:creationId xmlns:a16="http://schemas.microsoft.com/office/drawing/2014/main" id="{00000000-0008-0000-1D00-0000120812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1715" name="Check Box 19" hidden="1">
                <a:extLst>
                  <a:ext uri="{63B3BB69-23CF-44E3-9099-C40C66FF867C}">
                    <a14:compatExt spid="_x0000_s1181715"/>
                  </a:ext>
                  <a:ext uri="{FF2B5EF4-FFF2-40B4-BE49-F238E27FC236}">
                    <a16:creationId xmlns:a16="http://schemas.microsoft.com/office/drawing/2014/main" id="{00000000-0008-0000-1D00-0000130812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114300</xdr:rowOff>
        </xdr:from>
        <xdr:to>
          <xdr:col>26</xdr:col>
          <xdr:colOff>121816</xdr:colOff>
          <xdr:row>39</xdr:row>
          <xdr:rowOff>161925</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3438525" y="6429375"/>
              <a:ext cx="1236241" cy="219075"/>
              <a:chOff x="3337627" y="405848"/>
              <a:chExt cx="1222106" cy="212035"/>
            </a:xfrm>
          </xdr:grpSpPr>
          <xdr:sp macro="" textlink="">
            <xdr:nvSpPr>
              <xdr:cNvPr id="1181716" name="Check Box 20" hidden="1">
                <a:extLst>
                  <a:ext uri="{63B3BB69-23CF-44E3-9099-C40C66FF867C}">
                    <a14:compatExt spid="_x0000_s1181716"/>
                  </a:ext>
                  <a:ext uri="{FF2B5EF4-FFF2-40B4-BE49-F238E27FC236}">
                    <a16:creationId xmlns:a16="http://schemas.microsoft.com/office/drawing/2014/main" id="{00000000-0008-0000-1D00-000014081200}"/>
                  </a:ext>
                </a:extLst>
              </xdr:cNvPr>
              <xdr:cNvSpPr/>
            </xdr:nvSpPr>
            <xdr:spPr bwMode="auto">
              <a:xfrm>
                <a:off x="3337627"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7" name="Check Box 21" hidden="1">
                <a:extLst>
                  <a:ext uri="{63B3BB69-23CF-44E3-9099-C40C66FF867C}">
                    <a14:compatExt spid="_x0000_s1181717"/>
                  </a:ext>
                  <a:ext uri="{FF2B5EF4-FFF2-40B4-BE49-F238E27FC236}">
                    <a16:creationId xmlns:a16="http://schemas.microsoft.com/office/drawing/2014/main" id="{00000000-0008-0000-1D00-000015081200}"/>
                  </a:ext>
                </a:extLst>
              </xdr:cNvPr>
              <xdr:cNvSpPr/>
            </xdr:nvSpPr>
            <xdr:spPr bwMode="auto">
              <a:xfrm>
                <a:off x="388221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42" name="グループ化 41">
          <a:extLst>
            <a:ext uri="{FF2B5EF4-FFF2-40B4-BE49-F238E27FC236}">
              <a16:creationId xmlns:a16="http://schemas.microsoft.com/office/drawing/2014/main" id="{00000000-0008-0000-1D00-00002A000000}"/>
            </a:ext>
          </a:extLst>
        </xdr:cNvPr>
        <xdr:cNvGrpSpPr/>
      </xdr:nvGrpSpPr>
      <xdr:grpSpPr>
        <a:xfrm>
          <a:off x="2905125" y="8201025"/>
          <a:ext cx="1162050" cy="190872"/>
          <a:chOff x="3149608" y="2696140"/>
          <a:chExt cx="1162622" cy="202825"/>
        </a:xfrm>
      </xdr:grpSpPr>
      <xdr:sp macro="" textlink="">
        <xdr:nvSpPr>
          <xdr:cNvPr id="4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2B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2C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161925</xdr:rowOff>
        </xdr:from>
        <xdr:to>
          <xdr:col>25</xdr:col>
          <xdr:colOff>57150</xdr:colOff>
          <xdr:row>51</xdr:row>
          <xdr:rowOff>0</xdr:rowOff>
        </xdr:to>
        <xdr:grpSp>
          <xdr:nvGrpSpPr>
            <xdr:cNvPr id="45" name="グループ化 44">
              <a:extLst>
                <a:ext uri="{FF2B5EF4-FFF2-40B4-BE49-F238E27FC236}">
                  <a16:creationId xmlns:a16="http://schemas.microsoft.com/office/drawing/2014/main" id="{00000000-0008-0000-1D00-00002D000000}"/>
                </a:ext>
              </a:extLst>
            </xdr:cNvPr>
            <xdr:cNvGrpSpPr/>
          </xdr:nvGrpSpPr>
          <xdr:grpSpPr>
            <a:xfrm>
              <a:off x="3267075" y="8362950"/>
              <a:ext cx="1162050" cy="180975"/>
              <a:chOff x="3149687" y="2697231"/>
              <a:chExt cx="1162622" cy="202824"/>
            </a:xfrm>
          </xdr:grpSpPr>
          <xdr:sp macro="" textlink="">
            <xdr:nvSpPr>
              <xdr:cNvPr id="1181727" name="Check Box 31" hidden="1">
                <a:extLst>
                  <a:ext uri="{63B3BB69-23CF-44E3-9099-C40C66FF867C}">
                    <a14:compatExt spid="_x0000_s1181727"/>
                  </a:ext>
                  <a:ext uri="{FF2B5EF4-FFF2-40B4-BE49-F238E27FC236}">
                    <a16:creationId xmlns:a16="http://schemas.microsoft.com/office/drawing/2014/main" id="{00000000-0008-0000-1D00-00001F081200}"/>
                  </a:ext>
                </a:extLst>
              </xdr:cNvPr>
              <xdr:cNvSpPr/>
            </xdr:nvSpPr>
            <xdr:spPr bwMode="auto">
              <a:xfrm>
                <a:off x="3149687" y="269723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28" name="Check Box 32" hidden="1">
                <a:extLst>
                  <a:ext uri="{63B3BB69-23CF-44E3-9099-C40C66FF867C}">
                    <a14:compatExt spid="_x0000_s1181728"/>
                  </a:ext>
                  <a:ext uri="{FF2B5EF4-FFF2-40B4-BE49-F238E27FC236}">
                    <a16:creationId xmlns:a16="http://schemas.microsoft.com/office/drawing/2014/main" id="{00000000-0008-0000-1D00-000020081200}"/>
                  </a:ext>
                </a:extLst>
              </xdr:cNvPr>
              <xdr:cNvSpPr/>
            </xdr:nvSpPr>
            <xdr:spPr bwMode="auto">
              <a:xfrm>
                <a:off x="3754816" y="269723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54</xdr:row>
          <xdr:rowOff>152401</xdr:rowOff>
        </xdr:from>
        <xdr:to>
          <xdr:col>13</xdr:col>
          <xdr:colOff>47625</xdr:colOff>
          <xdr:row>57</xdr:row>
          <xdr:rowOff>9525</xdr:rowOff>
        </xdr:to>
        <xdr:grpSp>
          <xdr:nvGrpSpPr>
            <xdr:cNvPr id="46" name="グループ化 45">
              <a:extLst>
                <a:ext uri="{FF2B5EF4-FFF2-40B4-BE49-F238E27FC236}">
                  <a16:creationId xmlns:a16="http://schemas.microsoft.com/office/drawing/2014/main" id="{00000000-0008-0000-1D00-00002E000000}"/>
                </a:ext>
              </a:extLst>
            </xdr:cNvPr>
            <xdr:cNvGrpSpPr/>
          </xdr:nvGrpSpPr>
          <xdr:grpSpPr>
            <a:xfrm>
              <a:off x="2009775" y="9210676"/>
              <a:ext cx="238125" cy="371474"/>
              <a:chOff x="2028825" y="8353496"/>
              <a:chExt cx="238125" cy="371459"/>
            </a:xfrm>
          </xdr:grpSpPr>
          <xdr:sp macro="" textlink="">
            <xdr:nvSpPr>
              <xdr:cNvPr id="1181729" name="Check Box 25" hidden="1">
                <a:extLst>
                  <a:ext uri="{63B3BB69-23CF-44E3-9099-C40C66FF867C}">
                    <a14:compatExt spid="_x0000_s1181729"/>
                  </a:ext>
                  <a:ext uri="{FF2B5EF4-FFF2-40B4-BE49-F238E27FC236}">
                    <a16:creationId xmlns:a16="http://schemas.microsoft.com/office/drawing/2014/main" id="{00000000-0008-0000-1D00-000021081200}"/>
                  </a:ext>
                </a:extLst>
              </xdr:cNvPr>
              <xdr:cNvSpPr/>
            </xdr:nvSpPr>
            <xdr:spPr bwMode="auto">
              <a:xfrm>
                <a:off x="2028825" y="8353496"/>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81730" name="Check Box 34" hidden="1">
                <a:extLst>
                  <a:ext uri="{63B3BB69-23CF-44E3-9099-C40C66FF867C}">
                    <a14:compatExt spid="_x0000_s1181730"/>
                  </a:ext>
                  <a:ext uri="{FF2B5EF4-FFF2-40B4-BE49-F238E27FC236}">
                    <a16:creationId xmlns:a16="http://schemas.microsoft.com/office/drawing/2014/main" id="{00000000-0008-0000-1D00-000022081200}"/>
                  </a:ext>
                </a:extLst>
              </xdr:cNvPr>
              <xdr:cNvSpPr/>
            </xdr:nvSpPr>
            <xdr:spPr bwMode="auto">
              <a:xfrm>
                <a:off x="2028825" y="8524930"/>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56</xdr:row>
      <xdr:rowOff>0</xdr:rowOff>
    </xdr:from>
    <xdr:to>
      <xdr:col>24</xdr:col>
      <xdr:colOff>57150</xdr:colOff>
      <xdr:row>57</xdr:row>
      <xdr:rowOff>28947</xdr:rowOff>
    </xdr:to>
    <xdr:grpSp>
      <xdr:nvGrpSpPr>
        <xdr:cNvPr id="47" name="グループ化 46">
          <a:extLst>
            <a:ext uri="{FF2B5EF4-FFF2-40B4-BE49-F238E27FC236}">
              <a16:creationId xmlns:a16="http://schemas.microsoft.com/office/drawing/2014/main" id="{00000000-0008-0000-1D00-00002F000000}"/>
            </a:ext>
          </a:extLst>
        </xdr:cNvPr>
        <xdr:cNvGrpSpPr/>
      </xdr:nvGrpSpPr>
      <xdr:grpSpPr>
        <a:xfrm>
          <a:off x="3086100" y="9401175"/>
          <a:ext cx="1162050" cy="200397"/>
          <a:chOff x="3149650" y="2696140"/>
          <a:chExt cx="1162627" cy="202825"/>
        </a:xfrm>
      </xdr:grpSpPr>
      <xdr:sp macro="" textlink="">
        <xdr:nvSpPr>
          <xdr:cNvPr id="4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30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31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49</xdr:row>
      <xdr:rowOff>0</xdr:rowOff>
    </xdr:from>
    <xdr:to>
      <xdr:col>23</xdr:col>
      <xdr:colOff>57150</xdr:colOff>
      <xdr:row>50</xdr:row>
      <xdr:rowOff>19050</xdr:rowOff>
    </xdr:to>
    <xdr:grpSp>
      <xdr:nvGrpSpPr>
        <xdr:cNvPr id="50" name="Group 36">
          <a:extLst>
            <a:ext uri="{FF2B5EF4-FFF2-40B4-BE49-F238E27FC236}">
              <a16:creationId xmlns:a16="http://schemas.microsoft.com/office/drawing/2014/main" id="{00000000-0008-0000-1D00-000032000000}"/>
            </a:ext>
          </a:extLst>
        </xdr:cNvPr>
        <xdr:cNvGrpSpPr>
          <a:grpSpLocks/>
        </xdr:cNvGrpSpPr>
      </xdr:nvGrpSpPr>
      <xdr:grpSpPr bwMode="auto">
        <a:xfrm>
          <a:off x="2905125" y="8201025"/>
          <a:ext cx="1162050" cy="190500"/>
          <a:chOff x="31496" y="26961"/>
          <a:chExt cx="11626" cy="2028"/>
        </a:xfrm>
      </xdr:grpSpPr>
      <xdr:sp macro="" textlink="">
        <xdr:nvSpPr>
          <xdr:cNvPr id="51"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33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2"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34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1181731" name="Check Box 25" hidden="1">
              <a:extLst>
                <a:ext uri="{63B3BB69-23CF-44E3-9099-C40C66FF867C}">
                  <a14:compatExt spid="_x0000_s1181731"/>
                </a:ext>
                <a:ext uri="{FF2B5EF4-FFF2-40B4-BE49-F238E27FC236}">
                  <a16:creationId xmlns:a16="http://schemas.microsoft.com/office/drawing/2014/main" id="{00000000-0008-0000-1D00-000023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1181732" name="Check Box 25" hidden="1">
              <a:extLst>
                <a:ext uri="{63B3BB69-23CF-44E3-9099-C40C66FF867C}">
                  <a14:compatExt spid="_x0000_s1181732"/>
                </a:ext>
                <a:ext uri="{FF2B5EF4-FFF2-40B4-BE49-F238E27FC236}">
                  <a16:creationId xmlns:a16="http://schemas.microsoft.com/office/drawing/2014/main" id="{00000000-0008-0000-1D00-000024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1181733" name="Check Box 25" hidden="1">
              <a:extLst>
                <a:ext uri="{63B3BB69-23CF-44E3-9099-C40C66FF867C}">
                  <a14:compatExt spid="_x0000_s1181733"/>
                </a:ext>
                <a:ext uri="{FF2B5EF4-FFF2-40B4-BE49-F238E27FC236}">
                  <a16:creationId xmlns:a16="http://schemas.microsoft.com/office/drawing/2014/main" id="{00000000-0008-0000-1D00-000025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1181734" name="Check Box 25" hidden="1">
              <a:extLst>
                <a:ext uri="{63B3BB69-23CF-44E3-9099-C40C66FF867C}">
                  <a14:compatExt spid="_x0000_s1181734"/>
                </a:ext>
                <a:ext uri="{FF2B5EF4-FFF2-40B4-BE49-F238E27FC236}">
                  <a16:creationId xmlns:a16="http://schemas.microsoft.com/office/drawing/2014/main" id="{00000000-0008-0000-1D00-000026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55</xdr:row>
          <xdr:rowOff>161925</xdr:rowOff>
        </xdr:from>
        <xdr:to>
          <xdr:col>21</xdr:col>
          <xdr:colOff>47625</xdr:colOff>
          <xdr:row>57</xdr:row>
          <xdr:rowOff>19050</xdr:rowOff>
        </xdr:to>
        <xdr:sp macro="" textlink="">
          <xdr:nvSpPr>
            <xdr:cNvPr id="1181735" name="Check Box 25" hidden="1">
              <a:extLst>
                <a:ext uri="{63B3BB69-23CF-44E3-9099-C40C66FF867C}">
                  <a14:compatExt spid="_x0000_s1181735"/>
                </a:ext>
                <a:ext uri="{FF2B5EF4-FFF2-40B4-BE49-F238E27FC236}">
                  <a16:creationId xmlns:a16="http://schemas.microsoft.com/office/drawing/2014/main" id="{00000000-0008-0000-1D00-000027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161925</xdr:rowOff>
        </xdr:from>
        <xdr:to>
          <xdr:col>24</xdr:col>
          <xdr:colOff>38100</xdr:colOff>
          <xdr:row>57</xdr:row>
          <xdr:rowOff>19050</xdr:rowOff>
        </xdr:to>
        <xdr:sp macro="" textlink="">
          <xdr:nvSpPr>
            <xdr:cNvPr id="1181736" name="Check Box 25" hidden="1">
              <a:extLst>
                <a:ext uri="{63B3BB69-23CF-44E3-9099-C40C66FF867C}">
                  <a14:compatExt spid="_x0000_s1181736"/>
                </a:ext>
                <a:ext uri="{FF2B5EF4-FFF2-40B4-BE49-F238E27FC236}">
                  <a16:creationId xmlns:a16="http://schemas.microsoft.com/office/drawing/2014/main" id="{00000000-0008-0000-1D00-0000280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59</xdr:row>
          <xdr:rowOff>0</xdr:rowOff>
        </xdr:from>
        <xdr:to>
          <xdr:col>25</xdr:col>
          <xdr:colOff>57150</xdr:colOff>
          <xdr:row>60</xdr:row>
          <xdr:rowOff>9525</xdr:rowOff>
        </xdr:to>
        <xdr:grpSp>
          <xdr:nvGrpSpPr>
            <xdr:cNvPr id="55" name="グループ化 54">
              <a:extLst>
                <a:ext uri="{FF2B5EF4-FFF2-40B4-BE49-F238E27FC236}">
                  <a16:creationId xmlns:a16="http://schemas.microsoft.com/office/drawing/2014/main" id="{00000000-0008-0000-1D00-000037000000}"/>
                </a:ext>
              </a:extLst>
            </xdr:cNvPr>
            <xdr:cNvGrpSpPr/>
          </xdr:nvGrpSpPr>
          <xdr:grpSpPr>
            <a:xfrm>
              <a:off x="3267075" y="9915525"/>
              <a:ext cx="1162050" cy="180975"/>
              <a:chOff x="3149687" y="2697249"/>
              <a:chExt cx="1162622" cy="202824"/>
            </a:xfrm>
          </xdr:grpSpPr>
          <xdr:sp macro="" textlink="">
            <xdr:nvSpPr>
              <xdr:cNvPr id="1181741" name="Check Box 45" hidden="1">
                <a:extLst>
                  <a:ext uri="{63B3BB69-23CF-44E3-9099-C40C66FF867C}">
                    <a14:compatExt spid="_x0000_s1181741"/>
                  </a:ext>
                  <a:ext uri="{FF2B5EF4-FFF2-40B4-BE49-F238E27FC236}">
                    <a16:creationId xmlns:a16="http://schemas.microsoft.com/office/drawing/2014/main" id="{00000000-0008-0000-1D00-00002D081200}"/>
                  </a:ext>
                </a:extLst>
              </xdr:cNvPr>
              <xdr:cNvSpPr/>
            </xdr:nvSpPr>
            <xdr:spPr bwMode="auto">
              <a:xfrm>
                <a:off x="3149687" y="269724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42" name="Check Box 46" hidden="1">
                <a:extLst>
                  <a:ext uri="{63B3BB69-23CF-44E3-9099-C40C66FF867C}">
                    <a14:compatExt spid="_x0000_s1181742"/>
                  </a:ext>
                  <a:ext uri="{FF2B5EF4-FFF2-40B4-BE49-F238E27FC236}">
                    <a16:creationId xmlns:a16="http://schemas.microsoft.com/office/drawing/2014/main" id="{00000000-0008-0000-1D00-00002E081200}"/>
                  </a:ext>
                </a:extLst>
              </xdr:cNvPr>
              <xdr:cNvSpPr/>
            </xdr:nvSpPr>
            <xdr:spPr bwMode="auto">
              <a:xfrm>
                <a:off x="3754816" y="269725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2905125" y="657225"/>
          <a:ext cx="1162050" cy="171450"/>
          <a:chOff x="3149608" y="2696140"/>
          <a:chExt cx="1162622" cy="202825"/>
        </a:xfrm>
      </xdr:grpSpPr>
      <xdr:sp macro="" textlink="">
        <xdr:nvSpPr>
          <xdr:cNvPr id="5"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5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6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17</xdr:col>
      <xdr:colOff>161925</xdr:colOff>
      <xdr:row>10</xdr:row>
      <xdr:rowOff>0</xdr:rowOff>
    </xdr:from>
    <xdr:to>
      <xdr:col>24</xdr:col>
      <xdr:colOff>57150</xdr:colOff>
      <xdr:row>11</xdr:row>
      <xdr:rowOff>28947</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086100" y="1514475"/>
          <a:ext cx="1162050" cy="200397"/>
          <a:chOff x="3149650" y="2696140"/>
          <a:chExt cx="1162627" cy="202825"/>
        </a:xfrm>
      </xdr:grpSpPr>
      <xdr:sp macro="" textlink="">
        <xdr:nvSpPr>
          <xdr:cNvPr id="10"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A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B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1200135" name="Check Box 7" hidden="1">
              <a:extLst>
                <a:ext uri="{63B3BB69-23CF-44E3-9099-C40C66FF867C}">
                  <a14:compatExt spid="_x0000_s1200135"/>
                </a:ext>
                <a:ext uri="{FF2B5EF4-FFF2-40B4-BE49-F238E27FC236}">
                  <a16:creationId xmlns:a16="http://schemas.microsoft.com/office/drawing/2014/main" id="{00000000-0008-0000-1E00-0000075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1200136" name="Check Box 8" hidden="1">
              <a:extLst>
                <a:ext uri="{63B3BB69-23CF-44E3-9099-C40C66FF867C}">
                  <a14:compatExt spid="_x0000_s1200136"/>
                </a:ext>
                <a:ext uri="{FF2B5EF4-FFF2-40B4-BE49-F238E27FC236}">
                  <a16:creationId xmlns:a16="http://schemas.microsoft.com/office/drawing/2014/main" id="{00000000-0008-0000-1E00-0000085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13" name="AutoShape 5">
          <a:extLst>
            <a:ext uri="{FF2B5EF4-FFF2-40B4-BE49-F238E27FC236}">
              <a16:creationId xmlns:a16="http://schemas.microsoft.com/office/drawing/2014/main" id="{00000000-0008-0000-1E00-00000D000000}"/>
            </a:ext>
          </a:extLst>
        </xdr:cNvPr>
        <xdr:cNvSpPr>
          <a:spLocks noChangeArrowheads="1"/>
        </xdr:cNvSpPr>
      </xdr:nvSpPr>
      <xdr:spPr bwMode="auto">
        <a:xfrm>
          <a:off x="704850" y="306705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14" name="AutoShape 5">
          <a:extLst>
            <a:ext uri="{FF2B5EF4-FFF2-40B4-BE49-F238E27FC236}">
              <a16:creationId xmlns:a16="http://schemas.microsoft.com/office/drawing/2014/main" id="{00000000-0008-0000-1E00-00000E000000}"/>
            </a:ext>
          </a:extLst>
        </xdr:cNvPr>
        <xdr:cNvSpPr>
          <a:spLocks noChangeArrowheads="1"/>
        </xdr:cNvSpPr>
      </xdr:nvSpPr>
      <xdr:spPr bwMode="auto">
        <a:xfrm>
          <a:off x="666750" y="5457825"/>
          <a:ext cx="5781676" cy="52387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15" name="AutoShape 5">
          <a:extLst>
            <a:ext uri="{FF2B5EF4-FFF2-40B4-BE49-F238E27FC236}">
              <a16:creationId xmlns:a16="http://schemas.microsoft.com/office/drawing/2014/main" id="{00000000-0008-0000-1E00-00000F000000}"/>
            </a:ext>
          </a:extLst>
        </xdr:cNvPr>
        <xdr:cNvSpPr>
          <a:spLocks noChangeArrowheads="1"/>
        </xdr:cNvSpPr>
      </xdr:nvSpPr>
      <xdr:spPr bwMode="auto">
        <a:xfrm>
          <a:off x="666750" y="6657975"/>
          <a:ext cx="5781676"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086100" y="4600575"/>
              <a:ext cx="1162050" cy="180975"/>
              <a:chOff x="3149687" y="2697195"/>
              <a:chExt cx="1162622" cy="202824"/>
            </a:xfrm>
          </xdr:grpSpPr>
          <xdr:sp macro="" textlink="">
            <xdr:nvSpPr>
              <xdr:cNvPr id="1200137" name="Check Box 9" hidden="1">
                <a:extLst>
                  <a:ext uri="{63B3BB69-23CF-44E3-9099-C40C66FF867C}">
                    <a14:compatExt spid="_x0000_s1200137"/>
                  </a:ext>
                  <a:ext uri="{FF2B5EF4-FFF2-40B4-BE49-F238E27FC236}">
                    <a16:creationId xmlns:a16="http://schemas.microsoft.com/office/drawing/2014/main" id="{00000000-0008-0000-1E00-000009501200}"/>
                  </a:ext>
                </a:extLst>
              </xdr:cNvPr>
              <xdr:cNvSpPr/>
            </xdr:nvSpPr>
            <xdr:spPr bwMode="auto">
              <a:xfrm>
                <a:off x="3149687" y="269719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38" name="Check Box 10" hidden="1">
                <a:extLst>
                  <a:ext uri="{63B3BB69-23CF-44E3-9099-C40C66FF867C}">
                    <a14:compatExt spid="_x0000_s1200138"/>
                  </a:ext>
                  <a:ext uri="{FF2B5EF4-FFF2-40B4-BE49-F238E27FC236}">
                    <a16:creationId xmlns:a16="http://schemas.microsoft.com/office/drawing/2014/main" id="{00000000-0008-0000-1E00-00000A501200}"/>
                  </a:ext>
                </a:extLst>
              </xdr:cNvPr>
              <xdr:cNvSpPr/>
            </xdr:nvSpPr>
            <xdr:spPr bwMode="auto">
              <a:xfrm>
                <a:off x="3754816" y="269719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7" name="AutoShape 5">
          <a:extLst>
            <a:ext uri="{FF2B5EF4-FFF2-40B4-BE49-F238E27FC236}">
              <a16:creationId xmlns:a16="http://schemas.microsoft.com/office/drawing/2014/main" id="{00000000-0008-0000-1E00-000011000000}"/>
            </a:ext>
          </a:extLst>
        </xdr:cNvPr>
        <xdr:cNvSpPr>
          <a:spLocks noChangeArrowheads="1"/>
        </xdr:cNvSpPr>
      </xdr:nvSpPr>
      <xdr:spPr bwMode="auto">
        <a:xfrm>
          <a:off x="666750" y="647700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8" name="グループ化 17">
              <a:extLst>
                <a:ext uri="{FF2B5EF4-FFF2-40B4-BE49-F238E27FC236}">
                  <a16:creationId xmlns:a16="http://schemas.microsoft.com/office/drawing/2014/main" id="{00000000-0008-0000-1E00-000012000000}"/>
                </a:ext>
              </a:extLst>
            </xdr:cNvPr>
            <xdr:cNvGrpSpPr/>
          </xdr:nvGrpSpPr>
          <xdr:grpSpPr>
            <a:xfrm>
              <a:off x="371475" y="7162800"/>
              <a:ext cx="4095750" cy="189525"/>
              <a:chOff x="371475" y="9048750"/>
              <a:chExt cx="4095751" cy="189521"/>
            </a:xfrm>
          </xdr:grpSpPr>
          <xdr:sp macro="" textlink="">
            <xdr:nvSpPr>
              <xdr:cNvPr id="1200139" name="Check Box 7" hidden="1">
                <a:extLst>
                  <a:ext uri="{63B3BB69-23CF-44E3-9099-C40C66FF867C}">
                    <a14:compatExt spid="_x0000_s1200139"/>
                  </a:ext>
                  <a:ext uri="{FF2B5EF4-FFF2-40B4-BE49-F238E27FC236}">
                    <a16:creationId xmlns:a16="http://schemas.microsoft.com/office/drawing/2014/main" id="{00000000-0008-0000-1E00-00000B501200}"/>
                  </a:ext>
                </a:extLst>
              </xdr:cNvPr>
              <xdr:cNvSpPr/>
            </xdr:nvSpPr>
            <xdr:spPr bwMode="auto">
              <a:xfrm>
                <a:off x="371475" y="9058271"/>
                <a:ext cx="6667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0" name="Check Box 8" hidden="1">
                <a:extLst>
                  <a:ext uri="{63B3BB69-23CF-44E3-9099-C40C66FF867C}">
                    <a14:compatExt spid="_x0000_s1200140"/>
                  </a:ext>
                  <a:ext uri="{FF2B5EF4-FFF2-40B4-BE49-F238E27FC236}">
                    <a16:creationId xmlns:a16="http://schemas.microsoft.com/office/drawing/2014/main" id="{00000000-0008-0000-1E00-00000C5012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00141" name="Check Box 23" hidden="1">
                <a:extLst>
                  <a:ext uri="{63B3BB69-23CF-44E3-9099-C40C66FF867C}">
                    <a14:compatExt spid="_x0000_s1200141"/>
                  </a:ext>
                  <a:ext uri="{FF2B5EF4-FFF2-40B4-BE49-F238E27FC236}">
                    <a16:creationId xmlns:a16="http://schemas.microsoft.com/office/drawing/2014/main" id="{00000000-0008-0000-1E00-00000D5012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086100" y="5810250"/>
              <a:ext cx="1162050" cy="180975"/>
              <a:chOff x="3149687" y="2697122"/>
              <a:chExt cx="1162622" cy="202823"/>
            </a:xfrm>
          </xdr:grpSpPr>
          <xdr:sp macro="" textlink="">
            <xdr:nvSpPr>
              <xdr:cNvPr id="1200142" name="Check Box 14" hidden="1">
                <a:extLst>
                  <a:ext uri="{63B3BB69-23CF-44E3-9099-C40C66FF867C}">
                    <a14:compatExt spid="_x0000_s1200142"/>
                  </a:ext>
                  <a:ext uri="{FF2B5EF4-FFF2-40B4-BE49-F238E27FC236}">
                    <a16:creationId xmlns:a16="http://schemas.microsoft.com/office/drawing/2014/main" id="{00000000-0008-0000-1E00-00000E501200}"/>
                  </a:ext>
                </a:extLst>
              </xdr:cNvPr>
              <xdr:cNvSpPr/>
            </xdr:nvSpPr>
            <xdr:spPr bwMode="auto">
              <a:xfrm>
                <a:off x="3149687" y="2697122"/>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3" name="Check Box 15" hidden="1">
                <a:extLst>
                  <a:ext uri="{63B3BB69-23CF-44E3-9099-C40C66FF867C}">
                    <a14:compatExt spid="_x0000_s1200143"/>
                  </a:ext>
                  <a:ext uri="{FF2B5EF4-FFF2-40B4-BE49-F238E27FC236}">
                    <a16:creationId xmlns:a16="http://schemas.microsoft.com/office/drawing/2014/main" id="{00000000-0008-0000-1E00-00000F501200}"/>
                  </a:ext>
                </a:extLst>
              </xdr:cNvPr>
              <xdr:cNvSpPr/>
            </xdr:nvSpPr>
            <xdr:spPr bwMode="auto">
              <a:xfrm>
                <a:off x="3754816" y="269716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20" name="Group 36">
          <a:extLst>
            <a:ext uri="{FF2B5EF4-FFF2-40B4-BE49-F238E27FC236}">
              <a16:creationId xmlns:a16="http://schemas.microsoft.com/office/drawing/2014/main" id="{00000000-0008-0000-1E00-000014000000}"/>
            </a:ext>
          </a:extLst>
        </xdr:cNvPr>
        <xdr:cNvGrpSpPr>
          <a:grpSpLocks/>
        </xdr:cNvGrpSpPr>
      </xdr:nvGrpSpPr>
      <xdr:grpSpPr bwMode="auto">
        <a:xfrm>
          <a:off x="2905125" y="657225"/>
          <a:ext cx="1162050" cy="171450"/>
          <a:chOff x="31496" y="26961"/>
          <a:chExt cx="11626" cy="2028"/>
        </a:xfrm>
      </xdr:grpSpPr>
      <xdr:sp macro="" textlink="">
        <xdr:nvSpPr>
          <xdr:cNvPr id="21"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15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6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10</xdr:row>
          <xdr:rowOff>142875</xdr:rowOff>
        </xdr:from>
        <xdr:to>
          <xdr:col>25</xdr:col>
          <xdr:colOff>57150</xdr:colOff>
          <xdr:row>12</xdr:row>
          <xdr:rowOff>0</xdr:rowOff>
        </xdr:to>
        <xdr:grpSp>
          <xdr:nvGrpSpPr>
            <xdr:cNvPr id="23" name="Group 68">
              <a:extLst>
                <a:ext uri="{FF2B5EF4-FFF2-40B4-BE49-F238E27FC236}">
                  <a16:creationId xmlns:a16="http://schemas.microsoft.com/office/drawing/2014/main" id="{00000000-0008-0000-1E00-000017000000}"/>
                </a:ext>
              </a:extLst>
            </xdr:cNvPr>
            <xdr:cNvGrpSpPr>
              <a:grpSpLocks/>
            </xdr:cNvGrpSpPr>
          </xdr:nvGrpSpPr>
          <xdr:grpSpPr bwMode="auto">
            <a:xfrm>
              <a:off x="3267075" y="1657350"/>
              <a:ext cx="1162050" cy="200025"/>
              <a:chOff x="31496" y="26961"/>
              <a:chExt cx="11626" cy="2028"/>
            </a:xfrm>
          </xdr:grpSpPr>
          <xdr:sp macro="" textlink="">
            <xdr:nvSpPr>
              <xdr:cNvPr id="1200144" name="Check Box 16" hidden="1">
                <a:extLst>
                  <a:ext uri="{63B3BB69-23CF-44E3-9099-C40C66FF867C}">
                    <a14:compatExt spid="_x0000_s1200144"/>
                  </a:ext>
                  <a:ext uri="{FF2B5EF4-FFF2-40B4-BE49-F238E27FC236}">
                    <a16:creationId xmlns:a16="http://schemas.microsoft.com/office/drawing/2014/main" id="{00000000-0008-0000-1E00-0000105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5" name="Check Box 17" hidden="1">
                <a:extLst>
                  <a:ext uri="{63B3BB69-23CF-44E3-9099-C40C66FF867C}">
                    <a14:compatExt spid="_x0000_s1200145"/>
                  </a:ext>
                  <a:ext uri="{FF2B5EF4-FFF2-40B4-BE49-F238E27FC236}">
                    <a16:creationId xmlns:a16="http://schemas.microsoft.com/office/drawing/2014/main" id="{00000000-0008-0000-1E00-0000115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15</xdr:row>
          <xdr:rowOff>136571</xdr:rowOff>
        </xdr:from>
        <xdr:to>
          <xdr:col>25</xdr:col>
          <xdr:colOff>57150</xdr:colOff>
          <xdr:row>16</xdr:row>
          <xdr:rowOff>165146</xdr:rowOff>
        </xdr:to>
        <xdr:grpSp>
          <xdr:nvGrpSpPr>
            <xdr:cNvPr id="26" name="Group 68">
              <a:extLst>
                <a:ext uri="{FF2B5EF4-FFF2-40B4-BE49-F238E27FC236}">
                  <a16:creationId xmlns:a16="http://schemas.microsoft.com/office/drawing/2014/main" id="{00000000-0008-0000-1E00-00001A000000}"/>
                </a:ext>
              </a:extLst>
            </xdr:cNvPr>
            <xdr:cNvGrpSpPr>
              <a:grpSpLocks/>
            </xdr:cNvGrpSpPr>
          </xdr:nvGrpSpPr>
          <xdr:grpSpPr bwMode="auto">
            <a:xfrm>
              <a:off x="3267075" y="2508296"/>
              <a:ext cx="1162050" cy="200025"/>
              <a:chOff x="31496" y="26961"/>
              <a:chExt cx="11626" cy="2028"/>
            </a:xfrm>
          </xdr:grpSpPr>
          <xdr:sp macro="" textlink="">
            <xdr:nvSpPr>
              <xdr:cNvPr id="1200148" name="Check Box 20" hidden="1">
                <a:extLst>
                  <a:ext uri="{63B3BB69-23CF-44E3-9099-C40C66FF867C}">
                    <a14:compatExt spid="_x0000_s1200148"/>
                  </a:ext>
                  <a:ext uri="{FF2B5EF4-FFF2-40B4-BE49-F238E27FC236}">
                    <a16:creationId xmlns:a16="http://schemas.microsoft.com/office/drawing/2014/main" id="{00000000-0008-0000-1E00-0000145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9" name="Check Box 21" hidden="1">
                <a:extLst>
                  <a:ext uri="{63B3BB69-23CF-44E3-9099-C40C66FF867C}">
                    <a14:compatExt spid="_x0000_s1200149"/>
                  </a:ext>
                  <a:ext uri="{FF2B5EF4-FFF2-40B4-BE49-F238E27FC236}">
                    <a16:creationId xmlns:a16="http://schemas.microsoft.com/office/drawing/2014/main" id="{00000000-0008-0000-1E00-0000155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95625" y="8534400"/>
              <a:ext cx="1162050" cy="200397"/>
              <a:chOff x="3149668" y="2696485"/>
              <a:chExt cx="1162624" cy="202822"/>
            </a:xfrm>
          </xdr:grpSpPr>
          <xdr:sp macro="" textlink="">
            <xdr:nvSpPr>
              <xdr:cNvPr id="1200150" name="Check Box 22" hidden="1">
                <a:extLst>
                  <a:ext uri="{63B3BB69-23CF-44E3-9099-C40C66FF867C}">
                    <a14:compatExt spid="_x0000_s1200150"/>
                  </a:ext>
                  <a:ext uri="{FF2B5EF4-FFF2-40B4-BE49-F238E27FC236}">
                    <a16:creationId xmlns:a16="http://schemas.microsoft.com/office/drawing/2014/main" id="{00000000-0008-0000-1E00-000016501200}"/>
                  </a:ext>
                </a:extLst>
              </xdr:cNvPr>
              <xdr:cNvSpPr/>
            </xdr:nvSpPr>
            <xdr:spPr bwMode="auto">
              <a:xfrm>
                <a:off x="3149668" y="269648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1" name="Check Box 23" hidden="1">
                <a:extLst>
                  <a:ext uri="{63B3BB69-23CF-44E3-9099-C40C66FF867C}">
                    <a14:compatExt spid="_x0000_s1200151"/>
                  </a:ext>
                  <a:ext uri="{FF2B5EF4-FFF2-40B4-BE49-F238E27FC236}">
                    <a16:creationId xmlns:a16="http://schemas.microsoft.com/office/drawing/2014/main" id="{00000000-0008-0000-1E00-0000175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8" name="グループ化 23">
              <a:extLst>
                <a:ext uri="{FF2B5EF4-FFF2-40B4-BE49-F238E27FC236}">
                  <a16:creationId xmlns:a16="http://schemas.microsoft.com/office/drawing/2014/main" id="{00000000-0008-0000-1E00-000008000000}"/>
                </a:ext>
              </a:extLst>
            </xdr:cNvPr>
            <xdr:cNvGrpSpPr>
              <a:grpSpLocks/>
            </xdr:cNvGrpSpPr>
          </xdr:nvGrpSpPr>
          <xdr:grpSpPr bwMode="auto">
            <a:xfrm>
              <a:off x="3095625" y="9039225"/>
              <a:ext cx="1162050" cy="228600"/>
              <a:chOff x="31496" y="26964"/>
              <a:chExt cx="11626" cy="2029"/>
            </a:xfrm>
          </xdr:grpSpPr>
          <xdr:sp macro="" textlink="">
            <xdr:nvSpPr>
              <xdr:cNvPr id="1200152" name="Check Box 24" hidden="1">
                <a:extLst>
                  <a:ext uri="{63B3BB69-23CF-44E3-9099-C40C66FF867C}">
                    <a14:compatExt spid="_x0000_s1200152"/>
                  </a:ext>
                  <a:ext uri="{FF2B5EF4-FFF2-40B4-BE49-F238E27FC236}">
                    <a16:creationId xmlns:a16="http://schemas.microsoft.com/office/drawing/2014/main" id="{00000000-0008-0000-1E00-0000185012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3" name="Check Box 25" hidden="1">
                <a:extLst>
                  <a:ext uri="{63B3BB69-23CF-44E3-9099-C40C66FF867C}">
                    <a14:compatExt spid="_x0000_s1200153"/>
                  </a:ext>
                  <a:ext uri="{FF2B5EF4-FFF2-40B4-BE49-F238E27FC236}">
                    <a16:creationId xmlns:a16="http://schemas.microsoft.com/office/drawing/2014/main" id="{00000000-0008-0000-1E00-0000195012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3095625" y="9553575"/>
              <a:ext cx="1162050" cy="200397"/>
              <a:chOff x="3149668" y="2696485"/>
              <a:chExt cx="1162624" cy="202822"/>
            </a:xfrm>
          </xdr:grpSpPr>
          <xdr:sp macro="" textlink="">
            <xdr:nvSpPr>
              <xdr:cNvPr id="1200154" name="Check Box 26" hidden="1">
                <a:extLst>
                  <a:ext uri="{63B3BB69-23CF-44E3-9099-C40C66FF867C}">
                    <a14:compatExt spid="_x0000_s1200154"/>
                  </a:ext>
                  <a:ext uri="{FF2B5EF4-FFF2-40B4-BE49-F238E27FC236}">
                    <a16:creationId xmlns:a16="http://schemas.microsoft.com/office/drawing/2014/main" id="{00000000-0008-0000-1E00-00001A501200}"/>
                  </a:ext>
                </a:extLst>
              </xdr:cNvPr>
              <xdr:cNvSpPr/>
            </xdr:nvSpPr>
            <xdr:spPr bwMode="auto">
              <a:xfrm>
                <a:off x="3149668" y="269648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5" name="Check Box 27" hidden="1">
                <a:extLst>
                  <a:ext uri="{63B3BB69-23CF-44E3-9099-C40C66FF867C}">
                    <a14:compatExt spid="_x0000_s1200155"/>
                  </a:ext>
                  <a:ext uri="{FF2B5EF4-FFF2-40B4-BE49-F238E27FC236}">
                    <a16:creationId xmlns:a16="http://schemas.microsoft.com/office/drawing/2014/main" id="{00000000-0008-0000-1E00-00001B5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46</xdr:row>
      <xdr:rowOff>0</xdr:rowOff>
    </xdr:from>
    <xdr:to>
      <xdr:col>36</xdr:col>
      <xdr:colOff>85726</xdr:colOff>
      <xdr:row>48</xdr:row>
      <xdr:rowOff>9525</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785812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7" name="グループ化 26">
              <a:extLst>
                <a:ext uri="{FF2B5EF4-FFF2-40B4-BE49-F238E27FC236}">
                  <a16:creationId xmlns:a16="http://schemas.microsoft.com/office/drawing/2014/main" id="{00000000-0008-0000-1E00-00001B000000}"/>
                </a:ext>
              </a:extLst>
            </xdr:cNvPr>
            <xdr:cNvGrpSpPr/>
          </xdr:nvGrpSpPr>
          <xdr:grpSpPr>
            <a:xfrm>
              <a:off x="3095625" y="10067925"/>
              <a:ext cx="1162050" cy="200397"/>
              <a:chOff x="3149668" y="2696485"/>
              <a:chExt cx="1162624" cy="202822"/>
            </a:xfrm>
          </xdr:grpSpPr>
          <xdr:sp macro="" textlink="">
            <xdr:nvSpPr>
              <xdr:cNvPr id="1200156" name="Check Box 28" hidden="1">
                <a:extLst>
                  <a:ext uri="{63B3BB69-23CF-44E3-9099-C40C66FF867C}">
                    <a14:compatExt spid="_x0000_s1200156"/>
                  </a:ext>
                  <a:ext uri="{FF2B5EF4-FFF2-40B4-BE49-F238E27FC236}">
                    <a16:creationId xmlns:a16="http://schemas.microsoft.com/office/drawing/2014/main" id="{00000000-0008-0000-1E00-00001C501200}"/>
                  </a:ext>
                </a:extLst>
              </xdr:cNvPr>
              <xdr:cNvSpPr/>
            </xdr:nvSpPr>
            <xdr:spPr bwMode="auto">
              <a:xfrm>
                <a:off x="3149668" y="269648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57" name="Check Box 29" hidden="1">
                <a:extLst>
                  <a:ext uri="{63B3BB69-23CF-44E3-9099-C40C66FF867C}">
                    <a14:compatExt spid="_x0000_s1200157"/>
                  </a:ext>
                  <a:ext uri="{FF2B5EF4-FFF2-40B4-BE49-F238E27FC236}">
                    <a16:creationId xmlns:a16="http://schemas.microsoft.com/office/drawing/2014/main" id="{00000000-0008-0000-1E00-00001D5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3095625" y="2200276"/>
              <a:ext cx="1162050" cy="200396"/>
              <a:chOff x="3149668" y="2696488"/>
              <a:chExt cx="1162624" cy="202822"/>
            </a:xfrm>
          </xdr:grpSpPr>
          <xdr:sp macro="" textlink="">
            <xdr:nvSpPr>
              <xdr:cNvPr id="1183751" name="Check Box 7" hidden="1">
                <a:extLst>
                  <a:ext uri="{63B3BB69-23CF-44E3-9099-C40C66FF867C}">
                    <a14:compatExt spid="_x0000_s1183751"/>
                  </a:ext>
                  <a:ext uri="{FF2B5EF4-FFF2-40B4-BE49-F238E27FC236}">
                    <a16:creationId xmlns:a16="http://schemas.microsoft.com/office/drawing/2014/main" id="{00000000-0008-0000-1F00-000007101200}"/>
                  </a:ext>
                </a:extLst>
              </xdr:cNvPr>
              <xdr:cNvSpPr/>
            </xdr:nvSpPr>
            <xdr:spPr bwMode="auto">
              <a:xfrm>
                <a:off x="3149668" y="269648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2" name="Check Box 8" hidden="1">
                <a:extLst>
                  <a:ext uri="{63B3BB69-23CF-44E3-9099-C40C66FF867C}">
                    <a14:compatExt spid="_x0000_s1183752"/>
                  </a:ext>
                  <a:ext uri="{FF2B5EF4-FFF2-40B4-BE49-F238E27FC236}">
                    <a16:creationId xmlns:a16="http://schemas.microsoft.com/office/drawing/2014/main" id="{00000000-0008-0000-1F00-000008101200}"/>
                  </a:ext>
                </a:extLst>
              </xdr:cNvPr>
              <xdr:cNvSpPr/>
            </xdr:nvSpPr>
            <xdr:spPr bwMode="auto">
              <a:xfrm>
                <a:off x="3754799"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362075" y="8201025"/>
          <a:ext cx="1162050" cy="219447"/>
          <a:chOff x="3149636" y="2696476"/>
          <a:chExt cx="1162624" cy="202828"/>
        </a:xfrm>
      </xdr:grpSpPr>
      <xdr:sp macro="" textlink="">
        <xdr:nvSpPr>
          <xdr:cNvPr id="7"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7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8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99522</xdr:colOff>
          <xdr:row>5</xdr:row>
          <xdr:rowOff>110864</xdr:rowOff>
        </xdr:from>
        <xdr:to>
          <xdr:col>22</xdr:col>
          <xdr:colOff>148588</xdr:colOff>
          <xdr:row>6</xdr:row>
          <xdr:rowOff>133377</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2299797" y="768089"/>
              <a:ext cx="1677841" cy="193963"/>
              <a:chOff x="3095708" y="3133713"/>
              <a:chExt cx="1828713" cy="200452"/>
            </a:xfrm>
          </xdr:grpSpPr>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708" y="3133774"/>
                <a:ext cx="1162050" cy="200391"/>
                <a:chOff x="3149724" y="2696531"/>
                <a:chExt cx="1162621" cy="202822"/>
              </a:xfrm>
            </xdr:grpSpPr>
            <xdr:sp macro="" textlink="">
              <xdr:nvSpPr>
                <xdr:cNvPr id="1183755" name="Check Box 11" hidden="1">
                  <a:extLst>
                    <a:ext uri="{63B3BB69-23CF-44E3-9099-C40C66FF867C}">
                      <a14:compatExt spid="_x0000_s1183755"/>
                    </a:ext>
                    <a:ext uri="{FF2B5EF4-FFF2-40B4-BE49-F238E27FC236}">
                      <a16:creationId xmlns:a16="http://schemas.microsoft.com/office/drawing/2014/main" id="{00000000-0008-0000-1F00-00000B101200}"/>
                    </a:ext>
                  </a:extLst>
                </xdr:cNvPr>
                <xdr:cNvSpPr/>
              </xdr:nvSpPr>
              <xdr:spPr bwMode="auto">
                <a:xfrm>
                  <a:off x="3149724" y="2696531"/>
                  <a:ext cx="557501"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6" name="Check Box 12" hidden="1">
                  <a:extLst>
                    <a:ext uri="{63B3BB69-23CF-44E3-9099-C40C66FF867C}">
                      <a14:compatExt spid="_x0000_s1183756"/>
                    </a:ext>
                    <a:ext uri="{FF2B5EF4-FFF2-40B4-BE49-F238E27FC236}">
                      <a16:creationId xmlns:a16="http://schemas.microsoft.com/office/drawing/2014/main" id="{00000000-0008-0000-1F00-00000C101200}"/>
                    </a:ext>
                  </a:extLst>
                </xdr:cNvPr>
                <xdr:cNvSpPr/>
              </xdr:nvSpPr>
              <xdr:spPr bwMode="auto">
                <a:xfrm>
                  <a:off x="3754845" y="2696540"/>
                  <a:ext cx="557500"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57" name="Check Box 13" hidden="1">
                <a:extLst>
                  <a:ext uri="{63B3BB69-23CF-44E3-9099-C40C66FF867C}">
                    <a14:compatExt spid="_x0000_s1183757"/>
                  </a:ext>
                  <a:ext uri="{FF2B5EF4-FFF2-40B4-BE49-F238E27FC236}">
                    <a16:creationId xmlns:a16="http://schemas.microsoft.com/office/drawing/2014/main" id="{00000000-0008-0000-1F00-00000D101200}"/>
                  </a:ext>
                </a:extLst>
              </xdr:cNvPr>
              <xdr:cNvSpPr/>
            </xdr:nvSpPr>
            <xdr:spPr bwMode="auto">
              <a:xfrm>
                <a:off x="4362445" y="3133713"/>
                <a:ext cx="5619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99522</xdr:colOff>
          <xdr:row>10</xdr:row>
          <xdr:rowOff>6851</xdr:rowOff>
        </xdr:from>
        <xdr:to>
          <xdr:col>22</xdr:col>
          <xdr:colOff>148588</xdr:colOff>
          <xdr:row>11</xdr:row>
          <xdr:rowOff>29364</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2299797" y="1521326"/>
              <a:ext cx="1677841" cy="193963"/>
              <a:chOff x="3095708" y="3133713"/>
              <a:chExt cx="1828713" cy="200452"/>
            </a:xfrm>
          </xdr:grpSpPr>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3095708" y="3133774"/>
                <a:ext cx="1162050" cy="200391"/>
                <a:chOff x="3149724" y="2696531"/>
                <a:chExt cx="1162621" cy="202822"/>
              </a:xfrm>
            </xdr:grpSpPr>
            <xdr:sp macro="" textlink="">
              <xdr:nvSpPr>
                <xdr:cNvPr id="1183758" name="Check Box 14" hidden="1">
                  <a:extLst>
                    <a:ext uri="{63B3BB69-23CF-44E3-9099-C40C66FF867C}">
                      <a14:compatExt spid="_x0000_s1183758"/>
                    </a:ext>
                    <a:ext uri="{FF2B5EF4-FFF2-40B4-BE49-F238E27FC236}">
                      <a16:creationId xmlns:a16="http://schemas.microsoft.com/office/drawing/2014/main" id="{00000000-0008-0000-1F00-00000E101200}"/>
                    </a:ext>
                  </a:extLst>
                </xdr:cNvPr>
                <xdr:cNvSpPr/>
              </xdr:nvSpPr>
              <xdr:spPr bwMode="auto">
                <a:xfrm>
                  <a:off x="3149724" y="2696531"/>
                  <a:ext cx="557501"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9" name="Check Box 15" hidden="1">
                  <a:extLst>
                    <a:ext uri="{63B3BB69-23CF-44E3-9099-C40C66FF867C}">
                      <a14:compatExt spid="_x0000_s1183759"/>
                    </a:ext>
                    <a:ext uri="{FF2B5EF4-FFF2-40B4-BE49-F238E27FC236}">
                      <a16:creationId xmlns:a16="http://schemas.microsoft.com/office/drawing/2014/main" id="{00000000-0008-0000-1F00-00000F101200}"/>
                    </a:ext>
                  </a:extLst>
                </xdr:cNvPr>
                <xdr:cNvSpPr/>
              </xdr:nvSpPr>
              <xdr:spPr bwMode="auto">
                <a:xfrm>
                  <a:off x="3754845" y="2696540"/>
                  <a:ext cx="557500"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60" name="Check Box 16" hidden="1">
                <a:extLst>
                  <a:ext uri="{63B3BB69-23CF-44E3-9099-C40C66FF867C}">
                    <a14:compatExt spid="_x0000_s1183760"/>
                  </a:ext>
                  <a:ext uri="{FF2B5EF4-FFF2-40B4-BE49-F238E27FC236}">
                    <a16:creationId xmlns:a16="http://schemas.microsoft.com/office/drawing/2014/main" id="{00000000-0008-0000-1F00-000010101200}"/>
                  </a:ext>
                </a:extLst>
              </xdr:cNvPr>
              <xdr:cNvSpPr/>
            </xdr:nvSpPr>
            <xdr:spPr bwMode="auto">
              <a:xfrm>
                <a:off x="4362445" y="3133713"/>
                <a:ext cx="5619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625" y="2705100"/>
              <a:ext cx="1162050" cy="200396"/>
              <a:chOff x="3149668" y="2696491"/>
              <a:chExt cx="1162624" cy="202822"/>
            </a:xfrm>
          </xdr:grpSpPr>
          <xdr:sp macro="" textlink="">
            <xdr:nvSpPr>
              <xdr:cNvPr id="1183761" name="Check Box 17" hidden="1">
                <a:extLst>
                  <a:ext uri="{63B3BB69-23CF-44E3-9099-C40C66FF867C}">
                    <a14:compatExt spid="_x0000_s1183761"/>
                  </a:ext>
                  <a:ext uri="{FF2B5EF4-FFF2-40B4-BE49-F238E27FC236}">
                    <a16:creationId xmlns:a16="http://schemas.microsoft.com/office/drawing/2014/main" id="{00000000-0008-0000-1F00-000011101200}"/>
                  </a:ext>
                </a:extLst>
              </xdr:cNvPr>
              <xdr:cNvSpPr/>
            </xdr:nvSpPr>
            <xdr:spPr bwMode="auto">
              <a:xfrm>
                <a:off x="3149668" y="269649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2" name="Check Box 18" hidden="1">
                <a:extLst>
                  <a:ext uri="{63B3BB69-23CF-44E3-9099-C40C66FF867C}">
                    <a14:compatExt spid="_x0000_s1183762"/>
                  </a:ext>
                  <a:ext uri="{FF2B5EF4-FFF2-40B4-BE49-F238E27FC236}">
                    <a16:creationId xmlns:a16="http://schemas.microsoft.com/office/drawing/2014/main" id="{00000000-0008-0000-1F00-0000121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3095625" y="3219450"/>
              <a:ext cx="1162050" cy="200396"/>
              <a:chOff x="3149668" y="2696491"/>
              <a:chExt cx="1162624" cy="202822"/>
            </a:xfrm>
          </xdr:grpSpPr>
          <xdr:sp macro="" textlink="">
            <xdr:nvSpPr>
              <xdr:cNvPr id="1183763" name="Check Box 19" hidden="1">
                <a:extLst>
                  <a:ext uri="{63B3BB69-23CF-44E3-9099-C40C66FF867C}">
                    <a14:compatExt spid="_x0000_s1183763"/>
                  </a:ext>
                  <a:ext uri="{FF2B5EF4-FFF2-40B4-BE49-F238E27FC236}">
                    <a16:creationId xmlns:a16="http://schemas.microsoft.com/office/drawing/2014/main" id="{00000000-0008-0000-1F00-000013101200}"/>
                  </a:ext>
                </a:extLst>
              </xdr:cNvPr>
              <xdr:cNvSpPr/>
            </xdr:nvSpPr>
            <xdr:spPr bwMode="auto">
              <a:xfrm>
                <a:off x="3149668" y="269649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4" name="Check Box 20" hidden="1">
                <a:extLst>
                  <a:ext uri="{63B3BB69-23CF-44E3-9099-C40C66FF867C}">
                    <a14:compatExt spid="_x0000_s1183764"/>
                  </a:ext>
                  <a:ext uri="{FF2B5EF4-FFF2-40B4-BE49-F238E27FC236}">
                    <a16:creationId xmlns:a16="http://schemas.microsoft.com/office/drawing/2014/main" id="{00000000-0008-0000-1F00-0000141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9896</xdr:rowOff>
        </xdr:to>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625" y="8372475"/>
              <a:ext cx="1162050" cy="181346"/>
              <a:chOff x="3149668" y="2696077"/>
              <a:chExt cx="1162624" cy="202824"/>
            </a:xfrm>
          </xdr:grpSpPr>
          <xdr:sp macro="" textlink="">
            <xdr:nvSpPr>
              <xdr:cNvPr id="1183765" name="Check Box 21" hidden="1">
                <a:extLst>
                  <a:ext uri="{63B3BB69-23CF-44E3-9099-C40C66FF867C}">
                    <a14:compatExt spid="_x0000_s1183765"/>
                  </a:ext>
                  <a:ext uri="{FF2B5EF4-FFF2-40B4-BE49-F238E27FC236}">
                    <a16:creationId xmlns:a16="http://schemas.microsoft.com/office/drawing/2014/main" id="{00000000-0008-0000-1F00-000015101200}"/>
                  </a:ext>
                </a:extLst>
              </xdr:cNvPr>
              <xdr:cNvSpPr/>
            </xdr:nvSpPr>
            <xdr:spPr bwMode="auto">
              <a:xfrm>
                <a:off x="3149668" y="269607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6" name="Check Box 22" hidden="1">
                <a:extLst>
                  <a:ext uri="{63B3BB69-23CF-44E3-9099-C40C66FF867C}">
                    <a14:compatExt spid="_x0000_s1183766"/>
                  </a:ext>
                  <a:ext uri="{FF2B5EF4-FFF2-40B4-BE49-F238E27FC236}">
                    <a16:creationId xmlns:a16="http://schemas.microsoft.com/office/drawing/2014/main" id="{00000000-0008-0000-1F00-000016101200}"/>
                  </a:ext>
                </a:extLst>
              </xdr:cNvPr>
              <xdr:cNvSpPr/>
            </xdr:nvSpPr>
            <xdr:spPr bwMode="auto">
              <a:xfrm>
                <a:off x="3754799"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89997</xdr:colOff>
          <xdr:row>42</xdr:row>
          <xdr:rowOff>56375</xdr:rowOff>
        </xdr:from>
        <xdr:to>
          <xdr:col>22</xdr:col>
          <xdr:colOff>139063</xdr:colOff>
          <xdr:row>43</xdr:row>
          <xdr:rowOff>72822</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2290272" y="7057250"/>
              <a:ext cx="1677841" cy="187897"/>
              <a:chOff x="3095708" y="3133723"/>
              <a:chExt cx="1828713" cy="200474"/>
            </a:xfrm>
          </xdr:grpSpPr>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3095708" y="3133803"/>
                <a:ext cx="1162050" cy="200394"/>
                <a:chOff x="3149724" y="2696560"/>
                <a:chExt cx="1162621" cy="202825"/>
              </a:xfrm>
            </xdr:grpSpPr>
            <xdr:sp macro="" textlink="">
              <xdr:nvSpPr>
                <xdr:cNvPr id="1183767" name="Check Box 23" hidden="1">
                  <a:extLst>
                    <a:ext uri="{63B3BB69-23CF-44E3-9099-C40C66FF867C}">
                      <a14:compatExt spid="_x0000_s1183767"/>
                    </a:ext>
                    <a:ext uri="{FF2B5EF4-FFF2-40B4-BE49-F238E27FC236}">
                      <a16:creationId xmlns:a16="http://schemas.microsoft.com/office/drawing/2014/main" id="{00000000-0008-0000-1F00-000017101200}"/>
                    </a:ext>
                  </a:extLst>
                </xdr:cNvPr>
                <xdr:cNvSpPr/>
              </xdr:nvSpPr>
              <xdr:spPr bwMode="auto">
                <a:xfrm>
                  <a:off x="3149724" y="2696561"/>
                  <a:ext cx="557501"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8" name="Check Box 24" hidden="1">
                  <a:extLst>
                    <a:ext uri="{63B3BB69-23CF-44E3-9099-C40C66FF867C}">
                      <a14:compatExt spid="_x0000_s1183768"/>
                    </a:ext>
                    <a:ext uri="{FF2B5EF4-FFF2-40B4-BE49-F238E27FC236}">
                      <a16:creationId xmlns:a16="http://schemas.microsoft.com/office/drawing/2014/main" id="{00000000-0008-0000-1F00-000018101200}"/>
                    </a:ext>
                  </a:extLst>
                </xdr:cNvPr>
                <xdr:cNvSpPr/>
              </xdr:nvSpPr>
              <xdr:spPr bwMode="auto">
                <a:xfrm>
                  <a:off x="3754845" y="2696560"/>
                  <a:ext cx="557500"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69" name="Check Box 25" hidden="1">
                <a:extLst>
                  <a:ext uri="{63B3BB69-23CF-44E3-9099-C40C66FF867C}">
                    <a14:compatExt spid="_x0000_s1183769"/>
                  </a:ext>
                  <a:ext uri="{FF2B5EF4-FFF2-40B4-BE49-F238E27FC236}">
                    <a16:creationId xmlns:a16="http://schemas.microsoft.com/office/drawing/2014/main" id="{00000000-0008-0000-1F00-000019101200}"/>
                  </a:ext>
                </a:extLst>
              </xdr:cNvPr>
              <xdr:cNvSpPr/>
            </xdr:nvSpPr>
            <xdr:spPr bwMode="auto">
              <a:xfrm>
                <a:off x="4362445" y="3133723"/>
                <a:ext cx="561976"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99522</xdr:colOff>
          <xdr:row>39</xdr:row>
          <xdr:rowOff>55232</xdr:rowOff>
        </xdr:from>
        <xdr:to>
          <xdr:col>22</xdr:col>
          <xdr:colOff>148588</xdr:colOff>
          <xdr:row>40</xdr:row>
          <xdr:rowOff>71679</xdr:rowOff>
        </xdr:to>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2299797" y="6541757"/>
              <a:ext cx="1677841" cy="187897"/>
              <a:chOff x="3095708" y="3133723"/>
              <a:chExt cx="1828713" cy="200474"/>
            </a:xfrm>
          </xdr:grpSpPr>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095708" y="3133803"/>
                <a:ext cx="1162050" cy="200394"/>
                <a:chOff x="3149724" y="2696560"/>
                <a:chExt cx="1162621" cy="202825"/>
              </a:xfrm>
            </xdr:grpSpPr>
            <xdr:sp macro="" textlink="">
              <xdr:nvSpPr>
                <xdr:cNvPr id="1183770" name="Check Box 26" hidden="1">
                  <a:extLst>
                    <a:ext uri="{63B3BB69-23CF-44E3-9099-C40C66FF867C}">
                      <a14:compatExt spid="_x0000_s1183770"/>
                    </a:ext>
                    <a:ext uri="{FF2B5EF4-FFF2-40B4-BE49-F238E27FC236}">
                      <a16:creationId xmlns:a16="http://schemas.microsoft.com/office/drawing/2014/main" id="{00000000-0008-0000-1F00-00001A101200}"/>
                    </a:ext>
                  </a:extLst>
                </xdr:cNvPr>
                <xdr:cNvSpPr/>
              </xdr:nvSpPr>
              <xdr:spPr bwMode="auto">
                <a:xfrm>
                  <a:off x="3149724" y="2696561"/>
                  <a:ext cx="557501"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71" name="Check Box 27" hidden="1">
                  <a:extLst>
                    <a:ext uri="{63B3BB69-23CF-44E3-9099-C40C66FF867C}">
                      <a14:compatExt spid="_x0000_s1183771"/>
                    </a:ext>
                    <a:ext uri="{FF2B5EF4-FFF2-40B4-BE49-F238E27FC236}">
                      <a16:creationId xmlns:a16="http://schemas.microsoft.com/office/drawing/2014/main" id="{00000000-0008-0000-1F00-00001B101200}"/>
                    </a:ext>
                  </a:extLst>
                </xdr:cNvPr>
                <xdr:cNvSpPr/>
              </xdr:nvSpPr>
              <xdr:spPr bwMode="auto">
                <a:xfrm>
                  <a:off x="3754845" y="2696560"/>
                  <a:ext cx="557500"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72" name="Check Box 28" hidden="1">
                <a:extLst>
                  <a:ext uri="{63B3BB69-23CF-44E3-9099-C40C66FF867C}">
                    <a14:compatExt spid="_x0000_s1183772"/>
                  </a:ext>
                  <a:ext uri="{FF2B5EF4-FFF2-40B4-BE49-F238E27FC236}">
                    <a16:creationId xmlns:a16="http://schemas.microsoft.com/office/drawing/2014/main" id="{00000000-0008-0000-1F00-00001C101200}"/>
                  </a:ext>
                </a:extLst>
              </xdr:cNvPr>
              <xdr:cNvSpPr/>
            </xdr:nvSpPr>
            <xdr:spPr bwMode="auto">
              <a:xfrm>
                <a:off x="4362445" y="3133723"/>
                <a:ext cx="561976"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21" name="グループ化 20">
              <a:extLst>
                <a:ext uri="{FF2B5EF4-FFF2-40B4-BE49-F238E27FC236}">
                  <a16:creationId xmlns:a16="http://schemas.microsoft.com/office/drawing/2014/main" id="{00000000-0008-0000-1F00-000015000000}"/>
                </a:ext>
              </a:extLst>
            </xdr:cNvPr>
            <xdr:cNvGrpSpPr/>
          </xdr:nvGrpSpPr>
          <xdr:grpSpPr>
            <a:xfrm>
              <a:off x="3095625" y="4248150"/>
              <a:ext cx="1162050" cy="200396"/>
              <a:chOff x="3149668" y="2696491"/>
              <a:chExt cx="1162624" cy="202822"/>
            </a:xfrm>
          </xdr:grpSpPr>
          <xdr:sp macro="" textlink="">
            <xdr:nvSpPr>
              <xdr:cNvPr id="1183773" name="Check Box 29" hidden="1">
                <a:extLst>
                  <a:ext uri="{63B3BB69-23CF-44E3-9099-C40C66FF867C}">
                    <a14:compatExt spid="_x0000_s1183773"/>
                  </a:ext>
                  <a:ext uri="{FF2B5EF4-FFF2-40B4-BE49-F238E27FC236}">
                    <a16:creationId xmlns:a16="http://schemas.microsoft.com/office/drawing/2014/main" id="{00000000-0008-0000-1F00-00001D101200}"/>
                  </a:ext>
                </a:extLst>
              </xdr:cNvPr>
              <xdr:cNvSpPr/>
            </xdr:nvSpPr>
            <xdr:spPr bwMode="auto">
              <a:xfrm>
                <a:off x="3149668" y="269649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74" name="Check Box 30" hidden="1">
                <a:extLst>
                  <a:ext uri="{63B3BB69-23CF-44E3-9099-C40C66FF867C}">
                    <a14:compatExt spid="_x0000_s1183774"/>
                  </a:ext>
                  <a:ext uri="{FF2B5EF4-FFF2-40B4-BE49-F238E27FC236}">
                    <a16:creationId xmlns:a16="http://schemas.microsoft.com/office/drawing/2014/main" id="{00000000-0008-0000-1F00-00001E1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183775" name="Check Box 31" hidden="1">
              <a:extLst>
                <a:ext uri="{63B3BB69-23CF-44E3-9099-C40C66FF867C}">
                  <a14:compatExt spid="_x0000_s1183775"/>
                </a:ext>
                <a:ext uri="{FF2B5EF4-FFF2-40B4-BE49-F238E27FC236}">
                  <a16:creationId xmlns:a16="http://schemas.microsoft.com/office/drawing/2014/main" id="{00000000-0008-0000-1F00-00001F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183776" name="Check Box 32" hidden="1">
              <a:extLst>
                <a:ext uri="{63B3BB69-23CF-44E3-9099-C40C66FF867C}">
                  <a14:compatExt spid="_x0000_s1183776"/>
                </a:ext>
                <a:ext uri="{FF2B5EF4-FFF2-40B4-BE49-F238E27FC236}">
                  <a16:creationId xmlns:a16="http://schemas.microsoft.com/office/drawing/2014/main" id="{00000000-0008-0000-1F00-000020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183777" name="Check Box 33" hidden="1">
              <a:extLst>
                <a:ext uri="{63B3BB69-23CF-44E3-9099-C40C66FF867C}">
                  <a14:compatExt spid="_x0000_s1183777"/>
                </a:ext>
                <a:ext uri="{FF2B5EF4-FFF2-40B4-BE49-F238E27FC236}">
                  <a16:creationId xmlns:a16="http://schemas.microsoft.com/office/drawing/2014/main" id="{00000000-0008-0000-1F00-000021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183778" name="Check Box 34" hidden="1">
              <a:extLst>
                <a:ext uri="{63B3BB69-23CF-44E3-9099-C40C66FF867C}">
                  <a14:compatExt spid="_x0000_s1183778"/>
                </a:ext>
                <a:ext uri="{FF2B5EF4-FFF2-40B4-BE49-F238E27FC236}">
                  <a16:creationId xmlns:a16="http://schemas.microsoft.com/office/drawing/2014/main" id="{00000000-0008-0000-1F00-000022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99522</xdr:colOff>
          <xdr:row>22</xdr:row>
          <xdr:rowOff>161537</xdr:rowOff>
        </xdr:from>
        <xdr:to>
          <xdr:col>22</xdr:col>
          <xdr:colOff>148588</xdr:colOff>
          <xdr:row>24</xdr:row>
          <xdr:rowOff>12600</xdr:rowOff>
        </xdr:to>
        <xdr:grpSp>
          <xdr:nvGrpSpPr>
            <xdr:cNvPr id="22" name="グループ化 21">
              <a:extLst>
                <a:ext uri="{FF2B5EF4-FFF2-40B4-BE49-F238E27FC236}">
                  <a16:creationId xmlns:a16="http://schemas.microsoft.com/office/drawing/2014/main" id="{00000000-0008-0000-1F00-000016000000}"/>
                </a:ext>
              </a:extLst>
            </xdr:cNvPr>
            <xdr:cNvGrpSpPr/>
          </xdr:nvGrpSpPr>
          <xdr:grpSpPr>
            <a:xfrm>
              <a:off x="2299797" y="3733412"/>
              <a:ext cx="1677841" cy="193963"/>
              <a:chOff x="3095708" y="3133713"/>
              <a:chExt cx="1828713" cy="200452"/>
            </a:xfrm>
          </xdr:grpSpPr>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708" y="3133774"/>
                <a:ext cx="1162050" cy="200391"/>
                <a:chOff x="3149724" y="2696531"/>
                <a:chExt cx="1162621" cy="202822"/>
              </a:xfrm>
            </xdr:grpSpPr>
            <xdr:sp macro="" textlink="">
              <xdr:nvSpPr>
                <xdr:cNvPr id="1183779" name="Check Box 35" hidden="1">
                  <a:extLst>
                    <a:ext uri="{63B3BB69-23CF-44E3-9099-C40C66FF867C}">
                      <a14:compatExt spid="_x0000_s1183779"/>
                    </a:ext>
                    <a:ext uri="{FF2B5EF4-FFF2-40B4-BE49-F238E27FC236}">
                      <a16:creationId xmlns:a16="http://schemas.microsoft.com/office/drawing/2014/main" id="{00000000-0008-0000-1F00-000023101200}"/>
                    </a:ext>
                  </a:extLst>
                </xdr:cNvPr>
                <xdr:cNvSpPr/>
              </xdr:nvSpPr>
              <xdr:spPr bwMode="auto">
                <a:xfrm>
                  <a:off x="3149724" y="2696531"/>
                  <a:ext cx="557501"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0" name="Check Box 36" hidden="1">
                  <a:extLst>
                    <a:ext uri="{63B3BB69-23CF-44E3-9099-C40C66FF867C}">
                      <a14:compatExt spid="_x0000_s1183780"/>
                    </a:ext>
                    <a:ext uri="{FF2B5EF4-FFF2-40B4-BE49-F238E27FC236}">
                      <a16:creationId xmlns:a16="http://schemas.microsoft.com/office/drawing/2014/main" id="{00000000-0008-0000-1F00-000024101200}"/>
                    </a:ext>
                  </a:extLst>
                </xdr:cNvPr>
                <xdr:cNvSpPr/>
              </xdr:nvSpPr>
              <xdr:spPr bwMode="auto">
                <a:xfrm>
                  <a:off x="3754845" y="2696540"/>
                  <a:ext cx="557500"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81" name="Check Box 37" hidden="1">
                <a:extLst>
                  <a:ext uri="{63B3BB69-23CF-44E3-9099-C40C66FF867C}">
                    <a14:compatExt spid="_x0000_s1183781"/>
                  </a:ext>
                  <a:ext uri="{FF2B5EF4-FFF2-40B4-BE49-F238E27FC236}">
                    <a16:creationId xmlns:a16="http://schemas.microsoft.com/office/drawing/2014/main" id="{00000000-0008-0000-1F00-000025101200}"/>
                  </a:ext>
                </a:extLst>
              </xdr:cNvPr>
              <xdr:cNvSpPr/>
            </xdr:nvSpPr>
            <xdr:spPr bwMode="auto">
              <a:xfrm>
                <a:off x="4362445" y="3133713"/>
                <a:ext cx="5619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267075" y="5029200"/>
          <a:ext cx="1162050" cy="276597"/>
          <a:chOff x="3149654" y="2696140"/>
          <a:chExt cx="1162625" cy="202825"/>
        </a:xfrm>
      </xdr:grpSpPr>
      <xdr:sp macro="" textlink="">
        <xdr:nvSpPr>
          <xdr:cNvPr id="2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A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B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5095875"/>
              <a:ext cx="1162050" cy="200396"/>
              <a:chOff x="3149668" y="2696491"/>
              <a:chExt cx="1162624" cy="202822"/>
            </a:xfrm>
          </xdr:grpSpPr>
          <xdr:sp macro="" textlink="">
            <xdr:nvSpPr>
              <xdr:cNvPr id="1183782" name="Check Box 38" hidden="1">
                <a:extLst>
                  <a:ext uri="{63B3BB69-23CF-44E3-9099-C40C66FF867C}">
                    <a14:compatExt spid="_x0000_s1183782"/>
                  </a:ext>
                  <a:ext uri="{FF2B5EF4-FFF2-40B4-BE49-F238E27FC236}">
                    <a16:creationId xmlns:a16="http://schemas.microsoft.com/office/drawing/2014/main" id="{00000000-0008-0000-1F00-000026101200}"/>
                  </a:ext>
                </a:extLst>
              </xdr:cNvPr>
              <xdr:cNvSpPr/>
            </xdr:nvSpPr>
            <xdr:spPr bwMode="auto">
              <a:xfrm>
                <a:off x="3149668" y="269649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3" name="Check Box 39" hidden="1">
                <a:extLst>
                  <a:ext uri="{63B3BB69-23CF-44E3-9099-C40C66FF867C}">
                    <a14:compatExt spid="_x0000_s1183783"/>
                  </a:ext>
                  <a:ext uri="{FF2B5EF4-FFF2-40B4-BE49-F238E27FC236}">
                    <a16:creationId xmlns:a16="http://schemas.microsoft.com/office/drawing/2014/main" id="{00000000-0008-0000-1F00-0000271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29" name="グループ化 28">
              <a:extLst>
                <a:ext uri="{FF2B5EF4-FFF2-40B4-BE49-F238E27FC236}">
                  <a16:creationId xmlns:a16="http://schemas.microsoft.com/office/drawing/2014/main" id="{00000000-0008-0000-1F00-00001D000000}"/>
                </a:ext>
              </a:extLst>
            </xdr:cNvPr>
            <xdr:cNvGrpSpPr/>
          </xdr:nvGrpSpPr>
          <xdr:grpSpPr>
            <a:xfrm>
              <a:off x="3095625" y="5610225"/>
              <a:ext cx="1162050" cy="200396"/>
              <a:chOff x="3149668" y="2696491"/>
              <a:chExt cx="1162624" cy="202822"/>
            </a:xfrm>
          </xdr:grpSpPr>
          <xdr:sp macro="" textlink="">
            <xdr:nvSpPr>
              <xdr:cNvPr id="1183784" name="Check Box 40" hidden="1">
                <a:extLst>
                  <a:ext uri="{63B3BB69-23CF-44E3-9099-C40C66FF867C}">
                    <a14:compatExt spid="_x0000_s1183784"/>
                  </a:ext>
                  <a:ext uri="{FF2B5EF4-FFF2-40B4-BE49-F238E27FC236}">
                    <a16:creationId xmlns:a16="http://schemas.microsoft.com/office/drawing/2014/main" id="{00000000-0008-0000-1F00-000028101200}"/>
                  </a:ext>
                </a:extLst>
              </xdr:cNvPr>
              <xdr:cNvSpPr/>
            </xdr:nvSpPr>
            <xdr:spPr bwMode="auto">
              <a:xfrm>
                <a:off x="3149668" y="269649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5" name="Check Box 41" hidden="1">
                <a:extLst>
                  <a:ext uri="{63B3BB69-23CF-44E3-9099-C40C66FF867C}">
                    <a14:compatExt spid="_x0000_s1183785"/>
                  </a:ext>
                  <a:ext uri="{FF2B5EF4-FFF2-40B4-BE49-F238E27FC236}">
                    <a16:creationId xmlns:a16="http://schemas.microsoft.com/office/drawing/2014/main" id="{00000000-0008-0000-1F00-000029101200}"/>
                  </a:ext>
                </a:extLst>
              </xdr:cNvPr>
              <xdr:cNvSpPr/>
            </xdr:nvSpPr>
            <xdr:spPr bwMode="auto">
              <a:xfrm>
                <a:off x="3754799"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114300</xdr:rowOff>
        </xdr:from>
        <xdr:to>
          <xdr:col>23</xdr:col>
          <xdr:colOff>175114</xdr:colOff>
          <xdr:row>46</xdr:row>
          <xdr:rowOff>118091</xdr:rowOff>
        </xdr:to>
        <xdr:grpSp>
          <xdr:nvGrpSpPr>
            <xdr:cNvPr id="31" name="グループ化 30">
              <a:extLst>
                <a:ext uri="{FF2B5EF4-FFF2-40B4-BE49-F238E27FC236}">
                  <a16:creationId xmlns:a16="http://schemas.microsoft.com/office/drawing/2014/main" id="{00000000-0008-0000-1F00-00001F000000}"/>
                </a:ext>
              </a:extLst>
            </xdr:cNvPr>
            <xdr:cNvGrpSpPr/>
          </xdr:nvGrpSpPr>
          <xdr:grpSpPr>
            <a:xfrm>
              <a:off x="3095625" y="7629525"/>
              <a:ext cx="1089514" cy="175241"/>
              <a:chOff x="3149139" y="2695523"/>
              <a:chExt cx="1162615" cy="202822"/>
            </a:xfrm>
          </xdr:grpSpPr>
          <xdr:sp macro="" textlink="">
            <xdr:nvSpPr>
              <xdr:cNvPr id="1183790" name="Check Box 46" hidden="1">
                <a:extLst>
                  <a:ext uri="{63B3BB69-23CF-44E3-9099-C40C66FF867C}">
                    <a14:compatExt spid="_x0000_s1183790"/>
                  </a:ext>
                  <a:ext uri="{FF2B5EF4-FFF2-40B4-BE49-F238E27FC236}">
                    <a16:creationId xmlns:a16="http://schemas.microsoft.com/office/drawing/2014/main" id="{00000000-0008-0000-1F00-00002E101200}"/>
                  </a:ext>
                </a:extLst>
              </xdr:cNvPr>
              <xdr:cNvSpPr/>
            </xdr:nvSpPr>
            <xdr:spPr bwMode="auto">
              <a:xfrm>
                <a:off x="3149139" y="2695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91" name="Check Box 47" hidden="1">
                <a:extLst>
                  <a:ext uri="{63B3BB69-23CF-44E3-9099-C40C66FF867C}">
                    <a14:compatExt spid="_x0000_s1183791"/>
                  </a:ext>
                  <a:ext uri="{FF2B5EF4-FFF2-40B4-BE49-F238E27FC236}">
                    <a16:creationId xmlns:a16="http://schemas.microsoft.com/office/drawing/2014/main" id="{00000000-0008-0000-1F00-00002F101200}"/>
                  </a:ext>
                </a:extLst>
              </xdr:cNvPr>
              <xdr:cNvSpPr/>
            </xdr:nvSpPr>
            <xdr:spPr bwMode="auto">
              <a:xfrm>
                <a:off x="3754261"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54</xdr:row>
          <xdr:rowOff>162218</xdr:rowOff>
        </xdr:from>
        <xdr:to>
          <xdr:col>24</xdr:col>
          <xdr:colOff>66675</xdr:colOff>
          <xdr:row>56</xdr:row>
          <xdr:rowOff>1700</xdr:rowOff>
        </xdr:to>
        <xdr:grpSp>
          <xdr:nvGrpSpPr>
            <xdr:cNvPr id="35" name="グループ化 34">
              <a:extLst>
                <a:ext uri="{FF2B5EF4-FFF2-40B4-BE49-F238E27FC236}">
                  <a16:creationId xmlns:a16="http://schemas.microsoft.com/office/drawing/2014/main" id="{00000000-0008-0000-1F00-000023000000}"/>
                </a:ext>
              </a:extLst>
            </xdr:cNvPr>
            <xdr:cNvGrpSpPr/>
          </xdr:nvGrpSpPr>
          <xdr:grpSpPr>
            <a:xfrm>
              <a:off x="3095625" y="9220493"/>
              <a:ext cx="1162050" cy="182382"/>
              <a:chOff x="3149702" y="2696208"/>
              <a:chExt cx="1162624" cy="202824"/>
            </a:xfrm>
          </xdr:grpSpPr>
          <xdr:sp macro="" textlink="">
            <xdr:nvSpPr>
              <xdr:cNvPr id="1183798" name="Check Box 54" hidden="1">
                <a:extLst>
                  <a:ext uri="{63B3BB69-23CF-44E3-9099-C40C66FF867C}">
                    <a14:compatExt spid="_x0000_s1183798"/>
                  </a:ext>
                  <a:ext uri="{FF2B5EF4-FFF2-40B4-BE49-F238E27FC236}">
                    <a16:creationId xmlns:a16="http://schemas.microsoft.com/office/drawing/2014/main" id="{00000000-0008-0000-1F00-000036101200}"/>
                  </a:ext>
                </a:extLst>
              </xdr:cNvPr>
              <xdr:cNvSpPr/>
            </xdr:nvSpPr>
            <xdr:spPr bwMode="auto">
              <a:xfrm>
                <a:off x="3149702" y="269620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99" name="Check Box 55" hidden="1">
                <a:extLst>
                  <a:ext uri="{63B3BB69-23CF-44E3-9099-C40C66FF867C}">
                    <a14:compatExt spid="_x0000_s1183799"/>
                  </a:ext>
                  <a:ext uri="{FF2B5EF4-FFF2-40B4-BE49-F238E27FC236}">
                    <a16:creationId xmlns:a16="http://schemas.microsoft.com/office/drawing/2014/main" id="{00000000-0008-0000-1F00-000037101200}"/>
                  </a:ext>
                </a:extLst>
              </xdr:cNvPr>
              <xdr:cNvSpPr/>
            </xdr:nvSpPr>
            <xdr:spPr bwMode="auto">
              <a:xfrm>
                <a:off x="3754833" y="2696209"/>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36" name="グループ化 55">
              <a:extLst>
                <a:ext uri="{FF2B5EF4-FFF2-40B4-BE49-F238E27FC236}">
                  <a16:creationId xmlns:a16="http://schemas.microsoft.com/office/drawing/2014/main" id="{00000000-0008-0000-1F00-000024000000}"/>
                </a:ext>
              </a:extLst>
            </xdr:cNvPr>
            <xdr:cNvGrpSpPr>
              <a:grpSpLocks/>
            </xdr:cNvGrpSpPr>
          </xdr:nvGrpSpPr>
          <xdr:grpSpPr bwMode="auto">
            <a:xfrm>
              <a:off x="3095625" y="8715375"/>
              <a:ext cx="1162050" cy="190500"/>
              <a:chOff x="31496" y="26961"/>
              <a:chExt cx="11626" cy="2028"/>
            </a:xfrm>
          </xdr:grpSpPr>
          <xdr:sp macro="" textlink="">
            <xdr:nvSpPr>
              <xdr:cNvPr id="1183800" name="Check Box 56" hidden="1">
                <a:extLst>
                  <a:ext uri="{63B3BB69-23CF-44E3-9099-C40C66FF867C}">
                    <a14:compatExt spid="_x0000_s1183800"/>
                  </a:ext>
                  <a:ext uri="{FF2B5EF4-FFF2-40B4-BE49-F238E27FC236}">
                    <a16:creationId xmlns:a16="http://schemas.microsoft.com/office/drawing/2014/main" id="{00000000-0008-0000-1F00-0000381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801" name="Check Box 57" hidden="1">
                <a:extLst>
                  <a:ext uri="{63B3BB69-23CF-44E3-9099-C40C66FF867C}">
                    <a14:compatExt spid="_x0000_s1183801"/>
                  </a:ext>
                  <a:ext uri="{FF2B5EF4-FFF2-40B4-BE49-F238E27FC236}">
                    <a16:creationId xmlns:a16="http://schemas.microsoft.com/office/drawing/2014/main" id="{00000000-0008-0000-1F00-0000391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80595</xdr:rowOff>
        </xdr:from>
        <xdr:to>
          <xdr:col>24</xdr:col>
          <xdr:colOff>66675</xdr:colOff>
          <xdr:row>59</xdr:row>
          <xdr:rowOff>106181</xdr:rowOff>
        </xdr:to>
        <xdr:grpSp>
          <xdr:nvGrpSpPr>
            <xdr:cNvPr id="37" name="グループ化 36">
              <a:extLst>
                <a:ext uri="{FF2B5EF4-FFF2-40B4-BE49-F238E27FC236}">
                  <a16:creationId xmlns:a16="http://schemas.microsoft.com/office/drawing/2014/main" id="{00000000-0008-0000-1F00-000025000000}"/>
                </a:ext>
              </a:extLst>
            </xdr:cNvPr>
            <xdr:cNvGrpSpPr/>
          </xdr:nvGrpSpPr>
          <xdr:grpSpPr>
            <a:xfrm>
              <a:off x="3095625" y="9824670"/>
              <a:ext cx="1162050" cy="197036"/>
              <a:chOff x="3149702" y="2695737"/>
              <a:chExt cx="1162624" cy="202825"/>
            </a:xfrm>
          </xdr:grpSpPr>
          <xdr:sp macro="" textlink="">
            <xdr:nvSpPr>
              <xdr:cNvPr id="1183802" name="Check Box 58" hidden="1">
                <a:extLst>
                  <a:ext uri="{63B3BB69-23CF-44E3-9099-C40C66FF867C}">
                    <a14:compatExt spid="_x0000_s1183802"/>
                  </a:ext>
                  <a:ext uri="{FF2B5EF4-FFF2-40B4-BE49-F238E27FC236}">
                    <a16:creationId xmlns:a16="http://schemas.microsoft.com/office/drawing/2014/main" id="{00000000-0008-0000-1F00-00003A101200}"/>
                  </a:ext>
                </a:extLst>
              </xdr:cNvPr>
              <xdr:cNvSpPr/>
            </xdr:nvSpPr>
            <xdr:spPr bwMode="auto">
              <a:xfrm>
                <a:off x="3149702" y="26957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803" name="Check Box 59" hidden="1">
                <a:extLst>
                  <a:ext uri="{63B3BB69-23CF-44E3-9099-C40C66FF867C}">
                    <a14:compatExt spid="_x0000_s1183803"/>
                  </a:ext>
                  <a:ext uri="{FF2B5EF4-FFF2-40B4-BE49-F238E27FC236}">
                    <a16:creationId xmlns:a16="http://schemas.microsoft.com/office/drawing/2014/main" id="{00000000-0008-0000-1F00-00003B101200}"/>
                  </a:ext>
                </a:extLst>
              </xdr:cNvPr>
              <xdr:cNvSpPr/>
            </xdr:nvSpPr>
            <xdr:spPr bwMode="auto">
              <a:xfrm>
                <a:off x="375483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7" name="グループ化 6">
          <a:extLst>
            <a:ext uri="{FF2B5EF4-FFF2-40B4-BE49-F238E27FC236}">
              <a16:creationId xmlns:a16="http://schemas.microsoft.com/office/drawing/2014/main" id="{00000000-0008-0000-2000-000007000000}"/>
            </a:ext>
          </a:extLst>
        </xdr:cNvPr>
        <xdr:cNvGrpSpPr/>
      </xdr:nvGrpSpPr>
      <xdr:grpSpPr>
        <a:xfrm>
          <a:off x="9505950" y="3276600"/>
          <a:ext cx="1162050" cy="200397"/>
          <a:chOff x="3149654" y="2696140"/>
          <a:chExt cx="1162625" cy="202825"/>
        </a:xfrm>
      </xdr:grpSpPr>
      <xdr:sp macro="" textlink="">
        <xdr:nvSpPr>
          <xdr:cNvPr id="8"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8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9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9505950" y="3648075"/>
          <a:ext cx="1162050" cy="200397"/>
          <a:chOff x="3149654" y="2696140"/>
          <a:chExt cx="1162625" cy="202825"/>
        </a:xfrm>
      </xdr:grpSpPr>
      <xdr:sp macro="" textlink="">
        <xdr:nvSpPr>
          <xdr:cNvPr id="11"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B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C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286125" y="8343900"/>
              <a:ext cx="1163731" cy="200397"/>
              <a:chOff x="3149633" y="2696139"/>
              <a:chExt cx="1162624" cy="202825"/>
            </a:xfrm>
          </xdr:grpSpPr>
          <xdr:sp macro="" textlink="">
            <xdr:nvSpPr>
              <xdr:cNvPr id="1184775" name="Check Box 7" hidden="1">
                <a:extLst>
                  <a:ext uri="{63B3BB69-23CF-44E3-9099-C40C66FF867C}">
                    <a14:compatExt spid="_x0000_s1184775"/>
                  </a:ext>
                  <a:ext uri="{FF2B5EF4-FFF2-40B4-BE49-F238E27FC236}">
                    <a16:creationId xmlns:a16="http://schemas.microsoft.com/office/drawing/2014/main" id="{00000000-0008-0000-2000-000007141200}"/>
                  </a:ext>
                </a:extLst>
              </xdr:cNvPr>
              <xdr:cNvSpPr/>
            </xdr:nvSpPr>
            <xdr:spPr bwMode="auto">
              <a:xfrm>
                <a:off x="3149633"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76" name="Check Box 8" hidden="1">
                <a:extLst>
                  <a:ext uri="{63B3BB69-23CF-44E3-9099-C40C66FF867C}">
                    <a14:compatExt spid="_x0000_s1184776"/>
                  </a:ext>
                  <a:ext uri="{FF2B5EF4-FFF2-40B4-BE49-F238E27FC236}">
                    <a16:creationId xmlns:a16="http://schemas.microsoft.com/office/drawing/2014/main" id="{00000000-0008-0000-2000-000008141200}"/>
                  </a:ext>
                </a:extLst>
              </xdr:cNvPr>
              <xdr:cNvSpPr/>
            </xdr:nvSpPr>
            <xdr:spPr bwMode="auto">
              <a:xfrm>
                <a:off x="375476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2228850" y="5953125"/>
              <a:ext cx="2181225" cy="180000"/>
              <a:chOff x="2066924" y="6486525"/>
              <a:chExt cx="2181225" cy="180000"/>
            </a:xfrm>
          </xdr:grpSpPr>
          <xdr:sp macro="" textlink="">
            <xdr:nvSpPr>
              <xdr:cNvPr id="1184777" name="Check Box 7" hidden="1">
                <a:extLst>
                  <a:ext uri="{63B3BB69-23CF-44E3-9099-C40C66FF867C}">
                    <a14:compatExt spid="_x0000_s1184777"/>
                  </a:ext>
                  <a:ext uri="{FF2B5EF4-FFF2-40B4-BE49-F238E27FC236}">
                    <a16:creationId xmlns:a16="http://schemas.microsoft.com/office/drawing/2014/main" id="{00000000-0008-0000-2000-0000091412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78" name="Check Box 8" hidden="1">
                <a:extLst>
                  <a:ext uri="{63B3BB69-23CF-44E3-9099-C40C66FF867C}">
                    <a14:compatExt spid="_x0000_s1184778"/>
                  </a:ext>
                  <a:ext uri="{FF2B5EF4-FFF2-40B4-BE49-F238E27FC236}">
                    <a16:creationId xmlns:a16="http://schemas.microsoft.com/office/drawing/2014/main" id="{00000000-0008-0000-2000-00000A1412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4779" name="Check Box 23" hidden="1">
                <a:extLst>
                  <a:ext uri="{63B3BB69-23CF-44E3-9099-C40C66FF867C}">
                    <a14:compatExt spid="_x0000_s1184779"/>
                  </a:ext>
                  <a:ext uri="{FF2B5EF4-FFF2-40B4-BE49-F238E27FC236}">
                    <a16:creationId xmlns:a16="http://schemas.microsoft.com/office/drawing/2014/main" id="{00000000-0008-0000-2000-00000B141200}"/>
                  </a:ext>
                </a:extLst>
              </xdr:cNvPr>
              <xdr:cNvSpPr/>
            </xdr:nvSpPr>
            <xdr:spPr bwMode="auto">
              <a:xfrm>
                <a:off x="3571874"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6" name="グループ化 15">
              <a:extLst>
                <a:ext uri="{FF2B5EF4-FFF2-40B4-BE49-F238E27FC236}">
                  <a16:creationId xmlns:a16="http://schemas.microsoft.com/office/drawing/2014/main" id="{00000000-0008-0000-2000-000010000000}"/>
                </a:ext>
              </a:extLst>
            </xdr:cNvPr>
            <xdr:cNvGrpSpPr/>
          </xdr:nvGrpSpPr>
          <xdr:grpSpPr>
            <a:xfrm>
              <a:off x="2228850" y="7677150"/>
              <a:ext cx="2181225" cy="180000"/>
              <a:chOff x="2066924" y="6486525"/>
              <a:chExt cx="2181225" cy="180000"/>
            </a:xfrm>
          </xdr:grpSpPr>
          <xdr:sp macro="" textlink="">
            <xdr:nvSpPr>
              <xdr:cNvPr id="1184780" name="Check Box 12" hidden="1">
                <a:extLst>
                  <a:ext uri="{63B3BB69-23CF-44E3-9099-C40C66FF867C}">
                    <a14:compatExt spid="_x0000_s1184780"/>
                  </a:ext>
                  <a:ext uri="{FF2B5EF4-FFF2-40B4-BE49-F238E27FC236}">
                    <a16:creationId xmlns:a16="http://schemas.microsoft.com/office/drawing/2014/main" id="{00000000-0008-0000-2000-00000C1412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81" name="Check Box 13" hidden="1">
                <a:extLst>
                  <a:ext uri="{63B3BB69-23CF-44E3-9099-C40C66FF867C}">
                    <a14:compatExt spid="_x0000_s1184781"/>
                  </a:ext>
                  <a:ext uri="{FF2B5EF4-FFF2-40B4-BE49-F238E27FC236}">
                    <a16:creationId xmlns:a16="http://schemas.microsoft.com/office/drawing/2014/main" id="{00000000-0008-0000-2000-00000D1412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4782" name="Check Box 14" hidden="1">
                <a:extLst>
                  <a:ext uri="{63B3BB69-23CF-44E3-9099-C40C66FF867C}">
                    <a14:compatExt spid="_x0000_s1184782"/>
                  </a:ext>
                  <a:ext uri="{FF2B5EF4-FFF2-40B4-BE49-F238E27FC236}">
                    <a16:creationId xmlns:a16="http://schemas.microsoft.com/office/drawing/2014/main" id="{00000000-0008-0000-2000-00000E141200}"/>
                  </a:ext>
                </a:extLst>
              </xdr:cNvPr>
              <xdr:cNvSpPr/>
            </xdr:nvSpPr>
            <xdr:spPr bwMode="auto">
              <a:xfrm>
                <a:off x="3571874"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40</xdr:row>
          <xdr:rowOff>152400</xdr:rowOff>
        </xdr:from>
        <xdr:to>
          <xdr:col>25</xdr:col>
          <xdr:colOff>57150</xdr:colOff>
          <xdr:row>42</xdr:row>
          <xdr:rowOff>9897</xdr:rowOff>
        </xdr:to>
        <xdr:grpSp>
          <xdr:nvGrpSpPr>
            <xdr:cNvPr id="17" name="グループ化 16">
              <a:extLst>
                <a:ext uri="{FF2B5EF4-FFF2-40B4-BE49-F238E27FC236}">
                  <a16:creationId xmlns:a16="http://schemas.microsoft.com/office/drawing/2014/main" id="{00000000-0008-0000-2000-000011000000}"/>
                </a:ext>
              </a:extLst>
            </xdr:cNvPr>
            <xdr:cNvGrpSpPr/>
          </xdr:nvGrpSpPr>
          <xdr:grpSpPr>
            <a:xfrm>
              <a:off x="3286125" y="6810375"/>
              <a:ext cx="1162050" cy="200397"/>
              <a:chOff x="3149681" y="2696139"/>
              <a:chExt cx="1162623" cy="202825"/>
            </a:xfrm>
          </xdr:grpSpPr>
          <xdr:sp macro="" textlink="">
            <xdr:nvSpPr>
              <xdr:cNvPr id="1184783" name="Check Box 15" hidden="1">
                <a:extLst>
                  <a:ext uri="{63B3BB69-23CF-44E3-9099-C40C66FF867C}">
                    <a14:compatExt spid="_x0000_s1184783"/>
                  </a:ext>
                  <a:ext uri="{FF2B5EF4-FFF2-40B4-BE49-F238E27FC236}">
                    <a16:creationId xmlns:a16="http://schemas.microsoft.com/office/drawing/2014/main" id="{00000000-0008-0000-2000-00000F141200}"/>
                  </a:ext>
                </a:extLst>
              </xdr:cNvPr>
              <xdr:cNvSpPr/>
            </xdr:nvSpPr>
            <xdr:spPr bwMode="auto">
              <a:xfrm>
                <a:off x="3149681"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84" name="Check Box 16" hidden="1">
                <a:extLst>
                  <a:ext uri="{63B3BB69-23CF-44E3-9099-C40C66FF867C}">
                    <a14:compatExt spid="_x0000_s1184784"/>
                  </a:ext>
                  <a:ext uri="{FF2B5EF4-FFF2-40B4-BE49-F238E27FC236}">
                    <a16:creationId xmlns:a16="http://schemas.microsoft.com/office/drawing/2014/main" id="{00000000-0008-0000-2000-000010141200}"/>
                  </a:ext>
                </a:extLst>
              </xdr:cNvPr>
              <xdr:cNvSpPr/>
            </xdr:nvSpPr>
            <xdr:spPr bwMode="auto">
              <a:xfrm>
                <a:off x="375481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3286125" y="485775"/>
          <a:ext cx="1162050" cy="190872"/>
          <a:chOff x="3149654" y="2696140"/>
          <a:chExt cx="1162625" cy="202825"/>
        </a:xfrm>
      </xdr:grpSpPr>
      <xdr:sp macro="" textlink="">
        <xdr:nvSpPr>
          <xdr:cNvPr id="19"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0"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22" name="大かっこ 21">
          <a:extLst>
            <a:ext uri="{FF2B5EF4-FFF2-40B4-BE49-F238E27FC236}">
              <a16:creationId xmlns:a16="http://schemas.microsoft.com/office/drawing/2014/main" id="{00000000-0008-0000-2000-000016000000}"/>
            </a:ext>
          </a:extLst>
        </xdr:cNvPr>
        <xdr:cNvSpPr/>
      </xdr:nvSpPr>
      <xdr:spPr>
        <a:xfrm>
          <a:off x="504825" y="25336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04825" y="3343275"/>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286125" y="802902"/>
              <a:ext cx="1162050" cy="203758"/>
              <a:chOff x="3149681" y="2696147"/>
              <a:chExt cx="1162623" cy="202828"/>
            </a:xfrm>
          </xdr:grpSpPr>
          <xdr:sp macro="" textlink="">
            <xdr:nvSpPr>
              <xdr:cNvPr id="1184791" name="Check Box 23" hidden="1">
                <a:extLst>
                  <a:ext uri="{63B3BB69-23CF-44E3-9099-C40C66FF867C}">
                    <a14:compatExt spid="_x0000_s1184791"/>
                  </a:ext>
                  <a:ext uri="{FF2B5EF4-FFF2-40B4-BE49-F238E27FC236}">
                    <a16:creationId xmlns:a16="http://schemas.microsoft.com/office/drawing/2014/main" id="{00000000-0008-0000-2000-000017141200}"/>
                  </a:ext>
                </a:extLst>
              </xdr:cNvPr>
              <xdr:cNvSpPr/>
            </xdr:nvSpPr>
            <xdr:spPr bwMode="auto">
              <a:xfrm>
                <a:off x="3149681"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2" name="Check Box 24" hidden="1">
                <a:extLst>
                  <a:ext uri="{63B3BB69-23CF-44E3-9099-C40C66FF867C}">
                    <a14:compatExt spid="_x0000_s1184792"/>
                  </a:ext>
                  <a:ext uri="{FF2B5EF4-FFF2-40B4-BE49-F238E27FC236}">
                    <a16:creationId xmlns:a16="http://schemas.microsoft.com/office/drawing/2014/main" id="{00000000-0008-0000-2000-000018141200}"/>
                  </a:ext>
                </a:extLst>
              </xdr:cNvPr>
              <xdr:cNvSpPr/>
            </xdr:nvSpPr>
            <xdr:spPr bwMode="auto">
              <a:xfrm>
                <a:off x="3754811" y="2696147"/>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286125" y="1152525"/>
              <a:ext cx="1162050" cy="200397"/>
              <a:chOff x="3149681" y="2696139"/>
              <a:chExt cx="1162623" cy="202825"/>
            </a:xfrm>
          </xdr:grpSpPr>
          <xdr:sp macro="" textlink="">
            <xdr:nvSpPr>
              <xdr:cNvPr id="1184793" name="Check Box 25" hidden="1">
                <a:extLst>
                  <a:ext uri="{63B3BB69-23CF-44E3-9099-C40C66FF867C}">
                    <a14:compatExt spid="_x0000_s1184793"/>
                  </a:ext>
                  <a:ext uri="{FF2B5EF4-FFF2-40B4-BE49-F238E27FC236}">
                    <a16:creationId xmlns:a16="http://schemas.microsoft.com/office/drawing/2014/main" id="{00000000-0008-0000-2000-000019141200}"/>
                  </a:ext>
                </a:extLst>
              </xdr:cNvPr>
              <xdr:cNvSpPr/>
            </xdr:nvSpPr>
            <xdr:spPr bwMode="auto">
              <a:xfrm>
                <a:off x="3149681" y="269613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4" name="Check Box 26" hidden="1">
                <a:extLst>
                  <a:ext uri="{63B3BB69-23CF-44E3-9099-C40C66FF867C}">
                    <a14:compatExt spid="_x0000_s1184794"/>
                  </a:ext>
                  <a:ext uri="{FF2B5EF4-FFF2-40B4-BE49-F238E27FC236}">
                    <a16:creationId xmlns:a16="http://schemas.microsoft.com/office/drawing/2014/main" id="{00000000-0008-0000-2000-00001A141200}"/>
                  </a:ext>
                </a:extLst>
              </xdr:cNvPr>
              <xdr:cNvSpPr/>
            </xdr:nvSpPr>
            <xdr:spPr bwMode="auto">
              <a:xfrm>
                <a:off x="375481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286125" y="1986643"/>
              <a:ext cx="1162050" cy="228972"/>
              <a:chOff x="3149681" y="2696021"/>
              <a:chExt cx="1162623" cy="202825"/>
            </a:xfrm>
          </xdr:grpSpPr>
          <xdr:sp macro="" textlink="">
            <xdr:nvSpPr>
              <xdr:cNvPr id="1184795" name="Check Box 27" hidden="1">
                <a:extLst>
                  <a:ext uri="{63B3BB69-23CF-44E3-9099-C40C66FF867C}">
                    <a14:compatExt spid="_x0000_s1184795"/>
                  </a:ext>
                  <a:ext uri="{FF2B5EF4-FFF2-40B4-BE49-F238E27FC236}">
                    <a16:creationId xmlns:a16="http://schemas.microsoft.com/office/drawing/2014/main" id="{00000000-0008-0000-2000-00001B141200}"/>
                  </a:ext>
                </a:extLst>
              </xdr:cNvPr>
              <xdr:cNvSpPr/>
            </xdr:nvSpPr>
            <xdr:spPr bwMode="auto">
              <a:xfrm>
                <a:off x="3149681" y="269602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6" name="Check Box 28" hidden="1">
                <a:extLst>
                  <a:ext uri="{63B3BB69-23CF-44E3-9099-C40C66FF867C}">
                    <a14:compatExt spid="_x0000_s1184796"/>
                  </a:ext>
                  <a:ext uri="{FF2B5EF4-FFF2-40B4-BE49-F238E27FC236}">
                    <a16:creationId xmlns:a16="http://schemas.microsoft.com/office/drawing/2014/main" id="{00000000-0008-0000-2000-00001C141200}"/>
                  </a:ext>
                </a:extLst>
              </xdr:cNvPr>
              <xdr:cNvSpPr/>
            </xdr:nvSpPr>
            <xdr:spPr bwMode="auto">
              <a:xfrm>
                <a:off x="375481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7" name="大かっこ 26">
          <a:extLst>
            <a:ext uri="{FF2B5EF4-FFF2-40B4-BE49-F238E27FC236}">
              <a16:creationId xmlns:a16="http://schemas.microsoft.com/office/drawing/2014/main" id="{00000000-0008-0000-2000-00001B000000}"/>
            </a:ext>
          </a:extLst>
        </xdr:cNvPr>
        <xdr:cNvSpPr/>
      </xdr:nvSpPr>
      <xdr:spPr>
        <a:xfrm>
          <a:off x="542925" y="77628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184797" name="Check Box 29" hidden="1">
              <a:extLst>
                <a:ext uri="{63B3BB69-23CF-44E3-9099-C40C66FF867C}">
                  <a14:compatExt spid="_x0000_s1184797"/>
                </a:ext>
                <a:ext uri="{FF2B5EF4-FFF2-40B4-BE49-F238E27FC236}">
                  <a16:creationId xmlns:a16="http://schemas.microsoft.com/office/drawing/2014/main" id="{00000000-0008-0000-2000-00001D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184798" name="Check Box 30" hidden="1">
              <a:extLst>
                <a:ext uri="{63B3BB69-23CF-44E3-9099-C40C66FF867C}">
                  <a14:compatExt spid="_x0000_s1184798"/>
                </a:ext>
                <a:ext uri="{FF2B5EF4-FFF2-40B4-BE49-F238E27FC236}">
                  <a16:creationId xmlns:a16="http://schemas.microsoft.com/office/drawing/2014/main" id="{00000000-0008-0000-2000-00001E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184799" name="Check Box 31" hidden="1">
              <a:extLst>
                <a:ext uri="{63B3BB69-23CF-44E3-9099-C40C66FF867C}">
                  <a14:compatExt spid="_x0000_s1184799"/>
                </a:ext>
                <a:ext uri="{FF2B5EF4-FFF2-40B4-BE49-F238E27FC236}">
                  <a16:creationId xmlns:a16="http://schemas.microsoft.com/office/drawing/2014/main" id="{00000000-0008-0000-2000-00001F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3305179" y="8851323"/>
              <a:ext cx="1239742" cy="205194"/>
              <a:chOff x="3337757" y="405848"/>
              <a:chExt cx="1222103" cy="212035"/>
            </a:xfrm>
          </xdr:grpSpPr>
          <xdr:sp macro="" textlink="">
            <xdr:nvSpPr>
              <xdr:cNvPr id="1184802" name="Check Box 34" hidden="1">
                <a:extLst>
                  <a:ext uri="{63B3BB69-23CF-44E3-9099-C40C66FF867C}">
                    <a14:compatExt spid="_x0000_s1184802"/>
                  </a:ext>
                  <a:ext uri="{FF2B5EF4-FFF2-40B4-BE49-F238E27FC236}">
                    <a16:creationId xmlns:a16="http://schemas.microsoft.com/office/drawing/2014/main" id="{00000000-0008-0000-2000-000022141200}"/>
                  </a:ext>
                </a:extLst>
              </xdr:cNvPr>
              <xdr:cNvSpPr/>
            </xdr:nvSpPr>
            <xdr:spPr bwMode="auto">
              <a:xfrm>
                <a:off x="333775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3" name="Check Box 35" hidden="1">
                <a:extLst>
                  <a:ext uri="{63B3BB69-23CF-44E3-9099-C40C66FF867C}">
                    <a14:compatExt spid="_x0000_s1184803"/>
                  </a:ext>
                  <a:ext uri="{FF2B5EF4-FFF2-40B4-BE49-F238E27FC236}">
                    <a16:creationId xmlns:a16="http://schemas.microsoft.com/office/drawing/2014/main" id="{00000000-0008-0000-2000-000023141200}"/>
                  </a:ext>
                </a:extLst>
              </xdr:cNvPr>
              <xdr:cNvSpPr/>
            </xdr:nvSpPr>
            <xdr:spPr bwMode="auto">
              <a:xfrm>
                <a:off x="388234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6" name="グループ化 5">
              <a:extLst>
                <a:ext uri="{FF2B5EF4-FFF2-40B4-BE49-F238E27FC236}">
                  <a16:creationId xmlns:a16="http://schemas.microsoft.com/office/drawing/2014/main" id="{00000000-0008-0000-2000-000006000000}"/>
                </a:ext>
              </a:extLst>
            </xdr:cNvPr>
            <xdr:cNvGrpSpPr/>
          </xdr:nvGrpSpPr>
          <xdr:grpSpPr>
            <a:xfrm>
              <a:off x="3305179" y="9384722"/>
              <a:ext cx="1239742" cy="205195"/>
              <a:chOff x="3337757" y="405848"/>
              <a:chExt cx="1222103" cy="212035"/>
            </a:xfrm>
          </xdr:grpSpPr>
          <xdr:sp macro="" textlink="">
            <xdr:nvSpPr>
              <xdr:cNvPr id="1184804" name="Check Box 36" hidden="1">
                <a:extLst>
                  <a:ext uri="{63B3BB69-23CF-44E3-9099-C40C66FF867C}">
                    <a14:compatExt spid="_x0000_s1184804"/>
                  </a:ext>
                  <a:ext uri="{FF2B5EF4-FFF2-40B4-BE49-F238E27FC236}">
                    <a16:creationId xmlns:a16="http://schemas.microsoft.com/office/drawing/2014/main" id="{00000000-0008-0000-2000-000024141200}"/>
                  </a:ext>
                </a:extLst>
              </xdr:cNvPr>
              <xdr:cNvSpPr/>
            </xdr:nvSpPr>
            <xdr:spPr bwMode="auto">
              <a:xfrm>
                <a:off x="333775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5" name="Check Box 37" hidden="1">
                <a:extLst>
                  <a:ext uri="{63B3BB69-23CF-44E3-9099-C40C66FF867C}">
                    <a14:compatExt spid="_x0000_s1184805"/>
                  </a:ext>
                  <a:ext uri="{FF2B5EF4-FFF2-40B4-BE49-F238E27FC236}">
                    <a16:creationId xmlns:a16="http://schemas.microsoft.com/office/drawing/2014/main" id="{00000000-0008-0000-2000-000025141200}"/>
                  </a:ext>
                </a:extLst>
              </xdr:cNvPr>
              <xdr:cNvSpPr/>
            </xdr:nvSpPr>
            <xdr:spPr bwMode="auto">
              <a:xfrm>
                <a:off x="388234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3305179" y="9908598"/>
              <a:ext cx="1239742" cy="205194"/>
              <a:chOff x="3337757" y="405848"/>
              <a:chExt cx="1222103" cy="212035"/>
            </a:xfrm>
          </xdr:grpSpPr>
          <xdr:sp macro="" textlink="">
            <xdr:nvSpPr>
              <xdr:cNvPr id="1184806" name="Check Box 38" hidden="1">
                <a:extLst>
                  <a:ext uri="{63B3BB69-23CF-44E3-9099-C40C66FF867C}">
                    <a14:compatExt spid="_x0000_s1184806"/>
                  </a:ext>
                  <a:ext uri="{FF2B5EF4-FFF2-40B4-BE49-F238E27FC236}">
                    <a16:creationId xmlns:a16="http://schemas.microsoft.com/office/drawing/2014/main" id="{00000000-0008-0000-2000-000026141200}"/>
                  </a:ext>
                </a:extLst>
              </xdr:cNvPr>
              <xdr:cNvSpPr/>
            </xdr:nvSpPr>
            <xdr:spPr bwMode="auto">
              <a:xfrm>
                <a:off x="333775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7" name="Check Box 39" hidden="1">
                <a:extLst>
                  <a:ext uri="{63B3BB69-23CF-44E3-9099-C40C66FF867C}">
                    <a14:compatExt spid="_x0000_s1184807"/>
                  </a:ext>
                  <a:ext uri="{FF2B5EF4-FFF2-40B4-BE49-F238E27FC236}">
                    <a16:creationId xmlns:a16="http://schemas.microsoft.com/office/drawing/2014/main" id="{00000000-0008-0000-2000-000027141200}"/>
                  </a:ext>
                </a:extLst>
              </xdr:cNvPr>
              <xdr:cNvSpPr/>
            </xdr:nvSpPr>
            <xdr:spPr bwMode="auto">
              <a:xfrm>
                <a:off x="388234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90775"/>
              <a:ext cx="1145802" cy="209550"/>
              <a:chOff x="3059782" y="2426096"/>
              <a:chExt cx="1156157" cy="202860"/>
            </a:xfrm>
          </xdr:grpSpPr>
          <xdr:sp macro="" textlink="">
            <xdr:nvSpPr>
              <xdr:cNvPr id="1260545" name="Check Box 1" hidden="1">
                <a:extLst>
                  <a:ext uri="{63B3BB69-23CF-44E3-9099-C40C66FF867C}">
                    <a14:compatExt spid="_x0000_s1260545"/>
                  </a:ext>
                  <a:ext uri="{FF2B5EF4-FFF2-40B4-BE49-F238E27FC236}">
                    <a16:creationId xmlns:a16="http://schemas.microsoft.com/office/drawing/2014/main" id="{00000000-0008-0000-0500-0000013C1300}"/>
                  </a:ext>
                </a:extLst>
              </xdr:cNvPr>
              <xdr:cNvSpPr/>
            </xdr:nvSpPr>
            <xdr:spPr bwMode="auto">
              <a:xfrm>
                <a:off x="3059782" y="2426137"/>
                <a:ext cx="54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46" name="Check Box 2" hidden="1">
                <a:extLst>
                  <a:ext uri="{63B3BB69-23CF-44E3-9099-C40C66FF867C}">
                    <a14:compatExt spid="_x0000_s1260546"/>
                  </a:ext>
                  <a:ext uri="{FF2B5EF4-FFF2-40B4-BE49-F238E27FC236}">
                    <a16:creationId xmlns:a16="http://schemas.microsoft.com/office/drawing/2014/main" id="{00000000-0008-0000-0500-0000023C1300}"/>
                  </a:ext>
                </a:extLst>
              </xdr:cNvPr>
              <xdr:cNvSpPr/>
            </xdr:nvSpPr>
            <xdr:spPr bwMode="auto">
              <a:xfrm>
                <a:off x="3665195" y="2426096"/>
                <a:ext cx="550744" cy="193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1260547" name="Check Box 34" hidden="1">
              <a:extLst>
                <a:ext uri="{63B3BB69-23CF-44E3-9099-C40C66FF867C}">
                  <a14:compatExt spid="_x0000_s1260547"/>
                </a:ext>
                <a:ext uri="{FF2B5EF4-FFF2-40B4-BE49-F238E27FC236}">
                  <a16:creationId xmlns:a16="http://schemas.microsoft.com/office/drawing/2014/main" id="{00000000-0008-0000-0500-000003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1260548" name="Check Box 12" hidden="1">
              <a:extLst>
                <a:ext uri="{63B3BB69-23CF-44E3-9099-C40C66FF867C}">
                  <a14:compatExt spid="_x0000_s1260548"/>
                </a:ext>
                <a:ext uri="{FF2B5EF4-FFF2-40B4-BE49-F238E27FC236}">
                  <a16:creationId xmlns:a16="http://schemas.microsoft.com/office/drawing/2014/main" id="{00000000-0008-0000-0500-000004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1260549" name="Check Box 13" hidden="1">
              <a:extLst>
                <a:ext uri="{63B3BB69-23CF-44E3-9099-C40C66FF867C}">
                  <a14:compatExt spid="_x0000_s1260549"/>
                </a:ext>
                <a:ext uri="{FF2B5EF4-FFF2-40B4-BE49-F238E27FC236}">
                  <a16:creationId xmlns:a16="http://schemas.microsoft.com/office/drawing/2014/main" id="{00000000-0008-0000-0500-000005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1260550" name="Check Box 14" hidden="1">
              <a:extLst>
                <a:ext uri="{63B3BB69-23CF-44E3-9099-C40C66FF867C}">
                  <a14:compatExt spid="_x0000_s1260550"/>
                </a:ext>
                <a:ext uri="{FF2B5EF4-FFF2-40B4-BE49-F238E27FC236}">
                  <a16:creationId xmlns:a16="http://schemas.microsoft.com/office/drawing/2014/main" id="{00000000-0008-0000-0500-000006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1260551" name="Check Box 15" hidden="1">
              <a:extLst>
                <a:ext uri="{63B3BB69-23CF-44E3-9099-C40C66FF867C}">
                  <a14:compatExt spid="_x0000_s1260551"/>
                </a:ext>
                <a:ext uri="{FF2B5EF4-FFF2-40B4-BE49-F238E27FC236}">
                  <a16:creationId xmlns:a16="http://schemas.microsoft.com/office/drawing/2014/main" id="{00000000-0008-0000-0500-000007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1260552" name="Check Box 16" hidden="1">
              <a:extLst>
                <a:ext uri="{63B3BB69-23CF-44E3-9099-C40C66FF867C}">
                  <a14:compatExt spid="_x0000_s1260552"/>
                </a:ext>
                <a:ext uri="{FF2B5EF4-FFF2-40B4-BE49-F238E27FC236}">
                  <a16:creationId xmlns:a16="http://schemas.microsoft.com/office/drawing/2014/main" id="{00000000-0008-0000-0500-000008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1260553" name="Check Box 17" hidden="1">
              <a:extLst>
                <a:ext uri="{63B3BB69-23CF-44E3-9099-C40C66FF867C}">
                  <a14:compatExt spid="_x0000_s1260553"/>
                </a:ext>
                <a:ext uri="{FF2B5EF4-FFF2-40B4-BE49-F238E27FC236}">
                  <a16:creationId xmlns:a16="http://schemas.microsoft.com/office/drawing/2014/main" id="{00000000-0008-0000-0500-000009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1260554" name="Check Box 18" hidden="1">
              <a:extLst>
                <a:ext uri="{63B3BB69-23CF-44E3-9099-C40C66FF867C}">
                  <a14:compatExt spid="_x0000_s1260554"/>
                </a:ext>
                <a:ext uri="{FF2B5EF4-FFF2-40B4-BE49-F238E27FC236}">
                  <a16:creationId xmlns:a16="http://schemas.microsoft.com/office/drawing/2014/main" id="{00000000-0008-0000-0500-00000A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1260555" name="Check Box 19" hidden="1">
              <a:extLst>
                <a:ext uri="{63B3BB69-23CF-44E3-9099-C40C66FF867C}">
                  <a14:compatExt spid="_x0000_s1260555"/>
                </a:ext>
                <a:ext uri="{FF2B5EF4-FFF2-40B4-BE49-F238E27FC236}">
                  <a16:creationId xmlns:a16="http://schemas.microsoft.com/office/drawing/2014/main" id="{00000000-0008-0000-0500-00000B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1260556" name="Check Box 20" hidden="1">
              <a:extLst>
                <a:ext uri="{63B3BB69-23CF-44E3-9099-C40C66FF867C}">
                  <a14:compatExt spid="_x0000_s1260556"/>
                </a:ext>
                <a:ext uri="{FF2B5EF4-FFF2-40B4-BE49-F238E27FC236}">
                  <a16:creationId xmlns:a16="http://schemas.microsoft.com/office/drawing/2014/main" id="{00000000-0008-0000-0500-00000C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04800" y="7334250"/>
          <a:ext cx="257175" cy="1295400"/>
          <a:chOff x="304800" y="7200900"/>
          <a:chExt cx="304800" cy="1457325"/>
        </a:xfrm>
      </xdr:grpSpPr>
      <xdr:sp macro="" textlink="">
        <xdr:nvSpPr>
          <xdr:cNvPr id="4"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04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05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06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07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08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09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0A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0B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0C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581400" y="7067550"/>
              <a:ext cx="1145802" cy="200025"/>
              <a:chOff x="3059782" y="2427646"/>
              <a:chExt cx="1156157" cy="202828"/>
            </a:xfrm>
          </xdr:grpSpPr>
          <xdr:sp macro="" textlink="">
            <xdr:nvSpPr>
              <xdr:cNvPr id="1260557" name="Check Box 13" hidden="1">
                <a:extLst>
                  <a:ext uri="{63B3BB69-23CF-44E3-9099-C40C66FF867C}">
                    <a14:compatExt spid="_x0000_s1260557"/>
                  </a:ext>
                  <a:ext uri="{FF2B5EF4-FFF2-40B4-BE49-F238E27FC236}">
                    <a16:creationId xmlns:a16="http://schemas.microsoft.com/office/drawing/2014/main" id="{00000000-0008-0000-0500-00000D3C1300}"/>
                  </a:ext>
                </a:extLst>
              </xdr:cNvPr>
              <xdr:cNvSpPr/>
            </xdr:nvSpPr>
            <xdr:spPr bwMode="auto">
              <a:xfrm>
                <a:off x="3059782" y="2427658"/>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58" name="Check Box 14" hidden="1">
                <a:extLst>
                  <a:ext uri="{63B3BB69-23CF-44E3-9099-C40C66FF867C}">
                    <a14:compatExt spid="_x0000_s1260558"/>
                  </a:ext>
                  <a:ext uri="{FF2B5EF4-FFF2-40B4-BE49-F238E27FC236}">
                    <a16:creationId xmlns:a16="http://schemas.microsoft.com/office/drawing/2014/main" id="{00000000-0008-0000-0500-00000E3C1300}"/>
                  </a:ext>
                </a:extLst>
              </xdr:cNvPr>
              <xdr:cNvSpPr/>
            </xdr:nvSpPr>
            <xdr:spPr bwMode="auto">
              <a:xfrm>
                <a:off x="3665195" y="2427646"/>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3581400" y="7505700"/>
              <a:ext cx="1123950" cy="209550"/>
              <a:chOff x="3067051" y="485773"/>
              <a:chExt cx="1123934" cy="209561"/>
            </a:xfrm>
          </xdr:grpSpPr>
          <xdr:sp macro="" textlink="">
            <xdr:nvSpPr>
              <xdr:cNvPr id="1260559" name="Check Box 15" hidden="1">
                <a:extLst>
                  <a:ext uri="{63B3BB69-23CF-44E3-9099-C40C66FF867C}">
                    <a14:compatExt spid="_x0000_s1260559"/>
                  </a:ext>
                  <a:ext uri="{FF2B5EF4-FFF2-40B4-BE49-F238E27FC236}">
                    <a16:creationId xmlns:a16="http://schemas.microsoft.com/office/drawing/2014/main" id="{00000000-0008-0000-0500-00000F3C1300}"/>
                  </a:ext>
                </a:extLst>
              </xdr:cNvPr>
              <xdr:cNvSpPr/>
            </xdr:nvSpPr>
            <xdr:spPr bwMode="auto">
              <a:xfrm>
                <a:off x="3067051" y="485788"/>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1260560" name="Check Box 16" hidden="1">
                <a:extLst>
                  <a:ext uri="{63B3BB69-23CF-44E3-9099-C40C66FF867C}">
                    <a14:compatExt spid="_x0000_s1260560"/>
                  </a:ext>
                  <a:ext uri="{FF2B5EF4-FFF2-40B4-BE49-F238E27FC236}">
                    <a16:creationId xmlns:a16="http://schemas.microsoft.com/office/drawing/2014/main" id="{00000000-0008-0000-0500-0000103C1300}"/>
                  </a:ext>
                </a:extLst>
              </xdr:cNvPr>
              <xdr:cNvSpPr/>
            </xdr:nvSpPr>
            <xdr:spPr bwMode="auto">
              <a:xfrm>
                <a:off x="3638467" y="485773"/>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15" name="グループ化 14">
              <a:extLst>
                <a:ext uri="{FF2B5EF4-FFF2-40B4-BE49-F238E27FC236}">
                  <a16:creationId xmlns:a16="http://schemas.microsoft.com/office/drawing/2014/main" id="{00000000-0008-0000-0500-00000F000000}"/>
                </a:ext>
              </a:extLst>
            </xdr:cNvPr>
            <xdr:cNvGrpSpPr/>
          </xdr:nvGrpSpPr>
          <xdr:grpSpPr>
            <a:xfrm>
              <a:off x="3581400" y="8429625"/>
              <a:ext cx="1123950" cy="152400"/>
              <a:chOff x="3067051" y="485774"/>
              <a:chExt cx="1123934" cy="209551"/>
            </a:xfrm>
          </xdr:grpSpPr>
          <xdr:sp macro="" textlink="">
            <xdr:nvSpPr>
              <xdr:cNvPr id="1260561" name="Check Box 17" hidden="1">
                <a:extLst>
                  <a:ext uri="{63B3BB69-23CF-44E3-9099-C40C66FF867C}">
                    <a14:compatExt spid="_x0000_s1260561"/>
                  </a:ext>
                  <a:ext uri="{FF2B5EF4-FFF2-40B4-BE49-F238E27FC236}">
                    <a16:creationId xmlns:a16="http://schemas.microsoft.com/office/drawing/2014/main" id="{00000000-0008-0000-0500-0000113C1300}"/>
                  </a:ext>
                </a:extLst>
              </xdr:cNvPr>
              <xdr:cNvSpPr/>
            </xdr:nvSpPr>
            <xdr:spPr bwMode="auto">
              <a:xfrm>
                <a:off x="3067051"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2" name="Check Box 18" hidden="1">
                <a:extLst>
                  <a:ext uri="{63B3BB69-23CF-44E3-9099-C40C66FF867C}">
                    <a14:compatExt spid="_x0000_s1260562"/>
                  </a:ext>
                  <a:ext uri="{FF2B5EF4-FFF2-40B4-BE49-F238E27FC236}">
                    <a16:creationId xmlns:a16="http://schemas.microsoft.com/office/drawing/2014/main" id="{00000000-0008-0000-0500-0000123C1300}"/>
                  </a:ext>
                </a:extLst>
              </xdr:cNvPr>
              <xdr:cNvSpPr/>
            </xdr:nvSpPr>
            <xdr:spPr bwMode="auto">
              <a:xfrm>
                <a:off x="3638467"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16" name="グループ化 15">
              <a:extLst>
                <a:ext uri="{FF2B5EF4-FFF2-40B4-BE49-F238E27FC236}">
                  <a16:creationId xmlns:a16="http://schemas.microsoft.com/office/drawing/2014/main" id="{00000000-0008-0000-0500-000010000000}"/>
                </a:ext>
              </a:extLst>
            </xdr:cNvPr>
            <xdr:cNvGrpSpPr/>
          </xdr:nvGrpSpPr>
          <xdr:grpSpPr>
            <a:xfrm>
              <a:off x="3581400" y="9058275"/>
              <a:ext cx="1123950" cy="152400"/>
              <a:chOff x="3067051" y="485774"/>
              <a:chExt cx="1123934" cy="209551"/>
            </a:xfrm>
          </xdr:grpSpPr>
          <xdr:sp macro="" textlink="">
            <xdr:nvSpPr>
              <xdr:cNvPr id="1260563" name="Check Box 19" hidden="1">
                <a:extLst>
                  <a:ext uri="{63B3BB69-23CF-44E3-9099-C40C66FF867C}">
                    <a14:compatExt spid="_x0000_s1260563"/>
                  </a:ext>
                  <a:ext uri="{FF2B5EF4-FFF2-40B4-BE49-F238E27FC236}">
                    <a16:creationId xmlns:a16="http://schemas.microsoft.com/office/drawing/2014/main" id="{00000000-0008-0000-0500-0000133C1300}"/>
                  </a:ext>
                </a:extLst>
              </xdr:cNvPr>
              <xdr:cNvSpPr/>
            </xdr:nvSpPr>
            <xdr:spPr bwMode="auto">
              <a:xfrm>
                <a:off x="3067051"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4" name="Check Box 20" hidden="1">
                <a:extLst>
                  <a:ext uri="{63B3BB69-23CF-44E3-9099-C40C66FF867C}">
                    <a14:compatExt spid="_x0000_s1260564"/>
                  </a:ext>
                  <a:ext uri="{FF2B5EF4-FFF2-40B4-BE49-F238E27FC236}">
                    <a16:creationId xmlns:a16="http://schemas.microsoft.com/office/drawing/2014/main" id="{00000000-0008-0000-0500-0000143C1300}"/>
                  </a:ext>
                </a:extLst>
              </xdr:cNvPr>
              <xdr:cNvSpPr/>
            </xdr:nvSpPr>
            <xdr:spPr bwMode="auto">
              <a:xfrm>
                <a:off x="3638467"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19051</xdr:rowOff>
    </xdr:from>
    <xdr:to>
      <xdr:col>25</xdr:col>
      <xdr:colOff>76201</xdr:colOff>
      <xdr:row>60</xdr:row>
      <xdr:rowOff>76201</xdr:rowOff>
    </xdr:to>
    <xdr:sp macro="" textlink="">
      <xdr:nvSpPr>
        <xdr:cNvPr id="17" name="AutoShape 1">
          <a:extLst>
            <a:ext uri="{FF2B5EF4-FFF2-40B4-BE49-F238E27FC236}">
              <a16:creationId xmlns:a16="http://schemas.microsoft.com/office/drawing/2014/main" id="{00000000-0008-0000-0500-000011000000}"/>
            </a:ext>
          </a:extLst>
        </xdr:cNvPr>
        <xdr:cNvSpPr>
          <a:spLocks noChangeArrowheads="1"/>
        </xdr:cNvSpPr>
      </xdr:nvSpPr>
      <xdr:spPr bwMode="auto">
        <a:xfrm>
          <a:off x="609600" y="10096501"/>
          <a:ext cx="4371976" cy="22860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18" name="グループ化 17">
              <a:extLst>
                <a:ext uri="{FF2B5EF4-FFF2-40B4-BE49-F238E27FC236}">
                  <a16:creationId xmlns:a16="http://schemas.microsoft.com/office/drawing/2014/main" id="{00000000-0008-0000-0500-000012000000}"/>
                </a:ext>
              </a:extLst>
            </xdr:cNvPr>
            <xdr:cNvGrpSpPr/>
          </xdr:nvGrpSpPr>
          <xdr:grpSpPr>
            <a:xfrm>
              <a:off x="3581400" y="9334500"/>
              <a:ext cx="1123950" cy="200025"/>
              <a:chOff x="3067051" y="485423"/>
              <a:chExt cx="1123934" cy="209546"/>
            </a:xfrm>
          </xdr:grpSpPr>
          <xdr:sp macro="" textlink="">
            <xdr:nvSpPr>
              <xdr:cNvPr id="1260565" name="Check Box 21" hidden="1">
                <a:extLst>
                  <a:ext uri="{63B3BB69-23CF-44E3-9099-C40C66FF867C}">
                    <a14:compatExt spid="_x0000_s1260565"/>
                  </a:ext>
                  <a:ext uri="{FF2B5EF4-FFF2-40B4-BE49-F238E27FC236}">
                    <a16:creationId xmlns:a16="http://schemas.microsoft.com/office/drawing/2014/main" id="{00000000-0008-0000-0500-0000153C1300}"/>
                  </a:ext>
                </a:extLst>
              </xdr:cNvPr>
              <xdr:cNvSpPr/>
            </xdr:nvSpPr>
            <xdr:spPr bwMode="auto">
              <a:xfrm>
                <a:off x="3067051" y="485423"/>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6" name="Check Box 22" hidden="1">
                <a:extLst>
                  <a:ext uri="{63B3BB69-23CF-44E3-9099-C40C66FF867C}">
                    <a14:compatExt spid="_x0000_s1260566"/>
                  </a:ext>
                  <a:ext uri="{FF2B5EF4-FFF2-40B4-BE49-F238E27FC236}">
                    <a16:creationId xmlns:a16="http://schemas.microsoft.com/office/drawing/2014/main" id="{00000000-0008-0000-0500-0000163C1300}"/>
                  </a:ext>
                </a:extLst>
              </xdr:cNvPr>
              <xdr:cNvSpPr/>
            </xdr:nvSpPr>
            <xdr:spPr bwMode="auto">
              <a:xfrm>
                <a:off x="3638467"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57</xdr:row>
          <xdr:rowOff>0</xdr:rowOff>
        </xdr:from>
        <xdr:to>
          <xdr:col>24</xdr:col>
          <xdr:colOff>0</xdr:colOff>
          <xdr:row>58</xdr:row>
          <xdr:rowOff>28575</xdr:rowOff>
        </xdr:to>
        <xdr:grpSp>
          <xdr:nvGrpSpPr>
            <xdr:cNvPr id="19" name="グループ化 18">
              <a:extLst>
                <a:ext uri="{FF2B5EF4-FFF2-40B4-BE49-F238E27FC236}">
                  <a16:creationId xmlns:a16="http://schemas.microsoft.com/office/drawing/2014/main" id="{00000000-0008-0000-0500-000013000000}"/>
                </a:ext>
              </a:extLst>
            </xdr:cNvPr>
            <xdr:cNvGrpSpPr/>
          </xdr:nvGrpSpPr>
          <xdr:grpSpPr>
            <a:xfrm>
              <a:off x="3581400" y="9591675"/>
              <a:ext cx="1123950" cy="180975"/>
              <a:chOff x="3067051" y="485672"/>
              <a:chExt cx="1123934" cy="209546"/>
            </a:xfrm>
          </xdr:grpSpPr>
          <xdr:sp macro="" textlink="">
            <xdr:nvSpPr>
              <xdr:cNvPr id="1260567" name="Check Box 23" hidden="1">
                <a:extLst>
                  <a:ext uri="{63B3BB69-23CF-44E3-9099-C40C66FF867C}">
                    <a14:compatExt spid="_x0000_s1260567"/>
                  </a:ext>
                  <a:ext uri="{FF2B5EF4-FFF2-40B4-BE49-F238E27FC236}">
                    <a16:creationId xmlns:a16="http://schemas.microsoft.com/office/drawing/2014/main" id="{00000000-0008-0000-0500-0000173C1300}"/>
                  </a:ext>
                </a:extLst>
              </xdr:cNvPr>
              <xdr:cNvSpPr/>
            </xdr:nvSpPr>
            <xdr:spPr bwMode="auto">
              <a:xfrm>
                <a:off x="3067051"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8" name="Check Box 24" hidden="1">
                <a:extLst>
                  <a:ext uri="{63B3BB69-23CF-44E3-9099-C40C66FF867C}">
                    <a14:compatExt spid="_x0000_s1260568"/>
                  </a:ext>
                  <a:ext uri="{FF2B5EF4-FFF2-40B4-BE49-F238E27FC236}">
                    <a16:creationId xmlns:a16="http://schemas.microsoft.com/office/drawing/2014/main" id="{00000000-0008-0000-0500-0000183C1300}"/>
                  </a:ext>
                </a:extLst>
              </xdr:cNvPr>
              <xdr:cNvSpPr/>
            </xdr:nvSpPr>
            <xdr:spPr bwMode="auto">
              <a:xfrm>
                <a:off x="3638467"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20" name="グループ化 19">
              <a:extLst>
                <a:ext uri="{FF2B5EF4-FFF2-40B4-BE49-F238E27FC236}">
                  <a16:creationId xmlns:a16="http://schemas.microsoft.com/office/drawing/2014/main" id="{00000000-0008-0000-0500-000014000000}"/>
                </a:ext>
              </a:extLst>
            </xdr:cNvPr>
            <xdr:cNvGrpSpPr/>
          </xdr:nvGrpSpPr>
          <xdr:grpSpPr>
            <a:xfrm>
              <a:off x="3581400" y="7972425"/>
              <a:ext cx="1145802" cy="200025"/>
              <a:chOff x="3059782" y="2427646"/>
              <a:chExt cx="1156157" cy="202828"/>
            </a:xfrm>
          </xdr:grpSpPr>
          <xdr:sp macro="" textlink="">
            <xdr:nvSpPr>
              <xdr:cNvPr id="1260569" name="Check Box 25" hidden="1">
                <a:extLst>
                  <a:ext uri="{63B3BB69-23CF-44E3-9099-C40C66FF867C}">
                    <a14:compatExt spid="_x0000_s1260569"/>
                  </a:ext>
                  <a:ext uri="{FF2B5EF4-FFF2-40B4-BE49-F238E27FC236}">
                    <a16:creationId xmlns:a16="http://schemas.microsoft.com/office/drawing/2014/main" id="{00000000-0008-0000-0500-0000193C1300}"/>
                  </a:ext>
                </a:extLst>
              </xdr:cNvPr>
              <xdr:cNvSpPr/>
            </xdr:nvSpPr>
            <xdr:spPr bwMode="auto">
              <a:xfrm>
                <a:off x="3059782" y="2427658"/>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70" name="Check Box 26" hidden="1">
                <a:extLst>
                  <a:ext uri="{63B3BB69-23CF-44E3-9099-C40C66FF867C}">
                    <a14:compatExt spid="_x0000_s1260570"/>
                  </a:ext>
                  <a:ext uri="{FF2B5EF4-FFF2-40B4-BE49-F238E27FC236}">
                    <a16:creationId xmlns:a16="http://schemas.microsoft.com/office/drawing/2014/main" id="{00000000-0008-0000-0500-00001A3C1300}"/>
                  </a:ext>
                </a:extLst>
              </xdr:cNvPr>
              <xdr:cNvSpPr/>
            </xdr:nvSpPr>
            <xdr:spPr bwMode="auto">
              <a:xfrm>
                <a:off x="3665195" y="2427646"/>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21" name="グループ化 20">
              <a:extLst>
                <a:ext uri="{FF2B5EF4-FFF2-40B4-BE49-F238E27FC236}">
                  <a16:creationId xmlns:a16="http://schemas.microsoft.com/office/drawing/2014/main" id="{00000000-0008-0000-0500-000015000000}"/>
                </a:ext>
              </a:extLst>
            </xdr:cNvPr>
            <xdr:cNvGrpSpPr/>
          </xdr:nvGrpSpPr>
          <xdr:grpSpPr>
            <a:xfrm>
              <a:off x="600075" y="10477500"/>
              <a:ext cx="3924300" cy="800099"/>
              <a:chOff x="600075" y="10334562"/>
              <a:chExt cx="3924299" cy="800114"/>
            </a:xfrm>
          </xdr:grpSpPr>
          <xdr:sp macro="" textlink="">
            <xdr:nvSpPr>
              <xdr:cNvPr id="1260571" name="Check Box 27" hidden="1">
                <a:extLst>
                  <a:ext uri="{63B3BB69-23CF-44E3-9099-C40C66FF867C}">
                    <a14:compatExt spid="_x0000_s1260571"/>
                  </a:ext>
                  <a:ext uri="{FF2B5EF4-FFF2-40B4-BE49-F238E27FC236}">
                    <a16:creationId xmlns:a16="http://schemas.microsoft.com/office/drawing/2014/main" id="{00000000-0008-0000-0500-00001B3C1300}"/>
                  </a:ext>
                </a:extLst>
              </xdr:cNvPr>
              <xdr:cNvSpPr/>
            </xdr:nvSpPr>
            <xdr:spPr bwMode="auto">
              <a:xfrm>
                <a:off x="600075" y="10915604"/>
                <a:ext cx="2476501" cy="21907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1260572" name="Check Box 33" hidden="1">
                <a:extLst>
                  <a:ext uri="{63B3BB69-23CF-44E3-9099-C40C66FF867C}">
                    <a14:compatExt spid="_x0000_s1260572"/>
                  </a:ext>
                  <a:ext uri="{FF2B5EF4-FFF2-40B4-BE49-F238E27FC236}">
                    <a16:creationId xmlns:a16="http://schemas.microsoft.com/office/drawing/2014/main" id="{00000000-0008-0000-0500-00001C3C1300}"/>
                  </a:ext>
                </a:extLst>
              </xdr:cNvPr>
              <xdr:cNvSpPr/>
            </xdr:nvSpPr>
            <xdr:spPr bwMode="auto">
              <a:xfrm>
                <a:off x="600075" y="10363200"/>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1260573" name="Check Box 29" hidden="1">
                <a:extLst>
                  <a:ext uri="{63B3BB69-23CF-44E3-9099-C40C66FF867C}">
                    <a14:compatExt spid="_x0000_s1260573"/>
                  </a:ext>
                  <a:ext uri="{FF2B5EF4-FFF2-40B4-BE49-F238E27FC236}">
                    <a16:creationId xmlns:a16="http://schemas.microsoft.com/office/drawing/2014/main" id="{00000000-0008-0000-0500-00001D3C1300}"/>
                  </a:ext>
                </a:extLst>
              </xdr:cNvPr>
              <xdr:cNvSpPr/>
            </xdr:nvSpPr>
            <xdr:spPr bwMode="auto">
              <a:xfrm>
                <a:off x="600076" y="10506076"/>
                <a:ext cx="657223"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1260574" name="Check Box 30" hidden="1">
                <a:extLst>
                  <a:ext uri="{63B3BB69-23CF-44E3-9099-C40C66FF867C}">
                    <a14:compatExt spid="_x0000_s1260574"/>
                  </a:ext>
                  <a:ext uri="{FF2B5EF4-FFF2-40B4-BE49-F238E27FC236}">
                    <a16:creationId xmlns:a16="http://schemas.microsoft.com/office/drawing/2014/main" id="{00000000-0008-0000-0500-00001E3C1300}"/>
                  </a:ext>
                </a:extLst>
              </xdr:cNvPr>
              <xdr:cNvSpPr/>
            </xdr:nvSpPr>
            <xdr:spPr bwMode="auto">
              <a:xfrm>
                <a:off x="600076" y="10744200"/>
                <a:ext cx="2686050" cy="19034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1260575" name="Check Box 31" hidden="1">
                <a:extLst>
                  <a:ext uri="{63B3BB69-23CF-44E3-9099-C40C66FF867C}">
                    <a14:compatExt spid="_x0000_s1260575"/>
                  </a:ext>
                  <a:ext uri="{FF2B5EF4-FFF2-40B4-BE49-F238E27FC236}">
                    <a16:creationId xmlns:a16="http://schemas.microsoft.com/office/drawing/2014/main" id="{00000000-0008-0000-0500-00001F3C1300}"/>
                  </a:ext>
                </a:extLst>
              </xdr:cNvPr>
              <xdr:cNvSpPr/>
            </xdr:nvSpPr>
            <xdr:spPr bwMode="auto">
              <a:xfrm>
                <a:off x="2809875" y="10334562"/>
                <a:ext cx="1495423" cy="2816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1260576" name="Check Box 32" hidden="1">
                <a:extLst>
                  <a:ext uri="{63B3BB69-23CF-44E3-9099-C40C66FF867C}">
                    <a14:compatExt spid="_x0000_s1260576"/>
                  </a:ext>
                  <a:ext uri="{FF2B5EF4-FFF2-40B4-BE49-F238E27FC236}">
                    <a16:creationId xmlns:a16="http://schemas.microsoft.com/office/drawing/2014/main" id="{00000000-0008-0000-0500-0000203C1300}"/>
                  </a:ext>
                </a:extLst>
              </xdr:cNvPr>
              <xdr:cNvSpPr/>
            </xdr:nvSpPr>
            <xdr:spPr bwMode="auto">
              <a:xfrm>
                <a:off x="2809875" y="10549584"/>
                <a:ext cx="1714499"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22" name="グループ化 21">
              <a:extLst>
                <a:ext uri="{FF2B5EF4-FFF2-40B4-BE49-F238E27FC236}">
                  <a16:creationId xmlns:a16="http://schemas.microsoft.com/office/drawing/2014/main" id="{00000000-0008-0000-0500-000016000000}"/>
                </a:ext>
              </a:extLst>
            </xdr:cNvPr>
            <xdr:cNvGrpSpPr/>
          </xdr:nvGrpSpPr>
          <xdr:grpSpPr>
            <a:xfrm>
              <a:off x="2717123" y="11474411"/>
              <a:ext cx="2235877" cy="193714"/>
              <a:chOff x="3073977" y="10440505"/>
              <a:chExt cx="1678578" cy="263251"/>
            </a:xfrm>
          </xdr:grpSpPr>
          <xdr:sp macro="" textlink="">
            <xdr:nvSpPr>
              <xdr:cNvPr id="1260577" name="Check Box 151" hidden="1">
                <a:extLst>
                  <a:ext uri="{63B3BB69-23CF-44E3-9099-C40C66FF867C}">
                    <a14:compatExt spid="_x0000_s1260577"/>
                  </a:ext>
                  <a:ext uri="{FF2B5EF4-FFF2-40B4-BE49-F238E27FC236}">
                    <a16:creationId xmlns:a16="http://schemas.microsoft.com/office/drawing/2014/main" id="{00000000-0008-0000-0500-0000213C1300}"/>
                  </a:ext>
                </a:extLst>
              </xdr:cNvPr>
              <xdr:cNvSpPr/>
            </xdr:nvSpPr>
            <xdr:spPr bwMode="auto">
              <a:xfrm>
                <a:off x="3639487" y="10454136"/>
                <a:ext cx="544625" cy="24401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1260578" name="Check Box 152" hidden="1">
                <a:extLst>
                  <a:ext uri="{63B3BB69-23CF-44E3-9099-C40C66FF867C}">
                    <a14:compatExt spid="_x0000_s1260578"/>
                  </a:ext>
                  <a:ext uri="{FF2B5EF4-FFF2-40B4-BE49-F238E27FC236}">
                    <a16:creationId xmlns:a16="http://schemas.microsoft.com/office/drawing/2014/main" id="{00000000-0008-0000-0500-0000223C1300}"/>
                  </a:ext>
                </a:extLst>
              </xdr:cNvPr>
              <xdr:cNvSpPr/>
            </xdr:nvSpPr>
            <xdr:spPr bwMode="auto">
              <a:xfrm>
                <a:off x="4257983" y="10440505"/>
                <a:ext cx="494572" cy="25877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1260579" name="Check Box 35" hidden="1">
                <a:extLst>
                  <a:ext uri="{63B3BB69-23CF-44E3-9099-C40C66FF867C}">
                    <a14:compatExt spid="_x0000_s1260579"/>
                  </a:ext>
                  <a:ext uri="{FF2B5EF4-FFF2-40B4-BE49-F238E27FC236}">
                    <a16:creationId xmlns:a16="http://schemas.microsoft.com/office/drawing/2014/main" id="{00000000-0008-0000-0500-0000233C1300}"/>
                  </a:ext>
                </a:extLst>
              </xdr:cNvPr>
              <xdr:cNvSpPr/>
            </xdr:nvSpPr>
            <xdr:spPr bwMode="auto">
              <a:xfrm>
                <a:off x="3073977" y="10448925"/>
                <a:ext cx="528316" cy="2548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48779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8833699"/>
              <a:ext cx="1238061" cy="208556"/>
              <a:chOff x="3337791" y="405848"/>
              <a:chExt cx="1222114" cy="212035"/>
            </a:xfrm>
          </xdr:grpSpPr>
          <xdr:sp macro="" textlink="">
            <xdr:nvSpPr>
              <xdr:cNvPr id="1185796" name="Check Box 4" hidden="1">
                <a:extLst>
                  <a:ext uri="{63B3BB69-23CF-44E3-9099-C40C66FF867C}">
                    <a14:compatExt spid="_x0000_s1185796"/>
                  </a:ext>
                  <a:ext uri="{FF2B5EF4-FFF2-40B4-BE49-F238E27FC236}">
                    <a16:creationId xmlns:a16="http://schemas.microsoft.com/office/drawing/2014/main" id="{00000000-0008-0000-2100-000004181200}"/>
                  </a:ext>
                </a:extLst>
              </xdr:cNvPr>
              <xdr:cNvSpPr/>
            </xdr:nvSpPr>
            <xdr:spPr bwMode="auto">
              <a:xfrm>
                <a:off x="3337791" y="405848"/>
                <a:ext cx="67048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797" name="Check Box 5" hidden="1">
                <a:extLst>
                  <a:ext uri="{63B3BB69-23CF-44E3-9099-C40C66FF867C}">
                    <a14:compatExt spid="_x0000_s1185797"/>
                  </a:ext>
                  <a:ext uri="{FF2B5EF4-FFF2-40B4-BE49-F238E27FC236}">
                    <a16:creationId xmlns:a16="http://schemas.microsoft.com/office/drawing/2014/main" id="{00000000-0008-0000-2100-000005181200}"/>
                  </a:ext>
                </a:extLst>
              </xdr:cNvPr>
              <xdr:cNvSpPr/>
            </xdr:nvSpPr>
            <xdr:spPr bwMode="auto">
              <a:xfrm>
                <a:off x="3882393"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124204" y="2856175"/>
              <a:ext cx="1238062" cy="208557"/>
              <a:chOff x="3337793" y="405848"/>
              <a:chExt cx="1222105" cy="212035"/>
            </a:xfrm>
          </xdr:grpSpPr>
          <xdr:sp macro="" textlink="">
            <xdr:nvSpPr>
              <xdr:cNvPr id="1185798" name="Check Box 6" hidden="1">
                <a:extLst>
                  <a:ext uri="{63B3BB69-23CF-44E3-9099-C40C66FF867C}">
                    <a14:compatExt spid="_x0000_s1185798"/>
                  </a:ext>
                  <a:ext uri="{FF2B5EF4-FFF2-40B4-BE49-F238E27FC236}">
                    <a16:creationId xmlns:a16="http://schemas.microsoft.com/office/drawing/2014/main" id="{00000000-0008-0000-2100-000006181200}"/>
                  </a:ext>
                </a:extLst>
              </xdr:cNvPr>
              <xdr:cNvSpPr/>
            </xdr:nvSpPr>
            <xdr:spPr bwMode="auto">
              <a:xfrm>
                <a:off x="3337793"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85799" name="Check Box 7" hidden="1">
                <a:extLst>
                  <a:ext uri="{63B3BB69-23CF-44E3-9099-C40C66FF867C}">
                    <a14:compatExt spid="_x0000_s1185799"/>
                  </a:ext>
                  <a:ext uri="{FF2B5EF4-FFF2-40B4-BE49-F238E27FC236}">
                    <a16:creationId xmlns:a16="http://schemas.microsoft.com/office/drawing/2014/main" id="{00000000-0008-0000-2100-0000071812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9" name="グループ化 8">
              <a:extLst>
                <a:ext uri="{FF2B5EF4-FFF2-40B4-BE49-F238E27FC236}">
                  <a16:creationId xmlns:a16="http://schemas.microsoft.com/office/drawing/2014/main" id="{00000000-0008-0000-2100-000009000000}"/>
                </a:ext>
              </a:extLst>
            </xdr:cNvPr>
            <xdr:cNvGrpSpPr/>
          </xdr:nvGrpSpPr>
          <xdr:grpSpPr>
            <a:xfrm>
              <a:off x="2572310" y="4398869"/>
              <a:ext cx="2011457" cy="207819"/>
              <a:chOff x="2558752" y="6265494"/>
              <a:chExt cx="2019303" cy="211284"/>
            </a:xfrm>
          </xdr:grpSpPr>
          <xdr:sp macro="" textlink="">
            <xdr:nvSpPr>
              <xdr:cNvPr id="1185807" name="Check Box 15" hidden="1">
                <a:extLst>
                  <a:ext uri="{63B3BB69-23CF-44E3-9099-C40C66FF867C}">
                    <a14:compatExt spid="_x0000_s1185807"/>
                  </a:ext>
                  <a:ext uri="{FF2B5EF4-FFF2-40B4-BE49-F238E27FC236}">
                    <a16:creationId xmlns:a16="http://schemas.microsoft.com/office/drawing/2014/main" id="{00000000-0008-0000-2100-00000F181200}"/>
                  </a:ext>
                </a:extLst>
              </xdr:cNvPr>
              <xdr:cNvSpPr/>
            </xdr:nvSpPr>
            <xdr:spPr bwMode="auto">
              <a:xfrm>
                <a:off x="3143250" y="6295150"/>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185808" name="Check Box 16" hidden="1">
                <a:extLst>
                  <a:ext uri="{63B3BB69-23CF-44E3-9099-C40C66FF867C}">
                    <a14:compatExt spid="_x0000_s1185808"/>
                  </a:ext>
                  <a:ext uri="{FF2B5EF4-FFF2-40B4-BE49-F238E27FC236}">
                    <a16:creationId xmlns:a16="http://schemas.microsoft.com/office/drawing/2014/main" id="{00000000-0008-0000-2100-000010181200}"/>
                  </a:ext>
                </a:extLst>
              </xdr:cNvPr>
              <xdr:cNvSpPr/>
            </xdr:nvSpPr>
            <xdr:spPr bwMode="auto">
              <a:xfrm>
                <a:off x="3736393" y="6265494"/>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185809" name="Check Box 17" hidden="1">
                <a:extLst>
                  <a:ext uri="{63B3BB69-23CF-44E3-9099-C40C66FF867C}">
                    <a14:compatExt spid="_x0000_s1185809"/>
                  </a:ext>
                  <a:ext uri="{FF2B5EF4-FFF2-40B4-BE49-F238E27FC236}">
                    <a16:creationId xmlns:a16="http://schemas.microsoft.com/office/drawing/2014/main" id="{00000000-0008-0000-2100-000011181200}"/>
                  </a:ext>
                </a:extLst>
              </xdr:cNvPr>
              <xdr:cNvSpPr/>
            </xdr:nvSpPr>
            <xdr:spPr bwMode="auto">
              <a:xfrm>
                <a:off x="2558752" y="6295151"/>
                <a:ext cx="670182"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185812" name="Check Box 5" hidden="1">
              <a:extLst>
                <a:ext uri="{63B3BB69-23CF-44E3-9099-C40C66FF867C}">
                  <a14:compatExt spid="_x0000_s1185812"/>
                </a:ext>
                <a:ext uri="{FF2B5EF4-FFF2-40B4-BE49-F238E27FC236}">
                  <a16:creationId xmlns:a16="http://schemas.microsoft.com/office/drawing/2014/main" id="{00000000-0008-0000-2100-00001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185813" name="Check Box 6" hidden="1">
              <a:extLst>
                <a:ext uri="{63B3BB69-23CF-44E3-9099-C40C66FF867C}">
                  <a14:compatExt spid="_x0000_s1185813"/>
                </a:ext>
                <a:ext uri="{FF2B5EF4-FFF2-40B4-BE49-F238E27FC236}">
                  <a16:creationId xmlns:a16="http://schemas.microsoft.com/office/drawing/2014/main" id="{00000000-0008-0000-2100-00001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185814" name="Check Box 22" hidden="1">
              <a:extLst>
                <a:ext uri="{63B3BB69-23CF-44E3-9099-C40C66FF867C}">
                  <a14:compatExt spid="_x0000_s1185814"/>
                </a:ext>
                <a:ext uri="{FF2B5EF4-FFF2-40B4-BE49-F238E27FC236}">
                  <a16:creationId xmlns:a16="http://schemas.microsoft.com/office/drawing/2014/main" id="{00000000-0008-0000-2100-00001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185815" name="Check Box 23" hidden="1">
              <a:extLst>
                <a:ext uri="{63B3BB69-23CF-44E3-9099-C40C66FF867C}">
                  <a14:compatExt spid="_x0000_s1185815"/>
                </a:ext>
                <a:ext uri="{FF2B5EF4-FFF2-40B4-BE49-F238E27FC236}">
                  <a16:creationId xmlns:a16="http://schemas.microsoft.com/office/drawing/2014/main" id="{00000000-0008-0000-2100-00001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3124204" y="1676400"/>
              <a:ext cx="1239742" cy="205195"/>
              <a:chOff x="3337757" y="405848"/>
              <a:chExt cx="1222103" cy="212035"/>
            </a:xfrm>
          </xdr:grpSpPr>
          <xdr:sp macro="" textlink="">
            <xdr:nvSpPr>
              <xdr:cNvPr id="1185816" name="Check Box 24" hidden="1">
                <a:extLst>
                  <a:ext uri="{63B3BB69-23CF-44E3-9099-C40C66FF867C}">
                    <a14:compatExt spid="_x0000_s1185816"/>
                  </a:ext>
                  <a:ext uri="{FF2B5EF4-FFF2-40B4-BE49-F238E27FC236}">
                    <a16:creationId xmlns:a16="http://schemas.microsoft.com/office/drawing/2014/main" id="{00000000-0008-0000-2100-000018181200}"/>
                  </a:ext>
                </a:extLst>
              </xdr:cNvPr>
              <xdr:cNvSpPr/>
            </xdr:nvSpPr>
            <xdr:spPr bwMode="auto">
              <a:xfrm>
                <a:off x="333775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17" name="Check Box 25" hidden="1">
                <a:extLst>
                  <a:ext uri="{63B3BB69-23CF-44E3-9099-C40C66FF867C}">
                    <a14:compatExt spid="_x0000_s1185817"/>
                  </a:ext>
                  <a:ext uri="{FF2B5EF4-FFF2-40B4-BE49-F238E27FC236}">
                    <a16:creationId xmlns:a16="http://schemas.microsoft.com/office/drawing/2014/main" id="{00000000-0008-0000-2100-000019181200}"/>
                  </a:ext>
                </a:extLst>
              </xdr:cNvPr>
              <xdr:cNvSpPr/>
            </xdr:nvSpPr>
            <xdr:spPr bwMode="auto">
              <a:xfrm>
                <a:off x="3882346"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24204" y="8316445"/>
              <a:ext cx="1238062" cy="219762"/>
              <a:chOff x="3337793" y="405848"/>
              <a:chExt cx="1222105" cy="212035"/>
            </a:xfrm>
          </xdr:grpSpPr>
          <xdr:sp macro="" textlink="">
            <xdr:nvSpPr>
              <xdr:cNvPr id="1185818" name="Check Box 26" hidden="1">
                <a:extLst>
                  <a:ext uri="{63B3BB69-23CF-44E3-9099-C40C66FF867C}">
                    <a14:compatExt spid="_x0000_s1185818"/>
                  </a:ext>
                  <a:ext uri="{FF2B5EF4-FFF2-40B4-BE49-F238E27FC236}">
                    <a16:creationId xmlns:a16="http://schemas.microsoft.com/office/drawing/2014/main" id="{00000000-0008-0000-2100-00001A181200}"/>
                  </a:ext>
                </a:extLst>
              </xdr:cNvPr>
              <xdr:cNvSpPr/>
            </xdr:nvSpPr>
            <xdr:spPr bwMode="auto">
              <a:xfrm>
                <a:off x="3337793"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85819" name="Check Box 27" hidden="1">
                <a:extLst>
                  <a:ext uri="{63B3BB69-23CF-44E3-9099-C40C66FF867C}">
                    <a14:compatExt spid="_x0000_s1185819"/>
                  </a:ext>
                  <a:ext uri="{FF2B5EF4-FFF2-40B4-BE49-F238E27FC236}">
                    <a16:creationId xmlns:a16="http://schemas.microsoft.com/office/drawing/2014/main" id="{00000000-0008-0000-2100-00001B1812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185820" name="Check Box 10" hidden="1">
              <a:extLst>
                <a:ext uri="{63B3BB69-23CF-44E3-9099-C40C66FF867C}">
                  <a14:compatExt spid="_x0000_s1185820"/>
                </a:ext>
                <a:ext uri="{FF2B5EF4-FFF2-40B4-BE49-F238E27FC236}">
                  <a16:creationId xmlns:a16="http://schemas.microsoft.com/office/drawing/2014/main" id="{00000000-0008-0000-2100-00001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185821" name="Check Box 64" hidden="1">
              <a:extLst>
                <a:ext uri="{63B3BB69-23CF-44E3-9099-C40C66FF867C}">
                  <a14:compatExt spid="_x0000_s1185821"/>
                </a:ext>
                <a:ext uri="{FF2B5EF4-FFF2-40B4-BE49-F238E27FC236}">
                  <a16:creationId xmlns:a16="http://schemas.microsoft.com/office/drawing/2014/main" id="{00000000-0008-0000-2100-00001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185822" name="Check Box 65" hidden="1">
              <a:extLst>
                <a:ext uri="{63B3BB69-23CF-44E3-9099-C40C66FF867C}">
                  <a14:compatExt spid="_x0000_s1185822"/>
                </a:ext>
                <a:ext uri="{FF2B5EF4-FFF2-40B4-BE49-F238E27FC236}">
                  <a16:creationId xmlns:a16="http://schemas.microsoft.com/office/drawing/2014/main" id="{00000000-0008-0000-2100-00001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185823" name="Check Box 66" hidden="1">
              <a:extLst>
                <a:ext uri="{63B3BB69-23CF-44E3-9099-C40C66FF867C}">
                  <a14:compatExt spid="_x0000_s1185823"/>
                </a:ext>
                <a:ext uri="{FF2B5EF4-FFF2-40B4-BE49-F238E27FC236}">
                  <a16:creationId xmlns:a16="http://schemas.microsoft.com/office/drawing/2014/main" id="{00000000-0008-0000-2100-00001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185824" name="Check Box 67" hidden="1">
              <a:extLst>
                <a:ext uri="{63B3BB69-23CF-44E3-9099-C40C66FF867C}">
                  <a14:compatExt spid="_x0000_s1185824"/>
                </a:ext>
                <a:ext uri="{FF2B5EF4-FFF2-40B4-BE49-F238E27FC236}">
                  <a16:creationId xmlns:a16="http://schemas.microsoft.com/office/drawing/2014/main" id="{00000000-0008-0000-2100-00002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185825" name="Check Box 68" hidden="1">
              <a:extLst>
                <a:ext uri="{63B3BB69-23CF-44E3-9099-C40C66FF867C}">
                  <a14:compatExt spid="_x0000_s1185825"/>
                </a:ext>
                <a:ext uri="{FF2B5EF4-FFF2-40B4-BE49-F238E27FC236}">
                  <a16:creationId xmlns:a16="http://schemas.microsoft.com/office/drawing/2014/main" id="{00000000-0008-0000-2100-00002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185826" name="Check Box 69" hidden="1">
              <a:extLst>
                <a:ext uri="{63B3BB69-23CF-44E3-9099-C40C66FF867C}">
                  <a14:compatExt spid="_x0000_s1185826"/>
                </a:ext>
                <a:ext uri="{FF2B5EF4-FFF2-40B4-BE49-F238E27FC236}">
                  <a16:creationId xmlns:a16="http://schemas.microsoft.com/office/drawing/2014/main" id="{00000000-0008-0000-2100-00002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185827" name="Check Box 70" hidden="1">
              <a:extLst>
                <a:ext uri="{63B3BB69-23CF-44E3-9099-C40C66FF867C}">
                  <a14:compatExt spid="_x0000_s1185827"/>
                </a:ext>
                <a:ext uri="{FF2B5EF4-FFF2-40B4-BE49-F238E27FC236}">
                  <a16:creationId xmlns:a16="http://schemas.microsoft.com/office/drawing/2014/main" id="{00000000-0008-0000-2100-00002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185828" name="Check Box 71" hidden="1">
              <a:extLst>
                <a:ext uri="{63B3BB69-23CF-44E3-9099-C40C66FF867C}">
                  <a14:compatExt spid="_x0000_s1185828"/>
                </a:ext>
                <a:ext uri="{FF2B5EF4-FFF2-40B4-BE49-F238E27FC236}">
                  <a16:creationId xmlns:a16="http://schemas.microsoft.com/office/drawing/2014/main" id="{00000000-0008-0000-2100-00002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185829" name="Check Box 72" hidden="1">
              <a:extLst>
                <a:ext uri="{63B3BB69-23CF-44E3-9099-C40C66FF867C}">
                  <a14:compatExt spid="_x0000_s1185829"/>
                </a:ext>
                <a:ext uri="{FF2B5EF4-FFF2-40B4-BE49-F238E27FC236}">
                  <a16:creationId xmlns:a16="http://schemas.microsoft.com/office/drawing/2014/main" id="{00000000-0008-0000-2100-00002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185830" name="Check Box 73" hidden="1">
              <a:extLst>
                <a:ext uri="{63B3BB69-23CF-44E3-9099-C40C66FF867C}">
                  <a14:compatExt spid="_x0000_s1185830"/>
                </a:ext>
                <a:ext uri="{FF2B5EF4-FFF2-40B4-BE49-F238E27FC236}">
                  <a16:creationId xmlns:a16="http://schemas.microsoft.com/office/drawing/2014/main" id="{00000000-0008-0000-2100-00002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185831" name="Check Box 74" hidden="1">
              <a:extLst>
                <a:ext uri="{63B3BB69-23CF-44E3-9099-C40C66FF867C}">
                  <a14:compatExt spid="_x0000_s1185831"/>
                </a:ext>
                <a:ext uri="{FF2B5EF4-FFF2-40B4-BE49-F238E27FC236}">
                  <a16:creationId xmlns:a16="http://schemas.microsoft.com/office/drawing/2014/main" id="{00000000-0008-0000-2100-00002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185832" name="Check Box 75" hidden="1">
              <a:extLst>
                <a:ext uri="{63B3BB69-23CF-44E3-9099-C40C66FF867C}">
                  <a14:compatExt spid="_x0000_s1185832"/>
                </a:ext>
                <a:ext uri="{FF2B5EF4-FFF2-40B4-BE49-F238E27FC236}">
                  <a16:creationId xmlns:a16="http://schemas.microsoft.com/office/drawing/2014/main" id="{00000000-0008-0000-2100-00002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185833" name="Check Box 76" hidden="1">
              <a:extLst>
                <a:ext uri="{63B3BB69-23CF-44E3-9099-C40C66FF867C}">
                  <a14:compatExt spid="_x0000_s1185833"/>
                </a:ext>
                <a:ext uri="{FF2B5EF4-FFF2-40B4-BE49-F238E27FC236}">
                  <a16:creationId xmlns:a16="http://schemas.microsoft.com/office/drawing/2014/main" id="{00000000-0008-0000-2100-00002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185834" name="Check Box 77" hidden="1">
              <a:extLst>
                <a:ext uri="{63B3BB69-23CF-44E3-9099-C40C66FF867C}">
                  <a14:compatExt spid="_x0000_s1185834"/>
                </a:ext>
                <a:ext uri="{FF2B5EF4-FFF2-40B4-BE49-F238E27FC236}">
                  <a16:creationId xmlns:a16="http://schemas.microsoft.com/office/drawing/2014/main" id="{00000000-0008-0000-2100-00002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185835" name="Check Box 78" hidden="1">
              <a:extLst>
                <a:ext uri="{63B3BB69-23CF-44E3-9099-C40C66FF867C}">
                  <a14:compatExt spid="_x0000_s1185835"/>
                </a:ext>
                <a:ext uri="{FF2B5EF4-FFF2-40B4-BE49-F238E27FC236}">
                  <a16:creationId xmlns:a16="http://schemas.microsoft.com/office/drawing/2014/main" id="{00000000-0008-0000-2100-00002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185836" name="Check Box 79" hidden="1">
              <a:extLst>
                <a:ext uri="{63B3BB69-23CF-44E3-9099-C40C66FF867C}">
                  <a14:compatExt spid="_x0000_s1185836"/>
                </a:ext>
                <a:ext uri="{FF2B5EF4-FFF2-40B4-BE49-F238E27FC236}">
                  <a16:creationId xmlns:a16="http://schemas.microsoft.com/office/drawing/2014/main" id="{00000000-0008-0000-2100-00002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185837" name="Check Box 80" hidden="1">
              <a:extLst>
                <a:ext uri="{63B3BB69-23CF-44E3-9099-C40C66FF867C}">
                  <a14:compatExt spid="_x0000_s1185837"/>
                </a:ext>
                <a:ext uri="{FF2B5EF4-FFF2-40B4-BE49-F238E27FC236}">
                  <a16:creationId xmlns:a16="http://schemas.microsoft.com/office/drawing/2014/main" id="{00000000-0008-0000-2100-00002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185838" name="Check Box 81" hidden="1">
              <a:extLst>
                <a:ext uri="{63B3BB69-23CF-44E3-9099-C40C66FF867C}">
                  <a14:compatExt spid="_x0000_s1185838"/>
                </a:ext>
                <a:ext uri="{FF2B5EF4-FFF2-40B4-BE49-F238E27FC236}">
                  <a16:creationId xmlns:a16="http://schemas.microsoft.com/office/drawing/2014/main" id="{00000000-0008-0000-2100-00002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185839" name="Check Box 82" hidden="1">
              <a:extLst>
                <a:ext uri="{63B3BB69-23CF-44E3-9099-C40C66FF867C}">
                  <a14:compatExt spid="_x0000_s1185839"/>
                </a:ext>
                <a:ext uri="{FF2B5EF4-FFF2-40B4-BE49-F238E27FC236}">
                  <a16:creationId xmlns:a16="http://schemas.microsoft.com/office/drawing/2014/main" id="{00000000-0008-0000-2100-00002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185840" name="Check Box 83" hidden="1">
              <a:extLst>
                <a:ext uri="{63B3BB69-23CF-44E3-9099-C40C66FF867C}">
                  <a14:compatExt spid="_x0000_s1185840"/>
                </a:ext>
                <a:ext uri="{FF2B5EF4-FFF2-40B4-BE49-F238E27FC236}">
                  <a16:creationId xmlns:a16="http://schemas.microsoft.com/office/drawing/2014/main" id="{00000000-0008-0000-2100-00003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185841" name="Check Box 84" hidden="1">
              <a:extLst>
                <a:ext uri="{63B3BB69-23CF-44E3-9099-C40C66FF867C}">
                  <a14:compatExt spid="_x0000_s1185841"/>
                </a:ext>
                <a:ext uri="{FF2B5EF4-FFF2-40B4-BE49-F238E27FC236}">
                  <a16:creationId xmlns:a16="http://schemas.microsoft.com/office/drawing/2014/main" id="{00000000-0008-0000-2100-00003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185842" name="Check Box 85" hidden="1">
              <a:extLst>
                <a:ext uri="{63B3BB69-23CF-44E3-9099-C40C66FF867C}">
                  <a14:compatExt spid="_x0000_s1185842"/>
                </a:ext>
                <a:ext uri="{FF2B5EF4-FFF2-40B4-BE49-F238E27FC236}">
                  <a16:creationId xmlns:a16="http://schemas.microsoft.com/office/drawing/2014/main" id="{00000000-0008-0000-2100-00003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185843" name="Check Box 86" hidden="1">
              <a:extLst>
                <a:ext uri="{63B3BB69-23CF-44E3-9099-C40C66FF867C}">
                  <a14:compatExt spid="_x0000_s1185843"/>
                </a:ext>
                <a:ext uri="{FF2B5EF4-FFF2-40B4-BE49-F238E27FC236}">
                  <a16:creationId xmlns:a16="http://schemas.microsoft.com/office/drawing/2014/main" id="{00000000-0008-0000-2100-00003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185844" name="Check Box 87" hidden="1">
              <a:extLst>
                <a:ext uri="{63B3BB69-23CF-44E3-9099-C40C66FF867C}">
                  <a14:compatExt spid="_x0000_s1185844"/>
                </a:ext>
                <a:ext uri="{FF2B5EF4-FFF2-40B4-BE49-F238E27FC236}">
                  <a16:creationId xmlns:a16="http://schemas.microsoft.com/office/drawing/2014/main" id="{00000000-0008-0000-2100-00003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185845" name="Check Box 88" hidden="1">
              <a:extLst>
                <a:ext uri="{63B3BB69-23CF-44E3-9099-C40C66FF867C}">
                  <a14:compatExt spid="_x0000_s1185845"/>
                </a:ext>
                <a:ext uri="{FF2B5EF4-FFF2-40B4-BE49-F238E27FC236}">
                  <a16:creationId xmlns:a16="http://schemas.microsoft.com/office/drawing/2014/main" id="{00000000-0008-0000-2100-00003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185846" name="Check Box 89" hidden="1">
              <a:extLst>
                <a:ext uri="{63B3BB69-23CF-44E3-9099-C40C66FF867C}">
                  <a14:compatExt spid="_x0000_s1185846"/>
                </a:ext>
                <a:ext uri="{FF2B5EF4-FFF2-40B4-BE49-F238E27FC236}">
                  <a16:creationId xmlns:a16="http://schemas.microsoft.com/office/drawing/2014/main" id="{00000000-0008-0000-2100-00003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185847" name="Check Box 90" hidden="1">
              <a:extLst>
                <a:ext uri="{63B3BB69-23CF-44E3-9099-C40C66FF867C}">
                  <a14:compatExt spid="_x0000_s1185847"/>
                </a:ext>
                <a:ext uri="{FF2B5EF4-FFF2-40B4-BE49-F238E27FC236}">
                  <a16:creationId xmlns:a16="http://schemas.microsoft.com/office/drawing/2014/main" id="{00000000-0008-0000-2100-00003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185848" name="Check Box 91" hidden="1">
              <a:extLst>
                <a:ext uri="{63B3BB69-23CF-44E3-9099-C40C66FF867C}">
                  <a14:compatExt spid="_x0000_s1185848"/>
                </a:ext>
                <a:ext uri="{FF2B5EF4-FFF2-40B4-BE49-F238E27FC236}">
                  <a16:creationId xmlns:a16="http://schemas.microsoft.com/office/drawing/2014/main" id="{00000000-0008-0000-2100-00003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185849" name="Check Box 92" hidden="1">
              <a:extLst>
                <a:ext uri="{63B3BB69-23CF-44E3-9099-C40C66FF867C}">
                  <a14:compatExt spid="_x0000_s1185849"/>
                </a:ext>
                <a:ext uri="{FF2B5EF4-FFF2-40B4-BE49-F238E27FC236}">
                  <a16:creationId xmlns:a16="http://schemas.microsoft.com/office/drawing/2014/main" id="{00000000-0008-0000-2100-00003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185850" name="Check Box 93" hidden="1">
              <a:extLst>
                <a:ext uri="{63B3BB69-23CF-44E3-9099-C40C66FF867C}">
                  <a14:compatExt spid="_x0000_s1185850"/>
                </a:ext>
                <a:ext uri="{FF2B5EF4-FFF2-40B4-BE49-F238E27FC236}">
                  <a16:creationId xmlns:a16="http://schemas.microsoft.com/office/drawing/2014/main" id="{00000000-0008-0000-2100-00003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185851" name="Check Box 94" hidden="1">
              <a:extLst>
                <a:ext uri="{63B3BB69-23CF-44E3-9099-C40C66FF867C}">
                  <a14:compatExt spid="_x0000_s1185851"/>
                </a:ext>
                <a:ext uri="{FF2B5EF4-FFF2-40B4-BE49-F238E27FC236}">
                  <a16:creationId xmlns:a16="http://schemas.microsoft.com/office/drawing/2014/main" id="{00000000-0008-0000-2100-00003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185852" name="Check Box 95" hidden="1">
              <a:extLst>
                <a:ext uri="{63B3BB69-23CF-44E3-9099-C40C66FF867C}">
                  <a14:compatExt spid="_x0000_s1185852"/>
                </a:ext>
                <a:ext uri="{FF2B5EF4-FFF2-40B4-BE49-F238E27FC236}">
                  <a16:creationId xmlns:a16="http://schemas.microsoft.com/office/drawing/2014/main" id="{00000000-0008-0000-2100-00003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185853" name="Check Box 96" hidden="1">
              <a:extLst>
                <a:ext uri="{63B3BB69-23CF-44E3-9099-C40C66FF867C}">
                  <a14:compatExt spid="_x0000_s1185853"/>
                </a:ext>
                <a:ext uri="{FF2B5EF4-FFF2-40B4-BE49-F238E27FC236}">
                  <a16:creationId xmlns:a16="http://schemas.microsoft.com/office/drawing/2014/main" id="{00000000-0008-0000-2100-00003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185854" name="Check Box 97" hidden="1">
              <a:extLst>
                <a:ext uri="{63B3BB69-23CF-44E3-9099-C40C66FF867C}">
                  <a14:compatExt spid="_x0000_s1185854"/>
                </a:ext>
                <a:ext uri="{FF2B5EF4-FFF2-40B4-BE49-F238E27FC236}">
                  <a16:creationId xmlns:a16="http://schemas.microsoft.com/office/drawing/2014/main" id="{00000000-0008-0000-2100-00003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185855" name="Check Box 98" hidden="1">
              <a:extLst>
                <a:ext uri="{63B3BB69-23CF-44E3-9099-C40C66FF867C}">
                  <a14:compatExt spid="_x0000_s1185855"/>
                </a:ext>
                <a:ext uri="{FF2B5EF4-FFF2-40B4-BE49-F238E27FC236}">
                  <a16:creationId xmlns:a16="http://schemas.microsoft.com/office/drawing/2014/main" id="{00000000-0008-0000-2100-00003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185856" name="Check Box 64" hidden="1">
              <a:extLst>
                <a:ext uri="{63B3BB69-23CF-44E3-9099-C40C66FF867C}">
                  <a14:compatExt spid="_x0000_s1185856"/>
                </a:ext>
                <a:ext uri="{FF2B5EF4-FFF2-40B4-BE49-F238E27FC236}">
                  <a16:creationId xmlns:a16="http://schemas.microsoft.com/office/drawing/2014/main" id="{00000000-0008-0000-2100-00004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185857" name="Check Box 65" hidden="1">
              <a:extLst>
                <a:ext uri="{63B3BB69-23CF-44E3-9099-C40C66FF867C}">
                  <a14:compatExt spid="_x0000_s1185857"/>
                </a:ext>
                <a:ext uri="{FF2B5EF4-FFF2-40B4-BE49-F238E27FC236}">
                  <a16:creationId xmlns:a16="http://schemas.microsoft.com/office/drawing/2014/main" id="{00000000-0008-0000-2100-00004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185858" name="Check Box 66" hidden="1">
              <a:extLst>
                <a:ext uri="{63B3BB69-23CF-44E3-9099-C40C66FF867C}">
                  <a14:compatExt spid="_x0000_s1185858"/>
                </a:ext>
                <a:ext uri="{FF2B5EF4-FFF2-40B4-BE49-F238E27FC236}">
                  <a16:creationId xmlns:a16="http://schemas.microsoft.com/office/drawing/2014/main" id="{00000000-0008-0000-2100-00004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185859" name="Check Box 67" hidden="1">
              <a:extLst>
                <a:ext uri="{63B3BB69-23CF-44E3-9099-C40C66FF867C}">
                  <a14:compatExt spid="_x0000_s1185859"/>
                </a:ext>
                <a:ext uri="{FF2B5EF4-FFF2-40B4-BE49-F238E27FC236}">
                  <a16:creationId xmlns:a16="http://schemas.microsoft.com/office/drawing/2014/main" id="{00000000-0008-0000-2100-00004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185860" name="Check Box 68" hidden="1">
              <a:extLst>
                <a:ext uri="{63B3BB69-23CF-44E3-9099-C40C66FF867C}">
                  <a14:compatExt spid="_x0000_s1185860"/>
                </a:ext>
                <a:ext uri="{FF2B5EF4-FFF2-40B4-BE49-F238E27FC236}">
                  <a16:creationId xmlns:a16="http://schemas.microsoft.com/office/drawing/2014/main" id="{00000000-0008-0000-2100-00004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185861" name="Check Box 69" hidden="1">
              <a:extLst>
                <a:ext uri="{63B3BB69-23CF-44E3-9099-C40C66FF867C}">
                  <a14:compatExt spid="_x0000_s1185861"/>
                </a:ext>
                <a:ext uri="{FF2B5EF4-FFF2-40B4-BE49-F238E27FC236}">
                  <a16:creationId xmlns:a16="http://schemas.microsoft.com/office/drawing/2014/main" id="{00000000-0008-0000-2100-00004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185862" name="Check Box 70" hidden="1">
              <a:extLst>
                <a:ext uri="{63B3BB69-23CF-44E3-9099-C40C66FF867C}">
                  <a14:compatExt spid="_x0000_s1185862"/>
                </a:ext>
                <a:ext uri="{FF2B5EF4-FFF2-40B4-BE49-F238E27FC236}">
                  <a16:creationId xmlns:a16="http://schemas.microsoft.com/office/drawing/2014/main" id="{00000000-0008-0000-2100-00004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185863" name="Check Box 71" hidden="1">
              <a:extLst>
                <a:ext uri="{63B3BB69-23CF-44E3-9099-C40C66FF867C}">
                  <a14:compatExt spid="_x0000_s1185863"/>
                </a:ext>
                <a:ext uri="{FF2B5EF4-FFF2-40B4-BE49-F238E27FC236}">
                  <a16:creationId xmlns:a16="http://schemas.microsoft.com/office/drawing/2014/main" id="{00000000-0008-0000-2100-00004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185864" name="Check Box 72" hidden="1">
              <a:extLst>
                <a:ext uri="{63B3BB69-23CF-44E3-9099-C40C66FF867C}">
                  <a14:compatExt spid="_x0000_s1185864"/>
                </a:ext>
                <a:ext uri="{FF2B5EF4-FFF2-40B4-BE49-F238E27FC236}">
                  <a16:creationId xmlns:a16="http://schemas.microsoft.com/office/drawing/2014/main" id="{00000000-0008-0000-2100-00004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185865" name="Check Box 73" hidden="1">
              <a:extLst>
                <a:ext uri="{63B3BB69-23CF-44E3-9099-C40C66FF867C}">
                  <a14:compatExt spid="_x0000_s1185865"/>
                </a:ext>
                <a:ext uri="{FF2B5EF4-FFF2-40B4-BE49-F238E27FC236}">
                  <a16:creationId xmlns:a16="http://schemas.microsoft.com/office/drawing/2014/main" id="{00000000-0008-0000-2100-00004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185866" name="Check Box 74" hidden="1">
              <a:extLst>
                <a:ext uri="{63B3BB69-23CF-44E3-9099-C40C66FF867C}">
                  <a14:compatExt spid="_x0000_s1185866"/>
                </a:ext>
                <a:ext uri="{FF2B5EF4-FFF2-40B4-BE49-F238E27FC236}">
                  <a16:creationId xmlns:a16="http://schemas.microsoft.com/office/drawing/2014/main" id="{00000000-0008-0000-2100-00004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185867" name="Check Box 75" hidden="1">
              <a:extLst>
                <a:ext uri="{63B3BB69-23CF-44E3-9099-C40C66FF867C}">
                  <a14:compatExt spid="_x0000_s1185867"/>
                </a:ext>
                <a:ext uri="{FF2B5EF4-FFF2-40B4-BE49-F238E27FC236}">
                  <a16:creationId xmlns:a16="http://schemas.microsoft.com/office/drawing/2014/main" id="{00000000-0008-0000-2100-00004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185868" name="Check Box 76" hidden="1">
              <a:extLst>
                <a:ext uri="{63B3BB69-23CF-44E3-9099-C40C66FF867C}">
                  <a14:compatExt spid="_x0000_s1185868"/>
                </a:ext>
                <a:ext uri="{FF2B5EF4-FFF2-40B4-BE49-F238E27FC236}">
                  <a16:creationId xmlns:a16="http://schemas.microsoft.com/office/drawing/2014/main" id="{00000000-0008-0000-2100-00004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185869" name="Check Box 77" hidden="1">
              <a:extLst>
                <a:ext uri="{63B3BB69-23CF-44E3-9099-C40C66FF867C}">
                  <a14:compatExt spid="_x0000_s1185869"/>
                </a:ext>
                <a:ext uri="{FF2B5EF4-FFF2-40B4-BE49-F238E27FC236}">
                  <a16:creationId xmlns:a16="http://schemas.microsoft.com/office/drawing/2014/main" id="{00000000-0008-0000-2100-00004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185870" name="Check Box 78" hidden="1">
              <a:extLst>
                <a:ext uri="{63B3BB69-23CF-44E3-9099-C40C66FF867C}">
                  <a14:compatExt spid="_x0000_s1185870"/>
                </a:ext>
                <a:ext uri="{FF2B5EF4-FFF2-40B4-BE49-F238E27FC236}">
                  <a16:creationId xmlns:a16="http://schemas.microsoft.com/office/drawing/2014/main" id="{00000000-0008-0000-2100-00004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185871" name="Check Box 79" hidden="1">
              <a:extLst>
                <a:ext uri="{63B3BB69-23CF-44E3-9099-C40C66FF867C}">
                  <a14:compatExt spid="_x0000_s1185871"/>
                </a:ext>
                <a:ext uri="{FF2B5EF4-FFF2-40B4-BE49-F238E27FC236}">
                  <a16:creationId xmlns:a16="http://schemas.microsoft.com/office/drawing/2014/main" id="{00000000-0008-0000-2100-00004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185872" name="Check Box 80" hidden="1">
              <a:extLst>
                <a:ext uri="{63B3BB69-23CF-44E3-9099-C40C66FF867C}">
                  <a14:compatExt spid="_x0000_s1185872"/>
                </a:ext>
                <a:ext uri="{FF2B5EF4-FFF2-40B4-BE49-F238E27FC236}">
                  <a16:creationId xmlns:a16="http://schemas.microsoft.com/office/drawing/2014/main" id="{00000000-0008-0000-2100-00005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185873" name="Check Box 81" hidden="1">
              <a:extLst>
                <a:ext uri="{63B3BB69-23CF-44E3-9099-C40C66FF867C}">
                  <a14:compatExt spid="_x0000_s1185873"/>
                </a:ext>
                <a:ext uri="{FF2B5EF4-FFF2-40B4-BE49-F238E27FC236}">
                  <a16:creationId xmlns:a16="http://schemas.microsoft.com/office/drawing/2014/main" id="{00000000-0008-0000-2100-00005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185874" name="Check Box 82" hidden="1">
              <a:extLst>
                <a:ext uri="{63B3BB69-23CF-44E3-9099-C40C66FF867C}">
                  <a14:compatExt spid="_x0000_s1185874"/>
                </a:ext>
                <a:ext uri="{FF2B5EF4-FFF2-40B4-BE49-F238E27FC236}">
                  <a16:creationId xmlns:a16="http://schemas.microsoft.com/office/drawing/2014/main" id="{00000000-0008-0000-2100-00005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185875" name="Check Box 83" hidden="1">
              <a:extLst>
                <a:ext uri="{63B3BB69-23CF-44E3-9099-C40C66FF867C}">
                  <a14:compatExt spid="_x0000_s1185875"/>
                </a:ext>
                <a:ext uri="{FF2B5EF4-FFF2-40B4-BE49-F238E27FC236}">
                  <a16:creationId xmlns:a16="http://schemas.microsoft.com/office/drawing/2014/main" id="{00000000-0008-0000-2100-00005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185876" name="Check Box 84" hidden="1">
              <a:extLst>
                <a:ext uri="{63B3BB69-23CF-44E3-9099-C40C66FF867C}">
                  <a14:compatExt spid="_x0000_s1185876"/>
                </a:ext>
                <a:ext uri="{FF2B5EF4-FFF2-40B4-BE49-F238E27FC236}">
                  <a16:creationId xmlns:a16="http://schemas.microsoft.com/office/drawing/2014/main" id="{00000000-0008-0000-2100-00005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185877" name="Check Box 85" hidden="1">
              <a:extLst>
                <a:ext uri="{63B3BB69-23CF-44E3-9099-C40C66FF867C}">
                  <a14:compatExt spid="_x0000_s1185877"/>
                </a:ext>
                <a:ext uri="{FF2B5EF4-FFF2-40B4-BE49-F238E27FC236}">
                  <a16:creationId xmlns:a16="http://schemas.microsoft.com/office/drawing/2014/main" id="{00000000-0008-0000-2100-00005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185878" name="Check Box 86" hidden="1">
              <a:extLst>
                <a:ext uri="{63B3BB69-23CF-44E3-9099-C40C66FF867C}">
                  <a14:compatExt spid="_x0000_s1185878"/>
                </a:ext>
                <a:ext uri="{FF2B5EF4-FFF2-40B4-BE49-F238E27FC236}">
                  <a16:creationId xmlns:a16="http://schemas.microsoft.com/office/drawing/2014/main" id="{00000000-0008-0000-2100-00005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185879" name="Check Box 87" hidden="1">
              <a:extLst>
                <a:ext uri="{63B3BB69-23CF-44E3-9099-C40C66FF867C}">
                  <a14:compatExt spid="_x0000_s1185879"/>
                </a:ext>
                <a:ext uri="{FF2B5EF4-FFF2-40B4-BE49-F238E27FC236}">
                  <a16:creationId xmlns:a16="http://schemas.microsoft.com/office/drawing/2014/main" id="{00000000-0008-0000-2100-00005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14675" y="9372600"/>
          <a:ext cx="1244937" cy="208658"/>
          <a:chOff x="3337909" y="405848"/>
          <a:chExt cx="1222090" cy="212035"/>
        </a:xfrm>
      </xdr:grpSpPr>
      <xdr:sp macro="" textlink="">
        <xdr:nvSpPr>
          <xdr:cNvPr id="12"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C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D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114675" y="9382125"/>
              <a:ext cx="1244937" cy="208658"/>
              <a:chOff x="3337890" y="405848"/>
              <a:chExt cx="1222089" cy="212035"/>
            </a:xfrm>
          </xdr:grpSpPr>
          <xdr:sp macro="" textlink="">
            <xdr:nvSpPr>
              <xdr:cNvPr id="1185884" name="Check Box 92" hidden="1">
                <a:extLst>
                  <a:ext uri="{63B3BB69-23CF-44E3-9099-C40C66FF867C}">
                    <a14:compatExt spid="_x0000_s1185884"/>
                  </a:ext>
                  <a:ext uri="{FF2B5EF4-FFF2-40B4-BE49-F238E27FC236}">
                    <a16:creationId xmlns:a16="http://schemas.microsoft.com/office/drawing/2014/main" id="{00000000-0008-0000-2100-00005C18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85" name="Check Box 93" hidden="1">
                <a:extLst>
                  <a:ext uri="{63B3BB69-23CF-44E3-9099-C40C66FF867C}">
                    <a14:compatExt spid="_x0000_s1185885"/>
                  </a:ext>
                  <a:ext uri="{FF2B5EF4-FFF2-40B4-BE49-F238E27FC236}">
                    <a16:creationId xmlns:a16="http://schemas.microsoft.com/office/drawing/2014/main" id="{00000000-0008-0000-2100-00005D18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114675" y="10039350"/>
              <a:ext cx="1244937" cy="208658"/>
              <a:chOff x="3337890" y="405848"/>
              <a:chExt cx="1222089" cy="212035"/>
            </a:xfrm>
          </xdr:grpSpPr>
          <xdr:sp macro="" textlink="">
            <xdr:nvSpPr>
              <xdr:cNvPr id="1185886" name="Check Box 94" hidden="1">
                <a:extLst>
                  <a:ext uri="{63B3BB69-23CF-44E3-9099-C40C66FF867C}">
                    <a14:compatExt spid="_x0000_s1185886"/>
                  </a:ext>
                  <a:ext uri="{FF2B5EF4-FFF2-40B4-BE49-F238E27FC236}">
                    <a16:creationId xmlns:a16="http://schemas.microsoft.com/office/drawing/2014/main" id="{00000000-0008-0000-2100-00005E18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87" name="Check Box 95" hidden="1">
                <a:extLst>
                  <a:ext uri="{63B3BB69-23CF-44E3-9099-C40C66FF867C}">
                    <a14:compatExt spid="_x0000_s1185887"/>
                  </a:ext>
                  <a:ext uri="{FF2B5EF4-FFF2-40B4-BE49-F238E27FC236}">
                    <a16:creationId xmlns:a16="http://schemas.microsoft.com/office/drawing/2014/main" id="{00000000-0008-0000-2100-00005F18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666750"/>
          <a:ext cx="1244937" cy="208658"/>
          <a:chOff x="3337909" y="405848"/>
          <a:chExt cx="1222090" cy="212035"/>
        </a:xfrm>
      </xdr:grpSpPr>
      <xdr:sp macro="" textlink="">
        <xdr:nvSpPr>
          <xdr:cNvPr id="6"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6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7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1266825"/>
              <a:ext cx="1244937" cy="246758"/>
              <a:chOff x="3337890" y="405848"/>
              <a:chExt cx="1222089" cy="212035"/>
            </a:xfrm>
          </xdr:grpSpPr>
          <xdr:sp macro="" textlink="">
            <xdr:nvSpPr>
              <xdr:cNvPr id="1186857" name="Check Box 41" hidden="1">
                <a:extLst>
                  <a:ext uri="{63B3BB69-23CF-44E3-9099-C40C66FF867C}">
                    <a14:compatExt spid="_x0000_s1186857"/>
                  </a:ext>
                  <a:ext uri="{FF2B5EF4-FFF2-40B4-BE49-F238E27FC236}">
                    <a16:creationId xmlns:a16="http://schemas.microsoft.com/office/drawing/2014/main" id="{00000000-0008-0000-2200-000029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58" name="Check Box 42" hidden="1">
                <a:extLst>
                  <a:ext uri="{63B3BB69-23CF-44E3-9099-C40C66FF867C}">
                    <a14:compatExt spid="_x0000_s1186858"/>
                  </a:ext>
                  <a:ext uri="{FF2B5EF4-FFF2-40B4-BE49-F238E27FC236}">
                    <a16:creationId xmlns:a16="http://schemas.microsoft.com/office/drawing/2014/main" id="{00000000-0008-0000-2200-00002A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2152650"/>
              <a:ext cx="1244937" cy="208658"/>
              <a:chOff x="3337890" y="405848"/>
              <a:chExt cx="1222089" cy="212035"/>
            </a:xfrm>
          </xdr:grpSpPr>
          <xdr:sp macro="" textlink="">
            <xdr:nvSpPr>
              <xdr:cNvPr id="1186859" name="Check Box 43" hidden="1">
                <a:extLst>
                  <a:ext uri="{63B3BB69-23CF-44E3-9099-C40C66FF867C}">
                    <a14:compatExt spid="_x0000_s1186859"/>
                  </a:ext>
                  <a:ext uri="{FF2B5EF4-FFF2-40B4-BE49-F238E27FC236}">
                    <a16:creationId xmlns:a16="http://schemas.microsoft.com/office/drawing/2014/main" id="{00000000-0008-0000-2200-00002B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0" name="Check Box 44" hidden="1">
                <a:extLst>
                  <a:ext uri="{63B3BB69-23CF-44E3-9099-C40C66FF867C}">
                    <a14:compatExt spid="_x0000_s1186860"/>
                  </a:ext>
                  <a:ext uri="{FF2B5EF4-FFF2-40B4-BE49-F238E27FC236}">
                    <a16:creationId xmlns:a16="http://schemas.microsoft.com/office/drawing/2014/main" id="{00000000-0008-0000-2200-00002C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2324100"/>
              <a:ext cx="1244937" cy="208658"/>
              <a:chOff x="3337890" y="405848"/>
              <a:chExt cx="1222089" cy="212035"/>
            </a:xfrm>
          </xdr:grpSpPr>
          <xdr:sp macro="" textlink="">
            <xdr:nvSpPr>
              <xdr:cNvPr id="1186861" name="Check Box 45" hidden="1">
                <a:extLst>
                  <a:ext uri="{63B3BB69-23CF-44E3-9099-C40C66FF867C}">
                    <a14:compatExt spid="_x0000_s1186861"/>
                  </a:ext>
                  <a:ext uri="{FF2B5EF4-FFF2-40B4-BE49-F238E27FC236}">
                    <a16:creationId xmlns:a16="http://schemas.microsoft.com/office/drawing/2014/main" id="{00000000-0008-0000-2200-00002D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2" name="Check Box 46" hidden="1">
                <a:extLst>
                  <a:ext uri="{63B3BB69-23CF-44E3-9099-C40C66FF867C}">
                    <a14:compatExt spid="_x0000_s1186862"/>
                  </a:ext>
                  <a:ext uri="{FF2B5EF4-FFF2-40B4-BE49-F238E27FC236}">
                    <a16:creationId xmlns:a16="http://schemas.microsoft.com/office/drawing/2014/main" id="{00000000-0008-0000-2200-00002E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2667000"/>
              <a:ext cx="1244937" cy="208658"/>
              <a:chOff x="3337890" y="405848"/>
              <a:chExt cx="1222089" cy="212035"/>
            </a:xfrm>
          </xdr:grpSpPr>
          <xdr:sp macro="" textlink="">
            <xdr:nvSpPr>
              <xdr:cNvPr id="1186863" name="Check Box 47" hidden="1">
                <a:extLst>
                  <a:ext uri="{63B3BB69-23CF-44E3-9099-C40C66FF867C}">
                    <a14:compatExt spid="_x0000_s1186863"/>
                  </a:ext>
                  <a:ext uri="{FF2B5EF4-FFF2-40B4-BE49-F238E27FC236}">
                    <a16:creationId xmlns:a16="http://schemas.microsoft.com/office/drawing/2014/main" id="{00000000-0008-0000-2200-00002F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4" name="Check Box 48" hidden="1">
                <a:extLst>
                  <a:ext uri="{63B3BB69-23CF-44E3-9099-C40C66FF867C}">
                    <a14:compatExt spid="_x0000_s1186864"/>
                  </a:ext>
                  <a:ext uri="{FF2B5EF4-FFF2-40B4-BE49-F238E27FC236}">
                    <a16:creationId xmlns:a16="http://schemas.microsoft.com/office/drawing/2014/main" id="{00000000-0008-0000-2200-000030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186865" name="Check Box 13" hidden="1">
              <a:extLst>
                <a:ext uri="{63B3BB69-23CF-44E3-9099-C40C66FF867C}">
                  <a14:compatExt spid="_x0000_s1186865"/>
                </a:ext>
                <a:ext uri="{FF2B5EF4-FFF2-40B4-BE49-F238E27FC236}">
                  <a16:creationId xmlns:a16="http://schemas.microsoft.com/office/drawing/2014/main" id="{00000000-0008-0000-2200-000031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186866" name="Check Box 50" hidden="1">
              <a:extLst>
                <a:ext uri="{63B3BB69-23CF-44E3-9099-C40C66FF867C}">
                  <a14:compatExt spid="_x0000_s1186866"/>
                </a:ext>
                <a:ext uri="{FF2B5EF4-FFF2-40B4-BE49-F238E27FC236}">
                  <a16:creationId xmlns:a16="http://schemas.microsoft.com/office/drawing/2014/main" id="{00000000-0008-0000-2200-000032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186867" name="Check Box 51" hidden="1">
              <a:extLst>
                <a:ext uri="{63B3BB69-23CF-44E3-9099-C40C66FF867C}">
                  <a14:compatExt spid="_x0000_s1186867"/>
                </a:ext>
                <a:ext uri="{FF2B5EF4-FFF2-40B4-BE49-F238E27FC236}">
                  <a16:creationId xmlns:a16="http://schemas.microsoft.com/office/drawing/2014/main" id="{00000000-0008-0000-2200-000033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186868" name="Check Box 52" hidden="1">
              <a:extLst>
                <a:ext uri="{63B3BB69-23CF-44E3-9099-C40C66FF867C}">
                  <a14:compatExt spid="_x0000_s1186868"/>
                </a:ext>
                <a:ext uri="{FF2B5EF4-FFF2-40B4-BE49-F238E27FC236}">
                  <a16:creationId xmlns:a16="http://schemas.microsoft.com/office/drawing/2014/main" id="{00000000-0008-0000-2200-000034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3190875"/>
              <a:ext cx="1244937" cy="208658"/>
              <a:chOff x="3337890" y="405848"/>
              <a:chExt cx="1222089" cy="212035"/>
            </a:xfrm>
          </xdr:grpSpPr>
          <xdr:sp macro="" textlink="">
            <xdr:nvSpPr>
              <xdr:cNvPr id="1186869" name="Check Box 53" hidden="1">
                <a:extLst>
                  <a:ext uri="{63B3BB69-23CF-44E3-9099-C40C66FF867C}">
                    <a14:compatExt spid="_x0000_s1186869"/>
                  </a:ext>
                  <a:ext uri="{FF2B5EF4-FFF2-40B4-BE49-F238E27FC236}">
                    <a16:creationId xmlns:a16="http://schemas.microsoft.com/office/drawing/2014/main" id="{00000000-0008-0000-2200-000035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70" name="Check Box 54" hidden="1">
                <a:extLst>
                  <a:ext uri="{63B3BB69-23CF-44E3-9099-C40C66FF867C}">
                    <a14:compatExt spid="_x0000_s1186870"/>
                  </a:ext>
                  <a:ext uri="{FF2B5EF4-FFF2-40B4-BE49-F238E27FC236}">
                    <a16:creationId xmlns:a16="http://schemas.microsoft.com/office/drawing/2014/main" id="{00000000-0008-0000-2200-000036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114675" y="4333875"/>
              <a:ext cx="1244937" cy="208658"/>
              <a:chOff x="3337890" y="405848"/>
              <a:chExt cx="1222089" cy="212035"/>
            </a:xfrm>
          </xdr:grpSpPr>
          <xdr:sp macro="" textlink="">
            <xdr:nvSpPr>
              <xdr:cNvPr id="1186899" name="Check Box 83" hidden="1">
                <a:extLst>
                  <a:ext uri="{63B3BB69-23CF-44E3-9099-C40C66FF867C}">
                    <a14:compatExt spid="_x0000_s1186899"/>
                  </a:ext>
                  <a:ext uri="{FF2B5EF4-FFF2-40B4-BE49-F238E27FC236}">
                    <a16:creationId xmlns:a16="http://schemas.microsoft.com/office/drawing/2014/main" id="{00000000-0008-0000-2200-000053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0" name="Check Box 84" hidden="1">
                <a:extLst>
                  <a:ext uri="{63B3BB69-23CF-44E3-9099-C40C66FF867C}">
                    <a14:compatExt spid="_x0000_s1186900"/>
                  </a:ext>
                  <a:ext uri="{FF2B5EF4-FFF2-40B4-BE49-F238E27FC236}">
                    <a16:creationId xmlns:a16="http://schemas.microsoft.com/office/drawing/2014/main" id="{00000000-0008-0000-2200-000054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6" name="グループ化 15">
              <a:extLst>
                <a:ext uri="{FF2B5EF4-FFF2-40B4-BE49-F238E27FC236}">
                  <a16:creationId xmlns:a16="http://schemas.microsoft.com/office/drawing/2014/main" id="{00000000-0008-0000-2200-000010000000}"/>
                </a:ext>
              </a:extLst>
            </xdr:cNvPr>
            <xdr:cNvGrpSpPr/>
          </xdr:nvGrpSpPr>
          <xdr:grpSpPr>
            <a:xfrm>
              <a:off x="3114675" y="7305675"/>
              <a:ext cx="1244937" cy="208658"/>
              <a:chOff x="3337890" y="405848"/>
              <a:chExt cx="1222089" cy="212035"/>
            </a:xfrm>
          </xdr:grpSpPr>
          <xdr:sp macro="" textlink="">
            <xdr:nvSpPr>
              <xdr:cNvPr id="1186901" name="Check Box 85" hidden="1">
                <a:extLst>
                  <a:ext uri="{63B3BB69-23CF-44E3-9099-C40C66FF867C}">
                    <a14:compatExt spid="_x0000_s1186901"/>
                  </a:ext>
                  <a:ext uri="{FF2B5EF4-FFF2-40B4-BE49-F238E27FC236}">
                    <a16:creationId xmlns:a16="http://schemas.microsoft.com/office/drawing/2014/main" id="{00000000-0008-0000-2200-000055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2" name="Check Box 86" hidden="1">
                <a:extLst>
                  <a:ext uri="{63B3BB69-23CF-44E3-9099-C40C66FF867C}">
                    <a14:compatExt spid="_x0000_s1186902"/>
                  </a:ext>
                  <a:ext uri="{FF2B5EF4-FFF2-40B4-BE49-F238E27FC236}">
                    <a16:creationId xmlns:a16="http://schemas.microsoft.com/office/drawing/2014/main" id="{00000000-0008-0000-2200-000056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7" name="グループ化 16">
              <a:extLst>
                <a:ext uri="{FF2B5EF4-FFF2-40B4-BE49-F238E27FC236}">
                  <a16:creationId xmlns:a16="http://schemas.microsoft.com/office/drawing/2014/main" id="{00000000-0008-0000-2200-000011000000}"/>
                </a:ext>
              </a:extLst>
            </xdr:cNvPr>
            <xdr:cNvGrpSpPr/>
          </xdr:nvGrpSpPr>
          <xdr:grpSpPr>
            <a:xfrm>
              <a:off x="3114675" y="7839075"/>
              <a:ext cx="1244937" cy="208658"/>
              <a:chOff x="3337890" y="405848"/>
              <a:chExt cx="1222089" cy="212035"/>
            </a:xfrm>
          </xdr:grpSpPr>
          <xdr:sp macro="" textlink="">
            <xdr:nvSpPr>
              <xdr:cNvPr id="1186903" name="Check Box 87" hidden="1">
                <a:extLst>
                  <a:ext uri="{63B3BB69-23CF-44E3-9099-C40C66FF867C}">
                    <a14:compatExt spid="_x0000_s1186903"/>
                  </a:ext>
                  <a:ext uri="{FF2B5EF4-FFF2-40B4-BE49-F238E27FC236}">
                    <a16:creationId xmlns:a16="http://schemas.microsoft.com/office/drawing/2014/main" id="{00000000-0008-0000-2200-0000571C1200}"/>
                  </a:ext>
                </a:extLst>
              </xdr:cNvPr>
              <xdr:cNvSpPr/>
            </xdr:nvSpPr>
            <xdr:spPr bwMode="auto">
              <a:xfrm>
                <a:off x="333789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4" name="Check Box 88" hidden="1">
                <a:extLst>
                  <a:ext uri="{63B3BB69-23CF-44E3-9099-C40C66FF867C}">
                    <a14:compatExt spid="_x0000_s1186904"/>
                  </a:ext>
                  <a:ext uri="{FF2B5EF4-FFF2-40B4-BE49-F238E27FC236}">
                    <a16:creationId xmlns:a16="http://schemas.microsoft.com/office/drawing/2014/main" id="{00000000-0008-0000-2200-0000581C1200}"/>
                  </a:ext>
                </a:extLst>
              </xdr:cNvPr>
              <xdr:cNvSpPr/>
            </xdr:nvSpPr>
            <xdr:spPr bwMode="auto">
              <a:xfrm>
                <a:off x="388246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186905" name="Check Box 89" hidden="1">
              <a:extLst>
                <a:ext uri="{63B3BB69-23CF-44E3-9099-C40C66FF867C}">
                  <a14:compatExt spid="_x0000_s1186905"/>
                </a:ext>
                <a:ext uri="{FF2B5EF4-FFF2-40B4-BE49-F238E27FC236}">
                  <a16:creationId xmlns:a16="http://schemas.microsoft.com/office/drawing/2014/main" id="{00000000-0008-0000-2200-000059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186906" name="Check Box 90" hidden="1">
              <a:extLst>
                <a:ext uri="{63B3BB69-23CF-44E3-9099-C40C66FF867C}">
                  <a14:compatExt spid="_x0000_s1186906"/>
                </a:ext>
                <a:ext uri="{FF2B5EF4-FFF2-40B4-BE49-F238E27FC236}">
                  <a16:creationId xmlns:a16="http://schemas.microsoft.com/office/drawing/2014/main" id="{00000000-0008-0000-2200-00005A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186907" name="Check Box 91" hidden="1">
              <a:extLst>
                <a:ext uri="{63B3BB69-23CF-44E3-9099-C40C66FF867C}">
                  <a14:compatExt spid="_x0000_s1186907"/>
                </a:ext>
                <a:ext uri="{FF2B5EF4-FFF2-40B4-BE49-F238E27FC236}">
                  <a16:creationId xmlns:a16="http://schemas.microsoft.com/office/drawing/2014/main" id="{00000000-0008-0000-2200-00005B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186908" name="Check Box 92" hidden="1">
              <a:extLst>
                <a:ext uri="{63B3BB69-23CF-44E3-9099-C40C66FF867C}">
                  <a14:compatExt spid="_x0000_s1186908"/>
                </a:ext>
                <a:ext uri="{FF2B5EF4-FFF2-40B4-BE49-F238E27FC236}">
                  <a16:creationId xmlns:a16="http://schemas.microsoft.com/office/drawing/2014/main" id="{00000000-0008-0000-2200-00005C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186909" name="Check Box 93" hidden="1">
              <a:extLst>
                <a:ext uri="{63B3BB69-23CF-44E3-9099-C40C66FF867C}">
                  <a14:compatExt spid="_x0000_s1186909"/>
                </a:ext>
                <a:ext uri="{FF2B5EF4-FFF2-40B4-BE49-F238E27FC236}">
                  <a16:creationId xmlns:a16="http://schemas.microsoft.com/office/drawing/2014/main" id="{00000000-0008-0000-2200-00005D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186910" name="Check Box 94" hidden="1">
              <a:extLst>
                <a:ext uri="{63B3BB69-23CF-44E3-9099-C40C66FF867C}">
                  <a14:compatExt spid="_x0000_s1186910"/>
                </a:ext>
                <a:ext uri="{FF2B5EF4-FFF2-40B4-BE49-F238E27FC236}">
                  <a16:creationId xmlns:a16="http://schemas.microsoft.com/office/drawing/2014/main" id="{00000000-0008-0000-2200-00005E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186911" name="Check Box 95" hidden="1">
              <a:extLst>
                <a:ext uri="{63B3BB69-23CF-44E3-9099-C40C66FF867C}">
                  <a14:compatExt spid="_x0000_s1186911"/>
                </a:ext>
                <a:ext uri="{FF2B5EF4-FFF2-40B4-BE49-F238E27FC236}">
                  <a16:creationId xmlns:a16="http://schemas.microsoft.com/office/drawing/2014/main" id="{00000000-0008-0000-2200-00005F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186912" name="Check Box 96" hidden="1">
              <a:extLst>
                <a:ext uri="{63B3BB69-23CF-44E3-9099-C40C66FF867C}">
                  <a14:compatExt spid="_x0000_s1186912"/>
                </a:ext>
                <a:ext uri="{FF2B5EF4-FFF2-40B4-BE49-F238E27FC236}">
                  <a16:creationId xmlns:a16="http://schemas.microsoft.com/office/drawing/2014/main" id="{00000000-0008-0000-2200-000060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8" name="グループ化 5">
              <a:extLst>
                <a:ext uri="{FF2B5EF4-FFF2-40B4-BE49-F238E27FC236}">
                  <a16:creationId xmlns:a16="http://schemas.microsoft.com/office/drawing/2014/main" id="{00000000-0008-0000-2200-000012000000}"/>
                </a:ext>
              </a:extLst>
            </xdr:cNvPr>
            <xdr:cNvGrpSpPr>
              <a:grpSpLocks/>
            </xdr:cNvGrpSpPr>
          </xdr:nvGrpSpPr>
          <xdr:grpSpPr bwMode="auto">
            <a:xfrm>
              <a:off x="3114675" y="666750"/>
              <a:ext cx="1247775" cy="209550"/>
              <a:chOff x="33379" y="4058"/>
              <a:chExt cx="12220" cy="2120"/>
            </a:xfrm>
          </xdr:grpSpPr>
          <xdr:sp macro="" textlink="">
            <xdr:nvSpPr>
              <xdr:cNvPr id="1186913" name="Check Box 97" hidden="1">
                <a:extLst>
                  <a:ext uri="{63B3BB69-23CF-44E3-9099-C40C66FF867C}">
                    <a14:compatExt spid="_x0000_s1186913"/>
                  </a:ext>
                  <a:ext uri="{FF2B5EF4-FFF2-40B4-BE49-F238E27FC236}">
                    <a16:creationId xmlns:a16="http://schemas.microsoft.com/office/drawing/2014/main" id="{00000000-0008-0000-2200-0000611C12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14" name="Check Box 98" hidden="1">
                <a:extLst>
                  <a:ext uri="{63B3BB69-23CF-44E3-9099-C40C66FF867C}">
                    <a14:compatExt spid="_x0000_s1186914"/>
                  </a:ext>
                  <a:ext uri="{FF2B5EF4-FFF2-40B4-BE49-F238E27FC236}">
                    <a16:creationId xmlns:a16="http://schemas.microsoft.com/office/drawing/2014/main" id="{00000000-0008-0000-2200-0000621C12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9" name="グループ化 18">
              <a:extLst>
                <a:ext uri="{FF2B5EF4-FFF2-40B4-BE49-F238E27FC236}">
                  <a16:creationId xmlns:a16="http://schemas.microsoft.com/office/drawing/2014/main" id="{00000000-0008-0000-2200-000013000000}"/>
                </a:ext>
              </a:extLst>
            </xdr:cNvPr>
            <xdr:cNvGrpSpPr/>
          </xdr:nvGrpSpPr>
          <xdr:grpSpPr>
            <a:xfrm>
              <a:off x="2390775" y="9239250"/>
              <a:ext cx="2009775" cy="209550"/>
              <a:chOff x="2558775" y="6272690"/>
              <a:chExt cx="2019301" cy="211282"/>
            </a:xfrm>
          </xdr:grpSpPr>
          <xdr:sp macro="" textlink="">
            <xdr:nvSpPr>
              <xdr:cNvPr id="1186922" name="Check Box 106" hidden="1">
                <a:extLst>
                  <a:ext uri="{63B3BB69-23CF-44E3-9099-C40C66FF867C}">
                    <a14:compatExt spid="_x0000_s1186922"/>
                  </a:ext>
                  <a:ext uri="{FF2B5EF4-FFF2-40B4-BE49-F238E27FC236}">
                    <a16:creationId xmlns:a16="http://schemas.microsoft.com/office/drawing/2014/main" id="{00000000-0008-0000-2200-00006A1C12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6923" name="Check Box 107" hidden="1">
                <a:extLst>
                  <a:ext uri="{63B3BB69-23CF-44E3-9099-C40C66FF867C}">
                    <a14:compatExt spid="_x0000_s1186923"/>
                  </a:ext>
                  <a:ext uri="{FF2B5EF4-FFF2-40B4-BE49-F238E27FC236}">
                    <a16:creationId xmlns:a16="http://schemas.microsoft.com/office/drawing/2014/main" id="{00000000-0008-0000-2200-00006B1C1200}"/>
                  </a:ext>
                </a:extLst>
              </xdr:cNvPr>
              <xdr:cNvSpPr/>
            </xdr:nvSpPr>
            <xdr:spPr bwMode="auto">
              <a:xfrm>
                <a:off x="3736414" y="627269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186924" name="Check Box 108" hidden="1">
                <a:extLst>
                  <a:ext uri="{63B3BB69-23CF-44E3-9099-C40C66FF867C}">
                    <a14:compatExt spid="_x0000_s1186924"/>
                  </a:ext>
                  <a:ext uri="{FF2B5EF4-FFF2-40B4-BE49-F238E27FC236}">
                    <a16:creationId xmlns:a16="http://schemas.microsoft.com/office/drawing/2014/main" id="{00000000-0008-0000-2200-00006C1C1200}"/>
                  </a:ext>
                </a:extLst>
              </xdr:cNvPr>
              <xdr:cNvSpPr/>
            </xdr:nvSpPr>
            <xdr:spPr bwMode="auto">
              <a:xfrm>
                <a:off x="2558775"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20" name="グループ化 19">
              <a:extLst>
                <a:ext uri="{FF2B5EF4-FFF2-40B4-BE49-F238E27FC236}">
                  <a16:creationId xmlns:a16="http://schemas.microsoft.com/office/drawing/2014/main" id="{00000000-0008-0000-2200-000014000000}"/>
                </a:ext>
              </a:extLst>
            </xdr:cNvPr>
            <xdr:cNvGrpSpPr/>
          </xdr:nvGrpSpPr>
          <xdr:grpSpPr>
            <a:xfrm>
              <a:off x="2390775" y="9753600"/>
              <a:ext cx="2009775" cy="209550"/>
              <a:chOff x="2558775" y="6272690"/>
              <a:chExt cx="2019301" cy="211282"/>
            </a:xfrm>
          </xdr:grpSpPr>
          <xdr:sp macro="" textlink="">
            <xdr:nvSpPr>
              <xdr:cNvPr id="1186925" name="Check Box 109" hidden="1">
                <a:extLst>
                  <a:ext uri="{63B3BB69-23CF-44E3-9099-C40C66FF867C}">
                    <a14:compatExt spid="_x0000_s1186925"/>
                  </a:ext>
                  <a:ext uri="{FF2B5EF4-FFF2-40B4-BE49-F238E27FC236}">
                    <a16:creationId xmlns:a16="http://schemas.microsoft.com/office/drawing/2014/main" id="{00000000-0008-0000-2200-00006D1C12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6926" name="Check Box 110" hidden="1">
                <a:extLst>
                  <a:ext uri="{63B3BB69-23CF-44E3-9099-C40C66FF867C}">
                    <a14:compatExt spid="_x0000_s1186926"/>
                  </a:ext>
                  <a:ext uri="{FF2B5EF4-FFF2-40B4-BE49-F238E27FC236}">
                    <a16:creationId xmlns:a16="http://schemas.microsoft.com/office/drawing/2014/main" id="{00000000-0008-0000-2200-00006E1C1200}"/>
                  </a:ext>
                </a:extLst>
              </xdr:cNvPr>
              <xdr:cNvSpPr/>
            </xdr:nvSpPr>
            <xdr:spPr bwMode="auto">
              <a:xfrm>
                <a:off x="3736414" y="627269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186927" name="Check Box 111" hidden="1">
                <a:extLst>
                  <a:ext uri="{63B3BB69-23CF-44E3-9099-C40C66FF867C}">
                    <a14:compatExt spid="_x0000_s1186927"/>
                  </a:ext>
                  <a:ext uri="{FF2B5EF4-FFF2-40B4-BE49-F238E27FC236}">
                    <a16:creationId xmlns:a16="http://schemas.microsoft.com/office/drawing/2014/main" id="{00000000-0008-0000-2200-00006F1C1200}"/>
                  </a:ext>
                </a:extLst>
              </xdr:cNvPr>
              <xdr:cNvSpPr/>
            </xdr:nvSpPr>
            <xdr:spPr bwMode="auto">
              <a:xfrm>
                <a:off x="2558775"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255425" name="Check Box 31" hidden="1">
              <a:extLst>
                <a:ext uri="{63B3BB69-23CF-44E3-9099-C40C66FF867C}">
                  <a14:compatExt spid="_x0000_s1255425"/>
                </a:ext>
                <a:ext uri="{FF2B5EF4-FFF2-40B4-BE49-F238E27FC236}">
                  <a16:creationId xmlns:a16="http://schemas.microsoft.com/office/drawing/2014/main" id="{00000000-0008-0000-2300-00000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255426" name="Check Box 32" hidden="1">
              <a:extLst>
                <a:ext uri="{63B3BB69-23CF-44E3-9099-C40C66FF867C}">
                  <a14:compatExt spid="_x0000_s1255426"/>
                </a:ext>
                <a:ext uri="{FF2B5EF4-FFF2-40B4-BE49-F238E27FC236}">
                  <a16:creationId xmlns:a16="http://schemas.microsoft.com/office/drawing/2014/main" id="{00000000-0008-0000-2300-000002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255427" name="Check Box 33" hidden="1">
              <a:extLst>
                <a:ext uri="{63B3BB69-23CF-44E3-9099-C40C66FF867C}">
                  <a14:compatExt spid="_x0000_s1255427"/>
                </a:ext>
                <a:ext uri="{FF2B5EF4-FFF2-40B4-BE49-F238E27FC236}">
                  <a16:creationId xmlns:a16="http://schemas.microsoft.com/office/drawing/2014/main" id="{00000000-0008-0000-2300-00000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93200"/>
              <a:ext cx="1238876" cy="205194"/>
              <a:chOff x="3338150" y="405848"/>
              <a:chExt cx="1222101" cy="212035"/>
            </a:xfrm>
          </xdr:grpSpPr>
          <xdr:sp macro="" textlink="">
            <xdr:nvSpPr>
              <xdr:cNvPr id="1255428" name="Check Box 4" hidden="1">
                <a:extLst>
                  <a:ext uri="{63B3BB69-23CF-44E3-9099-C40C66FF867C}">
                    <a14:compatExt spid="_x0000_s1255428"/>
                  </a:ext>
                  <a:ext uri="{FF2B5EF4-FFF2-40B4-BE49-F238E27FC236}">
                    <a16:creationId xmlns:a16="http://schemas.microsoft.com/office/drawing/2014/main" id="{00000000-0008-0000-2300-000004281300}"/>
                  </a:ext>
                </a:extLst>
              </xdr:cNvPr>
              <xdr:cNvSpPr/>
            </xdr:nvSpPr>
            <xdr:spPr bwMode="auto">
              <a:xfrm>
                <a:off x="333815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29" name="Check Box 5" hidden="1">
                <a:extLst>
                  <a:ext uri="{63B3BB69-23CF-44E3-9099-C40C66FF867C}">
                    <a14:compatExt spid="_x0000_s1255429"/>
                  </a:ext>
                  <a:ext uri="{FF2B5EF4-FFF2-40B4-BE49-F238E27FC236}">
                    <a16:creationId xmlns:a16="http://schemas.microsoft.com/office/drawing/2014/main" id="{00000000-0008-0000-2300-000005281300}"/>
                  </a:ext>
                </a:extLst>
              </xdr:cNvPr>
              <xdr:cNvSpPr/>
            </xdr:nvSpPr>
            <xdr:spPr bwMode="auto">
              <a:xfrm>
                <a:off x="388274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857375"/>
              <a:ext cx="1238876" cy="206926"/>
              <a:chOff x="3338150" y="405848"/>
              <a:chExt cx="1222101" cy="212035"/>
            </a:xfrm>
          </xdr:grpSpPr>
          <xdr:sp macro="" textlink="">
            <xdr:nvSpPr>
              <xdr:cNvPr id="1255430" name="Check Box 6" hidden="1">
                <a:extLst>
                  <a:ext uri="{63B3BB69-23CF-44E3-9099-C40C66FF867C}">
                    <a14:compatExt spid="_x0000_s1255430"/>
                  </a:ext>
                  <a:ext uri="{FF2B5EF4-FFF2-40B4-BE49-F238E27FC236}">
                    <a16:creationId xmlns:a16="http://schemas.microsoft.com/office/drawing/2014/main" id="{00000000-0008-0000-2300-000006281300}"/>
                  </a:ext>
                </a:extLst>
              </xdr:cNvPr>
              <xdr:cNvSpPr/>
            </xdr:nvSpPr>
            <xdr:spPr bwMode="auto">
              <a:xfrm>
                <a:off x="333815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1" name="Check Box 7" hidden="1">
                <a:extLst>
                  <a:ext uri="{63B3BB69-23CF-44E3-9099-C40C66FF867C}">
                    <a14:compatExt spid="_x0000_s1255431"/>
                  </a:ext>
                  <a:ext uri="{FF2B5EF4-FFF2-40B4-BE49-F238E27FC236}">
                    <a16:creationId xmlns:a16="http://schemas.microsoft.com/office/drawing/2014/main" id="{00000000-0008-0000-2300-000007281300}"/>
                  </a:ext>
                </a:extLst>
              </xdr:cNvPr>
              <xdr:cNvSpPr/>
            </xdr:nvSpPr>
            <xdr:spPr bwMode="auto">
              <a:xfrm>
                <a:off x="388274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98887"/>
              <a:ext cx="1238876" cy="205194"/>
              <a:chOff x="3338150" y="405848"/>
              <a:chExt cx="1222101" cy="212035"/>
            </a:xfrm>
          </xdr:grpSpPr>
          <xdr:sp macro="" textlink="">
            <xdr:nvSpPr>
              <xdr:cNvPr id="1255432" name="Check Box 8" hidden="1">
                <a:extLst>
                  <a:ext uri="{63B3BB69-23CF-44E3-9099-C40C66FF867C}">
                    <a14:compatExt spid="_x0000_s1255432"/>
                  </a:ext>
                  <a:ext uri="{FF2B5EF4-FFF2-40B4-BE49-F238E27FC236}">
                    <a16:creationId xmlns:a16="http://schemas.microsoft.com/office/drawing/2014/main" id="{00000000-0008-0000-2300-000008281300}"/>
                  </a:ext>
                </a:extLst>
              </xdr:cNvPr>
              <xdr:cNvSpPr/>
            </xdr:nvSpPr>
            <xdr:spPr bwMode="auto">
              <a:xfrm>
                <a:off x="333815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3" name="Check Box 9" hidden="1">
                <a:extLst>
                  <a:ext uri="{63B3BB69-23CF-44E3-9099-C40C66FF867C}">
                    <a14:compatExt spid="_x0000_s1255433"/>
                  </a:ext>
                  <a:ext uri="{FF2B5EF4-FFF2-40B4-BE49-F238E27FC236}">
                    <a16:creationId xmlns:a16="http://schemas.microsoft.com/office/drawing/2014/main" id="{00000000-0008-0000-2300-000009281300}"/>
                  </a:ext>
                </a:extLst>
              </xdr:cNvPr>
              <xdr:cNvSpPr/>
            </xdr:nvSpPr>
            <xdr:spPr bwMode="auto">
              <a:xfrm>
                <a:off x="388274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16409" y="3228975"/>
              <a:ext cx="1238876" cy="205194"/>
              <a:chOff x="3338150" y="405848"/>
              <a:chExt cx="1222101" cy="212035"/>
            </a:xfrm>
          </xdr:grpSpPr>
          <xdr:sp macro="" textlink="">
            <xdr:nvSpPr>
              <xdr:cNvPr id="1255441" name="Check Box 17" hidden="1">
                <a:extLst>
                  <a:ext uri="{63B3BB69-23CF-44E3-9099-C40C66FF867C}">
                    <a14:compatExt spid="_x0000_s1255441"/>
                  </a:ext>
                  <a:ext uri="{FF2B5EF4-FFF2-40B4-BE49-F238E27FC236}">
                    <a16:creationId xmlns:a16="http://schemas.microsoft.com/office/drawing/2014/main" id="{00000000-0008-0000-2300-000011281300}"/>
                  </a:ext>
                </a:extLst>
              </xdr:cNvPr>
              <xdr:cNvSpPr/>
            </xdr:nvSpPr>
            <xdr:spPr bwMode="auto">
              <a:xfrm>
                <a:off x="333815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42" name="Check Box 18" hidden="1">
                <a:extLst>
                  <a:ext uri="{63B3BB69-23CF-44E3-9099-C40C66FF867C}">
                    <a14:compatExt spid="_x0000_s1255442"/>
                  </a:ext>
                  <a:ext uri="{FF2B5EF4-FFF2-40B4-BE49-F238E27FC236}">
                    <a16:creationId xmlns:a16="http://schemas.microsoft.com/office/drawing/2014/main" id="{00000000-0008-0000-2300-000012281300}"/>
                  </a:ext>
                </a:extLst>
              </xdr:cNvPr>
              <xdr:cNvSpPr/>
            </xdr:nvSpPr>
            <xdr:spPr bwMode="auto">
              <a:xfrm>
                <a:off x="388274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255443" name="Check Box 94" hidden="1">
              <a:extLst>
                <a:ext uri="{63B3BB69-23CF-44E3-9099-C40C66FF867C}">
                  <a14:compatExt spid="_x0000_s1255443"/>
                </a:ext>
                <a:ext uri="{FF2B5EF4-FFF2-40B4-BE49-F238E27FC236}">
                  <a16:creationId xmlns:a16="http://schemas.microsoft.com/office/drawing/2014/main" id="{00000000-0008-0000-2300-00001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255444" name="Check Box 20" hidden="1">
              <a:extLst>
                <a:ext uri="{63B3BB69-23CF-44E3-9099-C40C66FF867C}">
                  <a14:compatExt spid="_x0000_s1255444"/>
                </a:ext>
                <a:ext uri="{FF2B5EF4-FFF2-40B4-BE49-F238E27FC236}">
                  <a16:creationId xmlns:a16="http://schemas.microsoft.com/office/drawing/2014/main" id="{00000000-0008-0000-2300-000014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255445" name="Check Box 21" hidden="1">
              <a:extLst>
                <a:ext uri="{63B3BB69-23CF-44E3-9099-C40C66FF867C}">
                  <a14:compatExt spid="_x0000_s1255445"/>
                </a:ext>
                <a:ext uri="{FF2B5EF4-FFF2-40B4-BE49-F238E27FC236}">
                  <a16:creationId xmlns:a16="http://schemas.microsoft.com/office/drawing/2014/main" id="{00000000-0008-0000-2300-000015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255446" name="Check Box 22" hidden="1">
              <a:extLst>
                <a:ext uri="{63B3BB69-23CF-44E3-9099-C40C66FF867C}">
                  <a14:compatExt spid="_x0000_s1255446"/>
                </a:ext>
                <a:ext uri="{FF2B5EF4-FFF2-40B4-BE49-F238E27FC236}">
                  <a16:creationId xmlns:a16="http://schemas.microsoft.com/office/drawing/2014/main" id="{00000000-0008-0000-2300-000016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255447" name="Check Box 23" hidden="1">
              <a:extLst>
                <a:ext uri="{63B3BB69-23CF-44E3-9099-C40C66FF867C}">
                  <a14:compatExt spid="_x0000_s1255447"/>
                </a:ext>
                <a:ext uri="{FF2B5EF4-FFF2-40B4-BE49-F238E27FC236}">
                  <a16:creationId xmlns:a16="http://schemas.microsoft.com/office/drawing/2014/main" id="{00000000-0008-0000-2300-000017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255448" name="Check Box 24" hidden="1">
              <a:extLst>
                <a:ext uri="{63B3BB69-23CF-44E3-9099-C40C66FF867C}">
                  <a14:compatExt spid="_x0000_s1255448"/>
                </a:ext>
                <a:ext uri="{FF2B5EF4-FFF2-40B4-BE49-F238E27FC236}">
                  <a16:creationId xmlns:a16="http://schemas.microsoft.com/office/drawing/2014/main" id="{00000000-0008-0000-2300-000018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255450" name="Check Box 26" hidden="1">
              <a:extLst>
                <a:ext uri="{63B3BB69-23CF-44E3-9099-C40C66FF867C}">
                  <a14:compatExt spid="_x0000_s1255450"/>
                </a:ext>
                <a:ext uri="{FF2B5EF4-FFF2-40B4-BE49-F238E27FC236}">
                  <a16:creationId xmlns:a16="http://schemas.microsoft.com/office/drawing/2014/main" id="{00000000-0008-0000-2300-00001A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255451" name="Check Box 27" hidden="1">
              <a:extLst>
                <a:ext uri="{63B3BB69-23CF-44E3-9099-C40C66FF867C}">
                  <a14:compatExt spid="_x0000_s1255451"/>
                </a:ext>
                <a:ext uri="{FF2B5EF4-FFF2-40B4-BE49-F238E27FC236}">
                  <a16:creationId xmlns:a16="http://schemas.microsoft.com/office/drawing/2014/main" id="{00000000-0008-0000-2300-00001B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255452" name="Check Box 28" hidden="1">
              <a:extLst>
                <a:ext uri="{63B3BB69-23CF-44E3-9099-C40C66FF867C}">
                  <a14:compatExt spid="_x0000_s1255452"/>
                </a:ext>
                <a:ext uri="{FF2B5EF4-FFF2-40B4-BE49-F238E27FC236}">
                  <a16:creationId xmlns:a16="http://schemas.microsoft.com/office/drawing/2014/main" id="{00000000-0008-0000-2300-00001C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255454" name="Check Box 30" hidden="1">
              <a:extLst>
                <a:ext uri="{63B3BB69-23CF-44E3-9099-C40C66FF867C}">
                  <a14:compatExt spid="_x0000_s1255454"/>
                </a:ext>
                <a:ext uri="{FF2B5EF4-FFF2-40B4-BE49-F238E27FC236}">
                  <a16:creationId xmlns:a16="http://schemas.microsoft.com/office/drawing/2014/main" id="{00000000-0008-0000-2300-00001E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255455" name="Check Box 31" hidden="1">
              <a:extLst>
                <a:ext uri="{63B3BB69-23CF-44E3-9099-C40C66FF867C}">
                  <a14:compatExt spid="_x0000_s1255455"/>
                </a:ext>
                <a:ext uri="{FF2B5EF4-FFF2-40B4-BE49-F238E27FC236}">
                  <a16:creationId xmlns:a16="http://schemas.microsoft.com/office/drawing/2014/main" id="{00000000-0008-0000-2300-00001F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255457" name="Check Box 33" hidden="1">
              <a:extLst>
                <a:ext uri="{63B3BB69-23CF-44E3-9099-C40C66FF867C}">
                  <a14:compatExt spid="_x0000_s1255457"/>
                </a:ext>
                <a:ext uri="{FF2B5EF4-FFF2-40B4-BE49-F238E27FC236}">
                  <a16:creationId xmlns:a16="http://schemas.microsoft.com/office/drawing/2014/main" id="{00000000-0008-0000-2300-00002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420593" y="7000875"/>
          <a:ext cx="1266827" cy="171450"/>
          <a:chOff x="2566173" y="3002996"/>
          <a:chExt cx="1255057" cy="168094"/>
        </a:xfrm>
      </xdr:grpSpPr>
      <xdr:sp macro="" textlink="">
        <xdr:nvSpPr>
          <xdr:cNvPr id="9"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9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A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39</xdr:row>
          <xdr:rowOff>142875</xdr:rowOff>
        </xdr:from>
        <xdr:to>
          <xdr:col>24</xdr:col>
          <xdr:colOff>86843</xdr:colOff>
          <xdr:row>40</xdr:row>
          <xdr:rowOff>142875</xdr:rowOff>
        </xdr:to>
        <xdr:grpSp>
          <xdr:nvGrpSpPr>
            <xdr:cNvPr id="11" name="グループ化 1">
              <a:extLst>
                <a:ext uri="{FF2B5EF4-FFF2-40B4-BE49-F238E27FC236}">
                  <a16:creationId xmlns:a16="http://schemas.microsoft.com/office/drawing/2014/main" id="{00000000-0008-0000-2300-00000B000000}"/>
                </a:ext>
              </a:extLst>
            </xdr:cNvPr>
            <xdr:cNvGrpSpPr>
              <a:grpSpLocks/>
            </xdr:cNvGrpSpPr>
          </xdr:nvGrpSpPr>
          <xdr:grpSpPr bwMode="auto">
            <a:xfrm>
              <a:off x="3030068" y="7162800"/>
              <a:ext cx="1266825" cy="171450"/>
              <a:chOff x="25661" y="30029"/>
              <a:chExt cx="12551" cy="1681"/>
            </a:xfrm>
          </xdr:grpSpPr>
          <xdr:sp macro="" textlink="">
            <xdr:nvSpPr>
              <xdr:cNvPr id="1255470" name="Check Box 46" hidden="1">
                <a:extLst>
                  <a:ext uri="{63B3BB69-23CF-44E3-9099-C40C66FF867C}">
                    <a14:compatExt spid="_x0000_s1255470"/>
                  </a:ext>
                  <a:ext uri="{FF2B5EF4-FFF2-40B4-BE49-F238E27FC236}">
                    <a16:creationId xmlns:a16="http://schemas.microsoft.com/office/drawing/2014/main" id="{00000000-0008-0000-2300-00002E2813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71" name="Check Box 47" hidden="1">
                <a:extLst>
                  <a:ext uri="{63B3BB69-23CF-44E3-9099-C40C66FF867C}">
                    <a14:compatExt spid="_x0000_s1255471"/>
                  </a:ext>
                  <a:ext uri="{FF2B5EF4-FFF2-40B4-BE49-F238E27FC236}">
                    <a16:creationId xmlns:a16="http://schemas.microsoft.com/office/drawing/2014/main" id="{00000000-0008-0000-2300-00002F2813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44</xdr:row>
          <xdr:rowOff>159730</xdr:rowOff>
        </xdr:from>
        <xdr:to>
          <xdr:col>24</xdr:col>
          <xdr:colOff>81329</xdr:colOff>
          <xdr:row>45</xdr:row>
          <xdr:rowOff>159731</xdr:rowOff>
        </xdr:to>
        <xdr:grpSp>
          <xdr:nvGrpSpPr>
            <xdr:cNvPr id="12" name="グループ化 1">
              <a:extLst>
                <a:ext uri="{FF2B5EF4-FFF2-40B4-BE49-F238E27FC236}">
                  <a16:creationId xmlns:a16="http://schemas.microsoft.com/office/drawing/2014/main" id="{00000000-0008-0000-2300-00000C000000}"/>
                </a:ext>
              </a:extLst>
            </xdr:cNvPr>
            <xdr:cNvGrpSpPr>
              <a:grpSpLocks/>
            </xdr:cNvGrpSpPr>
          </xdr:nvGrpSpPr>
          <xdr:grpSpPr bwMode="auto">
            <a:xfrm>
              <a:off x="3024554" y="8036905"/>
              <a:ext cx="1266825" cy="171451"/>
              <a:chOff x="25661" y="30029"/>
              <a:chExt cx="12551" cy="1681"/>
            </a:xfrm>
          </xdr:grpSpPr>
          <xdr:sp macro="" textlink="">
            <xdr:nvSpPr>
              <xdr:cNvPr id="1255472" name="Check Box 48" hidden="1">
                <a:extLst>
                  <a:ext uri="{63B3BB69-23CF-44E3-9099-C40C66FF867C}">
                    <a14:compatExt spid="_x0000_s1255472"/>
                  </a:ext>
                  <a:ext uri="{FF2B5EF4-FFF2-40B4-BE49-F238E27FC236}">
                    <a16:creationId xmlns:a16="http://schemas.microsoft.com/office/drawing/2014/main" id="{00000000-0008-0000-2300-0000302813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73" name="Check Box 49" hidden="1">
                <a:extLst>
                  <a:ext uri="{63B3BB69-23CF-44E3-9099-C40C66FF867C}">
                    <a14:compatExt spid="_x0000_s1255473"/>
                  </a:ext>
                  <a:ext uri="{FF2B5EF4-FFF2-40B4-BE49-F238E27FC236}">
                    <a16:creationId xmlns:a16="http://schemas.microsoft.com/office/drawing/2014/main" id="{00000000-0008-0000-2300-0000312813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416193" name="Check Box 16" hidden="1">
              <a:extLst>
                <a:ext uri="{63B3BB69-23CF-44E3-9099-C40C66FF867C}">
                  <a14:compatExt spid="_x0000_s1416193"/>
                </a:ext>
                <a:ext uri="{FF2B5EF4-FFF2-40B4-BE49-F238E27FC236}">
                  <a16:creationId xmlns:a16="http://schemas.microsoft.com/office/drawing/2014/main" id="{00000000-0008-0000-0600-000001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416194" name="Check Box 17" hidden="1">
              <a:extLst>
                <a:ext uri="{63B3BB69-23CF-44E3-9099-C40C66FF867C}">
                  <a14:compatExt spid="_x0000_s1416194"/>
                </a:ext>
                <a:ext uri="{FF2B5EF4-FFF2-40B4-BE49-F238E27FC236}">
                  <a16:creationId xmlns:a16="http://schemas.microsoft.com/office/drawing/2014/main" id="{00000000-0008-0000-0600-000002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45542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0600-000003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0600-000004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85</xdr:row>
          <xdr:rowOff>161925</xdr:rowOff>
        </xdr:from>
        <xdr:to>
          <xdr:col>36</xdr:col>
          <xdr:colOff>85725</xdr:colOff>
          <xdr:row>87</xdr:row>
          <xdr:rowOff>104775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372100" y="15078075"/>
              <a:ext cx="1571625" cy="285750"/>
              <a:chOff x="5534054" y="13773122"/>
              <a:chExt cx="1162051" cy="200026"/>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0600-0000059C1500}"/>
                  </a:ext>
                </a:extLst>
              </xdr:cNvPr>
              <xdr:cNvSpPr/>
            </xdr:nvSpPr>
            <xdr:spPr bwMode="auto">
              <a:xfrm>
                <a:off x="5534054" y="13773122"/>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0600-0000069C1500}"/>
                  </a:ext>
                </a:extLst>
              </xdr:cNvPr>
              <xdr:cNvSpPr/>
            </xdr:nvSpPr>
            <xdr:spPr bwMode="auto">
              <a:xfrm>
                <a:off x="6143655" y="13773216"/>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0600-000007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0600-00000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0600-00000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0600-00000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0600-00000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0600-00000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0600-00000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6</xdr:col>
      <xdr:colOff>0</xdr:colOff>
      <xdr:row>6</xdr:row>
      <xdr:rowOff>0</xdr:rowOff>
    </xdr:from>
    <xdr:to>
      <xdr:col>60</xdr:col>
      <xdr:colOff>7284</xdr:colOff>
      <xdr:row>51</xdr:row>
      <xdr:rowOff>60436</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1143000" y="1066800"/>
          <a:ext cx="10389534" cy="8156686"/>
          <a:chOff x="1164481" y="1084016"/>
          <a:chExt cx="11034814" cy="8345734"/>
        </a:xfrm>
      </xdr:grpSpPr>
      <xdr:sp macro="" textlink="">
        <xdr:nvSpPr>
          <xdr:cNvPr id="7" name="楕円 6">
            <a:extLst>
              <a:ext uri="{FF2B5EF4-FFF2-40B4-BE49-F238E27FC236}">
                <a16:creationId xmlns:a16="http://schemas.microsoft.com/office/drawing/2014/main" id="{00000000-0008-0000-0600-000007000000}"/>
              </a:ext>
            </a:extLst>
          </xdr:cNvPr>
          <xdr:cNvSpPr/>
        </xdr:nvSpPr>
        <xdr:spPr>
          <a:xfrm>
            <a:off x="3502823" y="7448493"/>
            <a:ext cx="571500" cy="209550"/>
          </a:xfrm>
          <a:prstGeom prst="ellipse">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8" name="直線矢印コネクタ 7">
            <a:extLst>
              <a:ext uri="{FF2B5EF4-FFF2-40B4-BE49-F238E27FC236}">
                <a16:creationId xmlns:a16="http://schemas.microsoft.com/office/drawing/2014/main" id="{00000000-0008-0000-0600-000008000000}"/>
              </a:ext>
            </a:extLst>
          </xdr:cNvPr>
          <xdr:cNvCxnSpPr>
            <a:stCxn id="13" idx="0"/>
            <a:endCxn id="15" idx="2"/>
          </xdr:cNvCxnSpPr>
        </xdr:nvCxnSpPr>
        <xdr:spPr>
          <a:xfrm flipH="1" flipV="1">
            <a:off x="8541291" y="2293753"/>
            <a:ext cx="96632" cy="1764875"/>
          </a:xfrm>
          <a:prstGeom prst="straightConnector1">
            <a:avLst/>
          </a:prstGeom>
          <a:noFill/>
          <a:ln w="19050" cap="flat" cmpd="sng" algn="ctr">
            <a:solidFill>
              <a:srgbClr val="4F81BD">
                <a:shade val="95000"/>
                <a:satMod val="105000"/>
              </a:srgbClr>
            </a:solidFill>
            <a:prstDash val="solid"/>
            <a:tailEnd type="triangle"/>
          </a:ln>
          <a:effectLst/>
        </xdr:spPr>
      </xdr:cxnSp>
      <xdr:cxnSp macro="">
        <xdr:nvCxnSpPr>
          <xdr:cNvPr id="9" name="直線矢印コネクタ 8">
            <a:extLst>
              <a:ext uri="{FF2B5EF4-FFF2-40B4-BE49-F238E27FC236}">
                <a16:creationId xmlns:a16="http://schemas.microsoft.com/office/drawing/2014/main" id="{00000000-0008-0000-0600-000009000000}"/>
              </a:ext>
            </a:extLst>
          </xdr:cNvPr>
          <xdr:cNvCxnSpPr>
            <a:cxnSpLocks/>
            <a:stCxn id="13" idx="2"/>
            <a:endCxn id="7" idx="7"/>
          </xdr:cNvCxnSpPr>
        </xdr:nvCxnSpPr>
        <xdr:spPr>
          <a:xfrm flipH="1">
            <a:off x="3990629" y="4382478"/>
            <a:ext cx="4647294" cy="3096704"/>
          </a:xfrm>
          <a:prstGeom prst="straightConnector1">
            <a:avLst/>
          </a:prstGeom>
          <a:noFill/>
          <a:ln w="22225" cap="flat" cmpd="sng" algn="ctr">
            <a:solidFill>
              <a:srgbClr val="4F81BD">
                <a:shade val="95000"/>
                <a:satMod val="105000"/>
              </a:srgbClr>
            </a:solidFill>
            <a:prstDash val="solid"/>
            <a:tailEnd type="triangle"/>
          </a:ln>
          <a:effectLst/>
        </xdr:spPr>
      </xdr:cxnSp>
      <xdr:sp macro="" textlink="">
        <xdr:nvSpPr>
          <xdr:cNvPr id="10" name="楕円 9">
            <a:extLst>
              <a:ext uri="{FF2B5EF4-FFF2-40B4-BE49-F238E27FC236}">
                <a16:creationId xmlns:a16="http://schemas.microsoft.com/office/drawing/2014/main" id="{00000000-0008-0000-0600-00000A000000}"/>
              </a:ext>
            </a:extLst>
          </xdr:cNvPr>
          <xdr:cNvSpPr/>
        </xdr:nvSpPr>
        <xdr:spPr>
          <a:xfrm>
            <a:off x="11419055" y="9105900"/>
            <a:ext cx="780240" cy="323850"/>
          </a:xfrm>
          <a:prstGeom prst="ellipse">
            <a:avLst/>
          </a:prstGeom>
          <a:noFill/>
          <a:ln w="22225"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楕円 10">
            <a:extLst>
              <a:ext uri="{FF2B5EF4-FFF2-40B4-BE49-F238E27FC236}">
                <a16:creationId xmlns:a16="http://schemas.microsoft.com/office/drawing/2014/main" id="{00000000-0008-0000-0600-00000B000000}"/>
              </a:ext>
            </a:extLst>
          </xdr:cNvPr>
          <xdr:cNvSpPr/>
        </xdr:nvSpPr>
        <xdr:spPr>
          <a:xfrm>
            <a:off x="3490274" y="7609454"/>
            <a:ext cx="551991" cy="208372"/>
          </a:xfrm>
          <a:prstGeom prst="ellipse">
            <a:avLst/>
          </a:prstGeom>
          <a:noFill/>
          <a:ln w="22225"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12" name="直線矢印コネクタ 11">
            <a:extLst>
              <a:ext uri="{FF2B5EF4-FFF2-40B4-BE49-F238E27FC236}">
                <a16:creationId xmlns:a16="http://schemas.microsoft.com/office/drawing/2014/main" id="{00000000-0008-0000-0600-00000C000000}"/>
              </a:ext>
            </a:extLst>
          </xdr:cNvPr>
          <xdr:cNvCxnSpPr>
            <a:stCxn id="11" idx="6"/>
            <a:endCxn id="10" idx="2"/>
          </xdr:cNvCxnSpPr>
        </xdr:nvCxnSpPr>
        <xdr:spPr>
          <a:xfrm>
            <a:off x="4042264" y="7713640"/>
            <a:ext cx="7376791" cy="1554185"/>
          </a:xfrm>
          <a:prstGeom prst="straightConnector1">
            <a:avLst/>
          </a:prstGeom>
          <a:noFill/>
          <a:ln w="19050" cap="flat" cmpd="sng" algn="ctr">
            <a:solidFill>
              <a:srgbClr val="FF0000"/>
            </a:solidFill>
            <a:prstDash val="solid"/>
            <a:headEnd type="triangle"/>
            <a:tailEnd type="triangle"/>
          </a:ln>
          <a:effectLst/>
        </xdr:spPr>
      </xdr:cxnSp>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7619925" y="4058628"/>
            <a:ext cx="2035993" cy="323850"/>
          </a:xfrm>
          <a:prstGeom prst="rect">
            <a:avLst/>
          </a:prstGeom>
          <a:solidFill>
            <a:srgbClr val="4F81BD"/>
          </a:solid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保育従事者現員数：</a:t>
            </a:r>
            <a:r>
              <a:rPr kumimoji="1" lang="en-US"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13</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人</a:t>
            </a:r>
          </a:p>
        </xdr:txBody>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1164481" y="1084016"/>
            <a:ext cx="5289415" cy="1219263"/>
          </a:xfrm>
          <a:prstGeom prst="rect">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7558391" y="1102918"/>
            <a:ext cx="1965798" cy="1190835"/>
          </a:xfrm>
          <a:prstGeom prst="rect">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a:stCxn id="13" idx="1"/>
          </xdr:cNvCxnSpPr>
        </xdr:nvCxnSpPr>
        <xdr:spPr>
          <a:xfrm flipH="1" flipV="1">
            <a:off x="5237939" y="2322182"/>
            <a:ext cx="2381986" cy="1898372"/>
          </a:xfrm>
          <a:prstGeom prst="straightConnector1">
            <a:avLst/>
          </a:prstGeom>
          <a:noFill/>
          <a:ln w="19050" cap="flat" cmpd="sng" algn="ctr">
            <a:solidFill>
              <a:srgbClr val="4F81BD">
                <a:shade val="95000"/>
                <a:satMod val="105000"/>
              </a:srgbClr>
            </a:solidFill>
            <a:prstDash val="solid"/>
            <a:tailEnd type="triangle"/>
          </a:ln>
          <a:effectLst/>
        </xdr:spPr>
      </xdr:cxn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302529" name="Check Box 16" hidden="1">
              <a:extLst>
                <a:ext uri="{63B3BB69-23CF-44E3-9099-C40C66FF867C}">
                  <a14:compatExt spid="_x0000_s1302529"/>
                </a:ext>
                <a:ext uri="{FF2B5EF4-FFF2-40B4-BE49-F238E27FC236}">
                  <a16:creationId xmlns:a16="http://schemas.microsoft.com/office/drawing/2014/main" id="{00000000-0008-0000-0700-000001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302530" name="Check Box 17" hidden="1">
              <a:extLst>
                <a:ext uri="{63B3BB69-23CF-44E3-9099-C40C66FF867C}">
                  <a14:compatExt spid="_x0000_s1302530"/>
                </a:ext>
                <a:ext uri="{FF2B5EF4-FFF2-40B4-BE49-F238E27FC236}">
                  <a16:creationId xmlns:a16="http://schemas.microsoft.com/office/drawing/2014/main" id="{00000000-0008-0000-0700-000002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45542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302531" name="Check Box 3" hidden="1">
              <a:extLst>
                <a:ext uri="{63B3BB69-23CF-44E3-9099-C40C66FF867C}">
                  <a14:compatExt spid="_x0000_s1302531"/>
                </a:ext>
                <a:ext uri="{FF2B5EF4-FFF2-40B4-BE49-F238E27FC236}">
                  <a16:creationId xmlns:a16="http://schemas.microsoft.com/office/drawing/2014/main" id="{00000000-0008-0000-0700-000003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302532" name="Check Box 4" hidden="1">
              <a:extLst>
                <a:ext uri="{63B3BB69-23CF-44E3-9099-C40C66FF867C}">
                  <a14:compatExt spid="_x0000_s1302532"/>
                </a:ext>
                <a:ext uri="{FF2B5EF4-FFF2-40B4-BE49-F238E27FC236}">
                  <a16:creationId xmlns:a16="http://schemas.microsoft.com/office/drawing/2014/main" id="{00000000-0008-0000-0700-000004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28575</xdr:colOff>
          <xdr:row>85</xdr:row>
          <xdr:rowOff>152400</xdr:rowOff>
        </xdr:from>
        <xdr:to>
          <xdr:col>35</xdr:col>
          <xdr:colOff>161925</xdr:colOff>
          <xdr:row>87</xdr:row>
          <xdr:rowOff>95250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553075" y="15068550"/>
              <a:ext cx="1276350" cy="285750"/>
              <a:chOff x="5534046" y="13773122"/>
              <a:chExt cx="1162047" cy="200026"/>
            </a:xfrm>
          </xdr:grpSpPr>
          <xdr:sp macro="" textlink="">
            <xdr:nvSpPr>
              <xdr:cNvPr id="1302544" name="Check Box 16" hidden="1">
                <a:extLst>
                  <a:ext uri="{63B3BB69-23CF-44E3-9099-C40C66FF867C}">
                    <a14:compatExt spid="_x0000_s1302544"/>
                  </a:ext>
                  <a:ext uri="{FF2B5EF4-FFF2-40B4-BE49-F238E27FC236}">
                    <a16:creationId xmlns:a16="http://schemas.microsoft.com/office/drawing/2014/main" id="{00000000-0008-0000-0700-000010E01300}"/>
                  </a:ext>
                </a:extLst>
              </xdr:cNvPr>
              <xdr:cNvSpPr/>
            </xdr:nvSpPr>
            <xdr:spPr bwMode="auto">
              <a:xfrm>
                <a:off x="5534046" y="13773122"/>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302545" name="Check Box 17" hidden="1">
                <a:extLst>
                  <a:ext uri="{63B3BB69-23CF-44E3-9099-C40C66FF867C}">
                    <a14:compatExt spid="_x0000_s1302545"/>
                  </a:ext>
                  <a:ext uri="{FF2B5EF4-FFF2-40B4-BE49-F238E27FC236}">
                    <a16:creationId xmlns:a16="http://schemas.microsoft.com/office/drawing/2014/main" id="{00000000-0008-0000-0700-000011E01300}"/>
                  </a:ext>
                </a:extLst>
              </xdr:cNvPr>
              <xdr:cNvSpPr/>
            </xdr:nvSpPr>
            <xdr:spPr bwMode="auto">
              <a:xfrm>
                <a:off x="6143643" y="13773216"/>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302546" name="Check Box 18" hidden="1">
              <a:extLst>
                <a:ext uri="{63B3BB69-23CF-44E3-9099-C40C66FF867C}">
                  <a14:compatExt spid="_x0000_s1302546"/>
                </a:ext>
                <a:ext uri="{FF2B5EF4-FFF2-40B4-BE49-F238E27FC236}">
                  <a16:creationId xmlns:a16="http://schemas.microsoft.com/office/drawing/2014/main" id="{00000000-0008-0000-0700-000012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302547" name="Check Box 19" hidden="1">
              <a:extLst>
                <a:ext uri="{63B3BB69-23CF-44E3-9099-C40C66FF867C}">
                  <a14:compatExt spid="_x0000_s1302547"/>
                </a:ext>
                <a:ext uri="{FF2B5EF4-FFF2-40B4-BE49-F238E27FC236}">
                  <a16:creationId xmlns:a16="http://schemas.microsoft.com/office/drawing/2014/main" id="{00000000-0008-0000-0700-000013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302548" name="Check Box 20" hidden="1">
              <a:extLst>
                <a:ext uri="{63B3BB69-23CF-44E3-9099-C40C66FF867C}">
                  <a14:compatExt spid="_x0000_s1302548"/>
                </a:ext>
                <a:ext uri="{FF2B5EF4-FFF2-40B4-BE49-F238E27FC236}">
                  <a16:creationId xmlns:a16="http://schemas.microsoft.com/office/drawing/2014/main" id="{00000000-0008-0000-0700-000014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302549" name="Check Box 21" hidden="1">
              <a:extLst>
                <a:ext uri="{63B3BB69-23CF-44E3-9099-C40C66FF867C}">
                  <a14:compatExt spid="_x0000_s1302549"/>
                </a:ext>
                <a:ext uri="{FF2B5EF4-FFF2-40B4-BE49-F238E27FC236}">
                  <a16:creationId xmlns:a16="http://schemas.microsoft.com/office/drawing/2014/main" id="{00000000-0008-0000-0700-000015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302550" name="Check Box 22" hidden="1">
              <a:extLst>
                <a:ext uri="{63B3BB69-23CF-44E3-9099-C40C66FF867C}">
                  <a14:compatExt spid="_x0000_s1302550"/>
                </a:ext>
                <a:ext uri="{FF2B5EF4-FFF2-40B4-BE49-F238E27FC236}">
                  <a16:creationId xmlns:a16="http://schemas.microsoft.com/office/drawing/2014/main" id="{00000000-0008-0000-0700-000016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302551" name="Check Box 23" hidden="1">
              <a:extLst>
                <a:ext uri="{63B3BB69-23CF-44E3-9099-C40C66FF867C}">
                  <a14:compatExt spid="_x0000_s1302551"/>
                </a:ext>
                <a:ext uri="{FF2B5EF4-FFF2-40B4-BE49-F238E27FC236}">
                  <a16:creationId xmlns:a16="http://schemas.microsoft.com/office/drawing/2014/main" id="{00000000-0008-0000-0700-000017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302552" name="Check Box 24" hidden="1">
              <a:extLst>
                <a:ext uri="{63B3BB69-23CF-44E3-9099-C40C66FF867C}">
                  <a14:compatExt spid="_x0000_s1302552"/>
                </a:ext>
                <a:ext uri="{FF2B5EF4-FFF2-40B4-BE49-F238E27FC236}">
                  <a16:creationId xmlns:a16="http://schemas.microsoft.com/office/drawing/2014/main" id="{00000000-0008-0000-0700-000018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384449" name="Check Box 3" hidden="1">
              <a:extLst>
                <a:ext uri="{63B3BB69-23CF-44E3-9099-C40C66FF867C}">
                  <a14:compatExt spid="_x0000_s1384449"/>
                </a:ext>
                <a:ext uri="{FF2B5EF4-FFF2-40B4-BE49-F238E27FC236}">
                  <a16:creationId xmlns:a16="http://schemas.microsoft.com/office/drawing/2014/main" id="{00000000-0008-0000-0800-000001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171450</xdr:rowOff>
        </xdr:from>
        <xdr:to>
          <xdr:col>23</xdr:col>
          <xdr:colOff>38100</xdr:colOff>
          <xdr:row>11</xdr:row>
          <xdr:rowOff>0</xdr:rowOff>
        </xdr:to>
        <xdr:sp macro="" textlink="">
          <xdr:nvSpPr>
            <xdr:cNvPr id="1384450" name="Check Box 4" hidden="1">
              <a:extLst>
                <a:ext uri="{63B3BB69-23CF-44E3-9099-C40C66FF867C}">
                  <a14:compatExt spid="_x0000_s1384450"/>
                </a:ext>
                <a:ext uri="{FF2B5EF4-FFF2-40B4-BE49-F238E27FC236}">
                  <a16:creationId xmlns:a16="http://schemas.microsoft.com/office/drawing/2014/main" id="{00000000-0008-0000-0800-000002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384451" name="Check Box 5" hidden="1">
              <a:extLst>
                <a:ext uri="{63B3BB69-23CF-44E3-9099-C40C66FF867C}">
                  <a14:compatExt spid="_x0000_s1384451"/>
                </a:ext>
                <a:ext uri="{FF2B5EF4-FFF2-40B4-BE49-F238E27FC236}">
                  <a16:creationId xmlns:a16="http://schemas.microsoft.com/office/drawing/2014/main" id="{00000000-0008-0000-0800-000003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384452" name="Check Box 6" hidden="1">
              <a:extLst>
                <a:ext uri="{63B3BB69-23CF-44E3-9099-C40C66FF867C}">
                  <a14:compatExt spid="_x0000_s1384452"/>
                </a:ext>
                <a:ext uri="{FF2B5EF4-FFF2-40B4-BE49-F238E27FC236}">
                  <a16:creationId xmlns:a16="http://schemas.microsoft.com/office/drawing/2014/main" id="{00000000-0008-0000-0800-000004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171450</xdr:rowOff>
        </xdr:from>
        <xdr:to>
          <xdr:col>23</xdr:col>
          <xdr:colOff>38100</xdr:colOff>
          <xdr:row>13</xdr:row>
          <xdr:rowOff>0</xdr:rowOff>
        </xdr:to>
        <xdr:sp macro="" textlink="">
          <xdr:nvSpPr>
            <xdr:cNvPr id="1384453" name="Check Box 7" hidden="1">
              <a:extLst>
                <a:ext uri="{63B3BB69-23CF-44E3-9099-C40C66FF867C}">
                  <a14:compatExt spid="_x0000_s1384453"/>
                </a:ext>
                <a:ext uri="{FF2B5EF4-FFF2-40B4-BE49-F238E27FC236}">
                  <a16:creationId xmlns:a16="http://schemas.microsoft.com/office/drawing/2014/main" id="{00000000-0008-0000-0800-000005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384454" name="Check Box 8" hidden="1">
              <a:extLst>
                <a:ext uri="{63B3BB69-23CF-44E3-9099-C40C66FF867C}">
                  <a14:compatExt spid="_x0000_s1384454"/>
                </a:ext>
                <a:ext uri="{FF2B5EF4-FFF2-40B4-BE49-F238E27FC236}">
                  <a16:creationId xmlns:a16="http://schemas.microsoft.com/office/drawing/2014/main" id="{00000000-0008-0000-0800-000006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384455" name="Check Box 9" hidden="1">
              <a:extLst>
                <a:ext uri="{63B3BB69-23CF-44E3-9099-C40C66FF867C}">
                  <a14:compatExt spid="_x0000_s1384455"/>
                </a:ext>
                <a:ext uri="{FF2B5EF4-FFF2-40B4-BE49-F238E27FC236}">
                  <a16:creationId xmlns:a16="http://schemas.microsoft.com/office/drawing/2014/main" id="{00000000-0008-0000-0800-000007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384456" name="Check Box 10" hidden="1">
              <a:extLst>
                <a:ext uri="{63B3BB69-23CF-44E3-9099-C40C66FF867C}">
                  <a14:compatExt spid="_x0000_s1384456"/>
                </a:ext>
                <a:ext uri="{FF2B5EF4-FFF2-40B4-BE49-F238E27FC236}">
                  <a16:creationId xmlns:a16="http://schemas.microsoft.com/office/drawing/2014/main" id="{00000000-0008-0000-0800-000008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384457" name="Check Box 11" hidden="1">
              <a:extLst>
                <a:ext uri="{63B3BB69-23CF-44E3-9099-C40C66FF867C}">
                  <a14:compatExt spid="_x0000_s1384457"/>
                </a:ext>
                <a:ext uri="{FF2B5EF4-FFF2-40B4-BE49-F238E27FC236}">
                  <a16:creationId xmlns:a16="http://schemas.microsoft.com/office/drawing/2014/main" id="{00000000-0008-0000-0800-000009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384458" name="Check Box 12" hidden="1">
              <a:extLst>
                <a:ext uri="{63B3BB69-23CF-44E3-9099-C40C66FF867C}">
                  <a14:compatExt spid="_x0000_s1384458"/>
                </a:ext>
                <a:ext uri="{FF2B5EF4-FFF2-40B4-BE49-F238E27FC236}">
                  <a16:creationId xmlns:a16="http://schemas.microsoft.com/office/drawing/2014/main" id="{00000000-0008-0000-0800-00000A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384459" name="Check Box 13" hidden="1">
              <a:extLst>
                <a:ext uri="{63B3BB69-23CF-44E3-9099-C40C66FF867C}">
                  <a14:compatExt spid="_x0000_s1384459"/>
                </a:ext>
                <a:ext uri="{FF2B5EF4-FFF2-40B4-BE49-F238E27FC236}">
                  <a16:creationId xmlns:a16="http://schemas.microsoft.com/office/drawing/2014/main" id="{00000000-0008-0000-0800-00000B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171450</xdr:rowOff>
        </xdr:from>
        <xdr:to>
          <xdr:col>5</xdr:col>
          <xdr:colOff>38100</xdr:colOff>
          <xdr:row>14</xdr:row>
          <xdr:rowOff>0</xdr:rowOff>
        </xdr:to>
        <xdr:sp macro="" textlink="">
          <xdr:nvSpPr>
            <xdr:cNvPr id="1384460" name="Check Box 14" hidden="1">
              <a:extLst>
                <a:ext uri="{63B3BB69-23CF-44E3-9099-C40C66FF867C}">
                  <a14:compatExt spid="_x0000_s1384460"/>
                </a:ext>
                <a:ext uri="{FF2B5EF4-FFF2-40B4-BE49-F238E27FC236}">
                  <a16:creationId xmlns:a16="http://schemas.microsoft.com/office/drawing/2014/main" id="{00000000-0008-0000-0800-00000C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59</xdr:row>
          <xdr:rowOff>10207</xdr:rowOff>
        </xdr:from>
        <xdr:to>
          <xdr:col>32</xdr:col>
          <xdr:colOff>133702</xdr:colOff>
          <xdr:row>60</xdr:row>
          <xdr:rowOff>31978</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4022283" y="11040157"/>
              <a:ext cx="1121569" cy="174171"/>
              <a:chOff x="3067052" y="485746"/>
              <a:chExt cx="1123941" cy="209547"/>
            </a:xfrm>
          </xdr:grpSpPr>
          <xdr:sp macro="" textlink="">
            <xdr:nvSpPr>
              <xdr:cNvPr id="1384461" name="Check Box 13" hidden="1">
                <a:extLst>
                  <a:ext uri="{63B3BB69-23CF-44E3-9099-C40C66FF867C}">
                    <a14:compatExt spid="_x0000_s1384461"/>
                  </a:ext>
                  <a:ext uri="{FF2B5EF4-FFF2-40B4-BE49-F238E27FC236}">
                    <a16:creationId xmlns:a16="http://schemas.microsoft.com/office/drawing/2014/main" id="{00000000-0008-0000-0800-00000D201500}"/>
                  </a:ext>
                </a:extLst>
              </xdr:cNvPr>
              <xdr:cNvSpPr/>
            </xdr:nvSpPr>
            <xdr:spPr bwMode="auto">
              <a:xfrm>
                <a:off x="3067052"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4462" name="Check Box 14" hidden="1">
                <a:extLst>
                  <a:ext uri="{63B3BB69-23CF-44E3-9099-C40C66FF867C}">
                    <a14:compatExt spid="_x0000_s1384462"/>
                  </a:ext>
                  <a:ext uri="{FF2B5EF4-FFF2-40B4-BE49-F238E27FC236}">
                    <a16:creationId xmlns:a16="http://schemas.microsoft.com/office/drawing/2014/main" id="{00000000-0008-0000-0800-00000E2015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898458" y="724581"/>
              <a:ext cx="1121569" cy="212271"/>
              <a:chOff x="3067052" y="485775"/>
              <a:chExt cx="1123941" cy="209546"/>
            </a:xfrm>
          </xdr:grpSpPr>
          <xdr:sp macro="" textlink="">
            <xdr:nvSpPr>
              <xdr:cNvPr id="1384463" name="Check Box 15" hidden="1">
                <a:extLst>
                  <a:ext uri="{63B3BB69-23CF-44E3-9099-C40C66FF867C}">
                    <a14:compatExt spid="_x0000_s1384463"/>
                  </a:ext>
                  <a:ext uri="{FF2B5EF4-FFF2-40B4-BE49-F238E27FC236}">
                    <a16:creationId xmlns:a16="http://schemas.microsoft.com/office/drawing/2014/main" id="{00000000-0008-0000-0800-00000F201500}"/>
                  </a:ext>
                </a:extLst>
              </xdr:cNvPr>
              <xdr:cNvSpPr/>
            </xdr:nvSpPr>
            <xdr:spPr bwMode="auto">
              <a:xfrm>
                <a:off x="3067052"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84464" name="Check Box 16" hidden="1">
                <a:extLst>
                  <a:ext uri="{63B3BB69-23CF-44E3-9099-C40C66FF867C}">
                    <a14:compatExt spid="_x0000_s1384464"/>
                  </a:ext>
                  <a:ext uri="{FF2B5EF4-FFF2-40B4-BE49-F238E27FC236}">
                    <a16:creationId xmlns:a16="http://schemas.microsoft.com/office/drawing/2014/main" id="{00000000-0008-0000-0800-000010201500}"/>
                  </a:ext>
                </a:extLst>
              </xdr:cNvPr>
              <xdr:cNvSpPr/>
            </xdr:nvSpPr>
            <xdr:spPr bwMode="auto">
              <a:xfrm>
                <a:off x="3638475"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56</xdr:row>
          <xdr:rowOff>0</xdr:rowOff>
        </xdr:from>
        <xdr:to>
          <xdr:col>32</xdr:col>
          <xdr:colOff>133702</xdr:colOff>
          <xdr:row>57</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0572750"/>
              <a:ext cx="1121569" cy="174171"/>
              <a:chOff x="3067052" y="485746"/>
              <a:chExt cx="1123941" cy="209547"/>
            </a:xfrm>
          </xdr:grpSpPr>
          <xdr:sp macro="" textlink="">
            <xdr:nvSpPr>
              <xdr:cNvPr id="1384465" name="Check Box 17" hidden="1">
                <a:extLst>
                  <a:ext uri="{63B3BB69-23CF-44E3-9099-C40C66FF867C}">
                    <a14:compatExt spid="_x0000_s1384465"/>
                  </a:ext>
                  <a:ext uri="{FF2B5EF4-FFF2-40B4-BE49-F238E27FC236}">
                    <a16:creationId xmlns:a16="http://schemas.microsoft.com/office/drawing/2014/main" id="{00000000-0008-0000-0800-000011201500}"/>
                  </a:ext>
                </a:extLst>
              </xdr:cNvPr>
              <xdr:cNvSpPr/>
            </xdr:nvSpPr>
            <xdr:spPr bwMode="auto">
              <a:xfrm>
                <a:off x="3067052"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4466" name="Check Box 18" hidden="1">
                <a:extLst>
                  <a:ext uri="{63B3BB69-23CF-44E3-9099-C40C66FF867C}">
                    <a14:compatExt spid="_x0000_s1384466"/>
                  </a:ext>
                  <a:ext uri="{FF2B5EF4-FFF2-40B4-BE49-F238E27FC236}">
                    <a16:creationId xmlns:a16="http://schemas.microsoft.com/office/drawing/2014/main" id="{00000000-0008-0000-0800-0000122015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542925" y="2886075"/>
              <a:ext cx="228600" cy="381000"/>
              <a:chOff x="542925" y="2886075"/>
              <a:chExt cx="228600" cy="381000"/>
            </a:xfrm>
          </xdr:grpSpPr>
          <xdr:sp macro="" textlink="">
            <xdr:nvSpPr>
              <xdr:cNvPr id="1384475" name="Check Box 27" hidden="1">
                <a:extLst>
                  <a:ext uri="{63B3BB69-23CF-44E3-9099-C40C66FF867C}">
                    <a14:compatExt spid="_x0000_s1384475"/>
                  </a:ext>
                  <a:ext uri="{FF2B5EF4-FFF2-40B4-BE49-F238E27FC236}">
                    <a16:creationId xmlns:a16="http://schemas.microsoft.com/office/drawing/2014/main" id="{00000000-0008-0000-0800-00001B201500}"/>
                  </a:ext>
                </a:extLst>
              </xdr:cNvPr>
              <xdr:cNvSpPr/>
            </xdr:nvSpPr>
            <xdr:spPr bwMode="auto">
              <a:xfrm>
                <a:off x="542925" y="2886075"/>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84476" name="Check Box 28" hidden="1">
                <a:extLst>
                  <a:ext uri="{63B3BB69-23CF-44E3-9099-C40C66FF867C}">
                    <a14:compatExt spid="_x0000_s1384476"/>
                  </a:ext>
                  <a:ext uri="{FF2B5EF4-FFF2-40B4-BE49-F238E27FC236}">
                    <a16:creationId xmlns:a16="http://schemas.microsoft.com/office/drawing/2014/main" id="{00000000-0008-0000-0800-00001C201500}"/>
                  </a:ext>
                </a:extLst>
              </xdr:cNvPr>
              <xdr:cNvSpPr/>
            </xdr:nvSpPr>
            <xdr:spPr bwMode="auto">
              <a:xfrm>
                <a:off x="542925" y="306705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265665" name="Check Box 7" hidden="1">
              <a:extLst>
                <a:ext uri="{63B3BB69-23CF-44E3-9099-C40C66FF867C}">
                  <a14:compatExt spid="_x0000_s1265665"/>
                </a:ext>
                <a:ext uri="{FF2B5EF4-FFF2-40B4-BE49-F238E27FC236}">
                  <a16:creationId xmlns:a16="http://schemas.microsoft.com/office/drawing/2014/main" id="{00000000-0008-0000-0900-000001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265666" name="Check Box 47" hidden="1">
              <a:extLst>
                <a:ext uri="{63B3BB69-23CF-44E3-9099-C40C66FF867C}">
                  <a14:compatExt spid="_x0000_s1265666"/>
                </a:ext>
                <a:ext uri="{FF2B5EF4-FFF2-40B4-BE49-F238E27FC236}">
                  <a16:creationId xmlns:a16="http://schemas.microsoft.com/office/drawing/2014/main" id="{00000000-0008-0000-0900-000002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265667" name="Check Box 48" hidden="1">
              <a:extLst>
                <a:ext uri="{63B3BB69-23CF-44E3-9099-C40C66FF867C}">
                  <a14:compatExt spid="_x0000_s1265667"/>
                </a:ext>
                <a:ext uri="{FF2B5EF4-FFF2-40B4-BE49-F238E27FC236}">
                  <a16:creationId xmlns:a16="http://schemas.microsoft.com/office/drawing/2014/main" id="{00000000-0008-0000-0900-000003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265668" name="Check Box 49" hidden="1">
              <a:extLst>
                <a:ext uri="{63B3BB69-23CF-44E3-9099-C40C66FF867C}">
                  <a14:compatExt spid="_x0000_s1265668"/>
                </a:ext>
                <a:ext uri="{FF2B5EF4-FFF2-40B4-BE49-F238E27FC236}">
                  <a16:creationId xmlns:a16="http://schemas.microsoft.com/office/drawing/2014/main" id="{00000000-0008-0000-0900-000004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265669" name="Check Box 50" hidden="1">
              <a:extLst>
                <a:ext uri="{63B3BB69-23CF-44E3-9099-C40C66FF867C}">
                  <a14:compatExt spid="_x0000_s1265669"/>
                </a:ext>
                <a:ext uri="{FF2B5EF4-FFF2-40B4-BE49-F238E27FC236}">
                  <a16:creationId xmlns:a16="http://schemas.microsoft.com/office/drawing/2014/main" id="{00000000-0008-0000-0900-000005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265670" name="Check Box 51" hidden="1">
              <a:extLst>
                <a:ext uri="{63B3BB69-23CF-44E3-9099-C40C66FF867C}">
                  <a14:compatExt spid="_x0000_s1265670"/>
                </a:ext>
                <a:ext uri="{FF2B5EF4-FFF2-40B4-BE49-F238E27FC236}">
                  <a16:creationId xmlns:a16="http://schemas.microsoft.com/office/drawing/2014/main" id="{00000000-0008-0000-0900-000006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3095625" y="9700932"/>
          <a:ext cx="1095936" cy="201243"/>
          <a:chOff x="3149514" y="2696106"/>
          <a:chExt cx="1162611" cy="202821"/>
        </a:xfrm>
      </xdr:grpSpPr>
      <xdr:sp macro="" textlink="">
        <xdr:nvSpPr>
          <xdr:cNvPr id="3"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030000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040000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5" name="グループ化 19">
              <a:extLst>
                <a:ext uri="{FF2B5EF4-FFF2-40B4-BE49-F238E27FC236}">
                  <a16:creationId xmlns:a16="http://schemas.microsoft.com/office/drawing/2014/main" id="{00000000-0008-0000-0900-000005000000}"/>
                </a:ext>
              </a:extLst>
            </xdr:cNvPr>
            <xdr:cNvGrpSpPr>
              <a:grpSpLocks/>
            </xdr:cNvGrpSpPr>
          </xdr:nvGrpSpPr>
          <xdr:grpSpPr bwMode="auto">
            <a:xfrm>
              <a:off x="3095625" y="9344025"/>
              <a:ext cx="1095375" cy="209550"/>
              <a:chOff x="3149735" y="2696100"/>
              <a:chExt cx="1162611" cy="202832"/>
            </a:xfrm>
          </xdr:grpSpPr>
          <xdr:sp macro="" textlink="">
            <xdr:nvSpPr>
              <xdr:cNvPr id="1265671" name="Check Box 45" hidden="1">
                <a:extLst>
                  <a:ext uri="{63B3BB69-23CF-44E3-9099-C40C66FF867C}">
                    <a14:compatExt spid="_x0000_s1265671"/>
                  </a:ext>
                  <a:ext uri="{FF2B5EF4-FFF2-40B4-BE49-F238E27FC236}">
                    <a16:creationId xmlns:a16="http://schemas.microsoft.com/office/drawing/2014/main" id="{00000000-0008-0000-0900-000007501300}"/>
                  </a:ext>
                </a:extLst>
              </xdr:cNvPr>
              <xdr:cNvSpPr/>
            </xdr:nvSpPr>
            <xdr:spPr bwMode="auto">
              <a:xfrm>
                <a:off x="3149735" y="2696120"/>
                <a:ext cx="557493" cy="2028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2" name="Check Box 46" hidden="1">
                <a:extLst>
                  <a:ext uri="{63B3BB69-23CF-44E3-9099-C40C66FF867C}">
                    <a14:compatExt spid="_x0000_s1265672"/>
                  </a:ext>
                  <a:ext uri="{FF2B5EF4-FFF2-40B4-BE49-F238E27FC236}">
                    <a16:creationId xmlns:a16="http://schemas.microsoft.com/office/drawing/2014/main" id="{00000000-0008-0000-0900-000008501300}"/>
                  </a:ext>
                </a:extLst>
              </xdr:cNvPr>
              <xdr:cNvSpPr/>
            </xdr:nvSpPr>
            <xdr:spPr bwMode="auto">
              <a:xfrm>
                <a:off x="3754853" y="2696100"/>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6" name="Group 71">
              <a:extLst>
                <a:ext uri="{FF2B5EF4-FFF2-40B4-BE49-F238E27FC236}">
                  <a16:creationId xmlns:a16="http://schemas.microsoft.com/office/drawing/2014/main" id="{00000000-0008-0000-0900-000006000000}"/>
                </a:ext>
              </a:extLst>
            </xdr:cNvPr>
            <xdr:cNvGrpSpPr>
              <a:grpSpLocks/>
            </xdr:cNvGrpSpPr>
          </xdr:nvGrpSpPr>
          <xdr:grpSpPr bwMode="auto">
            <a:xfrm>
              <a:off x="3095625" y="10229850"/>
              <a:ext cx="1095375" cy="209550"/>
              <a:chOff x="31495" y="26961"/>
              <a:chExt cx="11626" cy="2028"/>
            </a:xfrm>
          </xdr:grpSpPr>
          <xdr:sp macro="" textlink="">
            <xdr:nvSpPr>
              <xdr:cNvPr id="1265673" name="Check Box 9" hidden="1">
                <a:extLst>
                  <a:ext uri="{63B3BB69-23CF-44E3-9099-C40C66FF867C}">
                    <a14:compatExt spid="_x0000_s1265673"/>
                  </a:ext>
                  <a:ext uri="{FF2B5EF4-FFF2-40B4-BE49-F238E27FC236}">
                    <a16:creationId xmlns:a16="http://schemas.microsoft.com/office/drawing/2014/main" id="{00000000-0008-0000-0900-0000095013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4" name="Check Box 10" hidden="1">
                <a:extLst>
                  <a:ext uri="{63B3BB69-23CF-44E3-9099-C40C66FF867C}">
                    <a14:compatExt spid="_x0000_s1265674"/>
                  </a:ext>
                  <a:ext uri="{FF2B5EF4-FFF2-40B4-BE49-F238E27FC236}">
                    <a16:creationId xmlns:a16="http://schemas.microsoft.com/office/drawing/2014/main" id="{00000000-0008-0000-0900-00000A5013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7" name="Group 71">
              <a:extLst>
                <a:ext uri="{FF2B5EF4-FFF2-40B4-BE49-F238E27FC236}">
                  <a16:creationId xmlns:a16="http://schemas.microsoft.com/office/drawing/2014/main" id="{00000000-0008-0000-0900-000007000000}"/>
                </a:ext>
              </a:extLst>
            </xdr:cNvPr>
            <xdr:cNvGrpSpPr>
              <a:grpSpLocks/>
            </xdr:cNvGrpSpPr>
          </xdr:nvGrpSpPr>
          <xdr:grpSpPr bwMode="auto">
            <a:xfrm>
              <a:off x="3095625" y="9705975"/>
              <a:ext cx="1095375" cy="209550"/>
              <a:chOff x="31495" y="26961"/>
              <a:chExt cx="11626" cy="2028"/>
            </a:xfrm>
          </xdr:grpSpPr>
          <xdr:sp macro="" textlink="">
            <xdr:nvSpPr>
              <xdr:cNvPr id="1265675" name="Check Box 11" hidden="1">
                <a:extLst>
                  <a:ext uri="{63B3BB69-23CF-44E3-9099-C40C66FF867C}">
                    <a14:compatExt spid="_x0000_s1265675"/>
                  </a:ext>
                  <a:ext uri="{FF2B5EF4-FFF2-40B4-BE49-F238E27FC236}">
                    <a16:creationId xmlns:a16="http://schemas.microsoft.com/office/drawing/2014/main" id="{00000000-0008-0000-0900-00000B5013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6" name="Check Box 12" hidden="1">
                <a:extLst>
                  <a:ext uri="{63B3BB69-23CF-44E3-9099-C40C66FF867C}">
                    <a14:compatExt spid="_x0000_s1265676"/>
                  </a:ext>
                  <a:ext uri="{FF2B5EF4-FFF2-40B4-BE49-F238E27FC236}">
                    <a16:creationId xmlns:a16="http://schemas.microsoft.com/office/drawing/2014/main" id="{00000000-0008-0000-0900-00000C5013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95250"/>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21</xdr:col>
          <xdr:colOff>142875</xdr:colOff>
          <xdr:row>59</xdr:row>
          <xdr:rowOff>28575</xdr:rowOff>
        </xdr:from>
        <xdr:to>
          <xdr:col>28</xdr:col>
          <xdr:colOff>85725</xdr:colOff>
          <xdr:row>61</xdr:row>
          <xdr:rowOff>76200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3886200" y="9639300"/>
              <a:ext cx="1209675" cy="276225"/>
              <a:chOff x="3800475" y="8867775"/>
              <a:chExt cx="1209675" cy="190500"/>
            </a:xfrm>
          </xdr:grpSpPr>
          <xdr:sp macro="" textlink="">
            <xdr:nvSpPr>
              <xdr:cNvPr id="1266689" name="Check Box 11" hidden="1">
                <a:extLst>
                  <a:ext uri="{63B3BB69-23CF-44E3-9099-C40C66FF867C}">
                    <a14:compatExt spid="_x0000_s1266689"/>
                  </a:ext>
                  <a:ext uri="{FF2B5EF4-FFF2-40B4-BE49-F238E27FC236}">
                    <a16:creationId xmlns:a16="http://schemas.microsoft.com/office/drawing/2014/main" id="{00000000-0008-0000-0A00-000001541300}"/>
                  </a:ext>
                </a:extLst>
              </xdr:cNvPr>
              <xdr:cNvSpPr/>
            </xdr:nvSpPr>
            <xdr:spPr bwMode="auto">
              <a:xfrm>
                <a:off x="3800475" y="8867775"/>
                <a:ext cx="65722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6690" name="Check Box 12" hidden="1">
                <a:extLst>
                  <a:ext uri="{63B3BB69-23CF-44E3-9099-C40C66FF867C}">
                    <a14:compatExt spid="_x0000_s1266690"/>
                  </a:ext>
                  <a:ext uri="{FF2B5EF4-FFF2-40B4-BE49-F238E27FC236}">
                    <a16:creationId xmlns:a16="http://schemas.microsoft.com/office/drawing/2014/main" id="{00000000-0008-0000-0A00-000002541300}"/>
                  </a:ext>
                </a:extLst>
              </xdr:cNvPr>
              <xdr:cNvSpPr/>
            </xdr:nvSpPr>
            <xdr:spPr bwMode="auto">
              <a:xfrm>
                <a:off x="4400550" y="8867775"/>
                <a:ext cx="6096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3152775" y="600075"/>
              <a:ext cx="2056566" cy="238125"/>
              <a:chOff x="3090250" y="2194891"/>
              <a:chExt cx="2071478" cy="250135"/>
            </a:xfrm>
          </xdr:grpSpPr>
          <xdr:sp macro="" textlink="">
            <xdr:nvSpPr>
              <xdr:cNvPr id="1266691" name="Check Box 21" hidden="1">
                <a:extLst>
                  <a:ext uri="{63B3BB69-23CF-44E3-9099-C40C66FF867C}">
                    <a14:compatExt spid="_x0000_s1266691"/>
                  </a:ext>
                  <a:ext uri="{FF2B5EF4-FFF2-40B4-BE49-F238E27FC236}">
                    <a16:creationId xmlns:a16="http://schemas.microsoft.com/office/drawing/2014/main" id="{00000000-0008-0000-0A00-000003541300}"/>
                  </a:ext>
                </a:extLst>
              </xdr:cNvPr>
              <xdr:cNvSpPr/>
            </xdr:nvSpPr>
            <xdr:spPr bwMode="auto">
              <a:xfrm>
                <a:off x="3090250" y="2194891"/>
                <a:ext cx="681044"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6692" name="Check Box 22" hidden="1">
                <a:extLst>
                  <a:ext uri="{63B3BB69-23CF-44E3-9099-C40C66FF867C}">
                    <a14:compatExt spid="_x0000_s1266692"/>
                  </a:ext>
                  <a:ext uri="{FF2B5EF4-FFF2-40B4-BE49-F238E27FC236}">
                    <a16:creationId xmlns:a16="http://schemas.microsoft.com/office/drawing/2014/main" id="{00000000-0008-0000-0A00-0000045413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66693" name="Check Box 23" hidden="1">
                <a:extLst>
                  <a:ext uri="{63B3BB69-23CF-44E3-9099-C40C66FF867C}">
                    <a14:compatExt spid="_x0000_s1266693"/>
                  </a:ext>
                  <a:ext uri="{FF2B5EF4-FFF2-40B4-BE49-F238E27FC236}">
                    <a16:creationId xmlns:a16="http://schemas.microsoft.com/office/drawing/2014/main" id="{00000000-0008-0000-0A00-000005541300}"/>
                  </a:ext>
                </a:extLst>
              </xdr:cNvPr>
              <xdr:cNvSpPr/>
            </xdr:nvSpPr>
            <xdr:spPr bwMode="auto">
              <a:xfrm>
                <a:off x="4384762" y="2194891"/>
                <a:ext cx="776966"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62</xdr:row>
          <xdr:rowOff>0</xdr:rowOff>
        </xdr:from>
        <xdr:to>
          <xdr:col>5</xdr:col>
          <xdr:colOff>19050</xdr:colOff>
          <xdr:row>63</xdr:row>
          <xdr:rowOff>19050</xdr:rowOff>
        </xdr:to>
        <xdr:sp macro="" textlink="">
          <xdr:nvSpPr>
            <xdr:cNvPr id="1266694" name="Check Box 37" hidden="1">
              <a:extLst>
                <a:ext uri="{63B3BB69-23CF-44E3-9099-C40C66FF867C}">
                  <a14:compatExt spid="_x0000_s1266694"/>
                </a:ext>
                <a:ext uri="{FF2B5EF4-FFF2-40B4-BE49-F238E27FC236}">
                  <a16:creationId xmlns:a16="http://schemas.microsoft.com/office/drawing/2014/main" id="{00000000-0008-0000-0A00-000006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1266695" name="Check Box 38" hidden="1">
              <a:extLst>
                <a:ext uri="{63B3BB69-23CF-44E3-9099-C40C66FF867C}">
                  <a14:compatExt spid="_x0000_s1266695"/>
                </a:ext>
                <a:ext uri="{FF2B5EF4-FFF2-40B4-BE49-F238E27FC236}">
                  <a16:creationId xmlns:a16="http://schemas.microsoft.com/office/drawing/2014/main" id="{00000000-0008-0000-0A00-000007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62</xdr:row>
          <xdr:rowOff>152400</xdr:rowOff>
        </xdr:from>
        <xdr:to>
          <xdr:col>5</xdr:col>
          <xdr:colOff>9525</xdr:colOff>
          <xdr:row>64</xdr:row>
          <xdr:rowOff>9525</xdr:rowOff>
        </xdr:to>
        <xdr:sp macro="" textlink="">
          <xdr:nvSpPr>
            <xdr:cNvPr id="1266696" name="Check Box 39" hidden="1">
              <a:extLst>
                <a:ext uri="{63B3BB69-23CF-44E3-9099-C40C66FF867C}">
                  <a14:compatExt spid="_x0000_s1266696"/>
                </a:ext>
                <a:ext uri="{FF2B5EF4-FFF2-40B4-BE49-F238E27FC236}">
                  <a16:creationId xmlns:a16="http://schemas.microsoft.com/office/drawing/2014/main" id="{00000000-0008-0000-0A00-000008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152400</xdr:rowOff>
        </xdr:from>
        <xdr:to>
          <xdr:col>12</xdr:col>
          <xdr:colOff>85725</xdr:colOff>
          <xdr:row>64</xdr:row>
          <xdr:rowOff>9525</xdr:rowOff>
        </xdr:to>
        <xdr:sp macro="" textlink="">
          <xdr:nvSpPr>
            <xdr:cNvPr id="1266697" name="Check Box 41" hidden="1">
              <a:extLst>
                <a:ext uri="{63B3BB69-23CF-44E3-9099-C40C66FF867C}">
                  <a14:compatExt spid="_x0000_s1266697"/>
                </a:ext>
                <a:ext uri="{FF2B5EF4-FFF2-40B4-BE49-F238E27FC236}">
                  <a16:creationId xmlns:a16="http://schemas.microsoft.com/office/drawing/2014/main" id="{00000000-0008-0000-0A00-000009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7" name="Line 3">
          <a:extLst>
            <a:ext uri="{FF2B5EF4-FFF2-40B4-BE49-F238E27FC236}">
              <a16:creationId xmlns:a16="http://schemas.microsoft.com/office/drawing/2014/main" id="{00000000-0008-0000-0A00-000007000000}"/>
            </a:ext>
          </a:extLst>
        </xdr:cNvPr>
        <xdr:cNvSpPr>
          <a:spLocks noChangeShapeType="1"/>
        </xdr:cNvSpPr>
      </xdr:nvSpPr>
      <xdr:spPr bwMode="auto">
        <a:xfrm>
          <a:off x="228600" y="349567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3472229" y="733425"/>
              <a:ext cx="1255060" cy="202826"/>
              <a:chOff x="3133393" y="5803775"/>
              <a:chExt cx="1266828" cy="209550"/>
            </a:xfrm>
          </xdr:grpSpPr>
          <xdr:sp macro="" textlink="">
            <xdr:nvSpPr>
              <xdr:cNvPr id="1267713" name="Check Box 26" hidden="1">
                <a:extLst>
                  <a:ext uri="{63B3BB69-23CF-44E3-9099-C40C66FF867C}">
                    <a14:compatExt spid="_x0000_s1267713"/>
                  </a:ext>
                  <a:ext uri="{FF2B5EF4-FFF2-40B4-BE49-F238E27FC236}">
                    <a16:creationId xmlns:a16="http://schemas.microsoft.com/office/drawing/2014/main" id="{00000000-0008-0000-0B00-000001581300}"/>
                  </a:ext>
                </a:extLst>
              </xdr:cNvPr>
              <xdr:cNvSpPr/>
            </xdr:nvSpPr>
            <xdr:spPr bwMode="auto">
              <a:xfrm>
                <a:off x="3847767" y="5803775"/>
                <a:ext cx="5524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267714" name="Check Box 27" hidden="1">
                <a:extLst>
                  <a:ext uri="{63B3BB69-23CF-44E3-9099-C40C66FF867C}">
                    <a14:compatExt spid="_x0000_s1267714"/>
                  </a:ext>
                  <a:ext uri="{FF2B5EF4-FFF2-40B4-BE49-F238E27FC236}">
                    <a16:creationId xmlns:a16="http://schemas.microsoft.com/office/drawing/2014/main" id="{00000000-0008-0000-0B00-000002581300}"/>
                  </a:ext>
                </a:extLst>
              </xdr:cNvPr>
              <xdr:cNvSpPr/>
            </xdr:nvSpPr>
            <xdr:spPr bwMode="auto">
              <a:xfrm>
                <a:off x="3133393" y="5810241"/>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3" name="グループ化 2">
              <a:extLst>
                <a:ext uri="{FF2B5EF4-FFF2-40B4-BE49-F238E27FC236}">
                  <a16:creationId xmlns:a16="http://schemas.microsoft.com/office/drawing/2014/main" id="{00000000-0008-0000-0B00-000003000000}"/>
                </a:ext>
              </a:extLst>
            </xdr:cNvPr>
            <xdr:cNvGrpSpPr/>
          </xdr:nvGrpSpPr>
          <xdr:grpSpPr>
            <a:xfrm>
              <a:off x="3472229" y="3315778"/>
              <a:ext cx="1152525" cy="197222"/>
              <a:chOff x="3149810" y="2696156"/>
              <a:chExt cx="1162620" cy="202824"/>
            </a:xfrm>
          </xdr:grpSpPr>
          <xdr:sp macro="" textlink="">
            <xdr:nvSpPr>
              <xdr:cNvPr id="1267715" name="Check Box 3" hidden="1">
                <a:extLst>
                  <a:ext uri="{63B3BB69-23CF-44E3-9099-C40C66FF867C}">
                    <a14:compatExt spid="_x0000_s1267715"/>
                  </a:ext>
                  <a:ext uri="{FF2B5EF4-FFF2-40B4-BE49-F238E27FC236}">
                    <a16:creationId xmlns:a16="http://schemas.microsoft.com/office/drawing/2014/main" id="{00000000-0008-0000-0B00-000003581300}"/>
                  </a:ext>
                </a:extLst>
              </xdr:cNvPr>
              <xdr:cNvSpPr/>
            </xdr:nvSpPr>
            <xdr:spPr bwMode="auto">
              <a:xfrm>
                <a:off x="3149810" y="269615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16" name="Check Box 4" hidden="1">
                <a:extLst>
                  <a:ext uri="{63B3BB69-23CF-44E3-9099-C40C66FF867C}">
                    <a14:compatExt spid="_x0000_s1267716"/>
                  </a:ext>
                  <a:ext uri="{FF2B5EF4-FFF2-40B4-BE49-F238E27FC236}">
                    <a16:creationId xmlns:a16="http://schemas.microsoft.com/office/drawing/2014/main" id="{00000000-0008-0000-0B00-000004581300}"/>
                  </a:ext>
                </a:extLst>
              </xdr:cNvPr>
              <xdr:cNvSpPr/>
            </xdr:nvSpPr>
            <xdr:spPr bwMode="auto">
              <a:xfrm>
                <a:off x="3754937"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3464903" y="6922478"/>
              <a:ext cx="1152525" cy="197222"/>
              <a:chOff x="3149808" y="2696145"/>
              <a:chExt cx="1162620" cy="202824"/>
            </a:xfrm>
          </xdr:grpSpPr>
          <xdr:sp macro="" textlink="">
            <xdr:nvSpPr>
              <xdr:cNvPr id="1267717" name="Check Box 5" hidden="1">
                <a:extLst>
                  <a:ext uri="{63B3BB69-23CF-44E3-9099-C40C66FF867C}">
                    <a14:compatExt spid="_x0000_s1267717"/>
                  </a:ext>
                  <a:ext uri="{FF2B5EF4-FFF2-40B4-BE49-F238E27FC236}">
                    <a16:creationId xmlns:a16="http://schemas.microsoft.com/office/drawing/2014/main" id="{00000000-0008-0000-0B00-000005581300}"/>
                  </a:ext>
                </a:extLst>
              </xdr:cNvPr>
              <xdr:cNvSpPr/>
            </xdr:nvSpPr>
            <xdr:spPr bwMode="auto">
              <a:xfrm>
                <a:off x="314980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18" name="Check Box 6" hidden="1">
                <a:extLst>
                  <a:ext uri="{63B3BB69-23CF-44E3-9099-C40C66FF867C}">
                    <a14:compatExt spid="_x0000_s1267718"/>
                  </a:ext>
                  <a:ext uri="{FF2B5EF4-FFF2-40B4-BE49-F238E27FC236}">
                    <a16:creationId xmlns:a16="http://schemas.microsoft.com/office/drawing/2014/main" id="{00000000-0008-0000-0B00-000006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0</xdr:rowOff>
        </xdr:from>
        <xdr:to>
          <xdr:col>11</xdr:col>
          <xdr:colOff>57150</xdr:colOff>
          <xdr:row>30</xdr:row>
          <xdr:rowOff>0</xdr:rowOff>
        </xdr:to>
        <xdr:sp macro="" textlink="">
          <xdr:nvSpPr>
            <xdr:cNvPr id="1267719" name="Check Box 7" hidden="1">
              <a:extLst>
                <a:ext uri="{63B3BB69-23CF-44E3-9099-C40C66FF867C}">
                  <a14:compatExt spid="_x0000_s1267719"/>
                </a:ext>
                <a:ext uri="{FF2B5EF4-FFF2-40B4-BE49-F238E27FC236}">
                  <a16:creationId xmlns:a16="http://schemas.microsoft.com/office/drawing/2014/main" id="{00000000-0008-0000-0B00-000007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1267720" name="Check Box 8" hidden="1">
              <a:extLst>
                <a:ext uri="{63B3BB69-23CF-44E3-9099-C40C66FF867C}">
                  <a14:compatExt spid="_x0000_s1267720"/>
                </a:ext>
                <a:ext uri="{FF2B5EF4-FFF2-40B4-BE49-F238E27FC236}">
                  <a16:creationId xmlns:a16="http://schemas.microsoft.com/office/drawing/2014/main" id="{00000000-0008-0000-0B00-000008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1267721" name="Check Box 9" hidden="1">
              <a:extLst>
                <a:ext uri="{63B3BB69-23CF-44E3-9099-C40C66FF867C}">
                  <a14:compatExt spid="_x0000_s1267721"/>
                </a:ext>
                <a:ext uri="{FF2B5EF4-FFF2-40B4-BE49-F238E27FC236}">
                  <a16:creationId xmlns:a16="http://schemas.microsoft.com/office/drawing/2014/main" id="{00000000-0008-0000-0B00-00000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1267722" name="Check Box 10" hidden="1">
              <a:extLst>
                <a:ext uri="{63B3BB69-23CF-44E3-9099-C40C66FF867C}">
                  <a14:compatExt spid="_x0000_s1267722"/>
                </a:ext>
                <a:ext uri="{FF2B5EF4-FFF2-40B4-BE49-F238E27FC236}">
                  <a16:creationId xmlns:a16="http://schemas.microsoft.com/office/drawing/2014/main" id="{00000000-0008-0000-0B00-00000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23" name="Check Box 11" hidden="1">
              <a:extLst>
                <a:ext uri="{63B3BB69-23CF-44E3-9099-C40C66FF867C}">
                  <a14:compatExt spid="_x0000_s1267723"/>
                </a:ext>
                <a:ext uri="{FF2B5EF4-FFF2-40B4-BE49-F238E27FC236}">
                  <a16:creationId xmlns:a16="http://schemas.microsoft.com/office/drawing/2014/main" id="{00000000-0008-0000-0B00-00000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3494210" y="4311162"/>
              <a:ext cx="1150327" cy="197222"/>
              <a:chOff x="3149797" y="2696145"/>
              <a:chExt cx="1162617" cy="202824"/>
            </a:xfrm>
          </xdr:grpSpPr>
          <xdr:sp macro="" textlink="">
            <xdr:nvSpPr>
              <xdr:cNvPr id="1267724" name="Check Box 12" hidden="1">
                <a:extLst>
                  <a:ext uri="{63B3BB69-23CF-44E3-9099-C40C66FF867C}">
                    <a14:compatExt spid="_x0000_s1267724"/>
                  </a:ext>
                  <a:ext uri="{FF2B5EF4-FFF2-40B4-BE49-F238E27FC236}">
                    <a16:creationId xmlns:a16="http://schemas.microsoft.com/office/drawing/2014/main" id="{00000000-0008-0000-0B00-00000C581300}"/>
                  </a:ext>
                </a:extLst>
              </xdr:cNvPr>
              <xdr:cNvSpPr/>
            </xdr:nvSpPr>
            <xdr:spPr bwMode="auto">
              <a:xfrm>
                <a:off x="314979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7725" name="Check Box 13" hidden="1">
                <a:extLst>
                  <a:ext uri="{63B3BB69-23CF-44E3-9099-C40C66FF867C}">
                    <a14:compatExt spid="_x0000_s1267725"/>
                  </a:ext>
                  <a:ext uri="{FF2B5EF4-FFF2-40B4-BE49-F238E27FC236}">
                    <a16:creationId xmlns:a16="http://schemas.microsoft.com/office/drawing/2014/main" id="{00000000-0008-0000-0B00-00000D581300}"/>
                  </a:ext>
                </a:extLst>
              </xdr:cNvPr>
              <xdr:cNvSpPr/>
            </xdr:nvSpPr>
            <xdr:spPr bwMode="auto">
              <a:xfrm>
                <a:off x="3754921"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26" name="Check Box 14" hidden="1">
              <a:extLst>
                <a:ext uri="{63B3BB69-23CF-44E3-9099-C40C66FF867C}">
                  <a14:compatExt spid="_x0000_s1267726"/>
                </a:ext>
                <a:ext uri="{FF2B5EF4-FFF2-40B4-BE49-F238E27FC236}">
                  <a16:creationId xmlns:a16="http://schemas.microsoft.com/office/drawing/2014/main" id="{00000000-0008-0000-0B00-00000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6" name="グループ化 5">
              <a:extLst>
                <a:ext uri="{FF2B5EF4-FFF2-40B4-BE49-F238E27FC236}">
                  <a16:creationId xmlns:a16="http://schemas.microsoft.com/office/drawing/2014/main" id="{00000000-0008-0000-0B00-000006000000}"/>
                </a:ext>
              </a:extLst>
            </xdr:cNvPr>
            <xdr:cNvGrpSpPr/>
          </xdr:nvGrpSpPr>
          <xdr:grpSpPr>
            <a:xfrm>
              <a:off x="3464903" y="7419975"/>
              <a:ext cx="1152525" cy="197222"/>
              <a:chOff x="3149808" y="2696144"/>
              <a:chExt cx="1162620" cy="202824"/>
            </a:xfrm>
          </xdr:grpSpPr>
          <xdr:sp macro="" textlink="">
            <xdr:nvSpPr>
              <xdr:cNvPr id="1267727" name="Check Box 15" hidden="1">
                <a:extLst>
                  <a:ext uri="{63B3BB69-23CF-44E3-9099-C40C66FF867C}">
                    <a14:compatExt spid="_x0000_s1267727"/>
                  </a:ext>
                  <a:ext uri="{FF2B5EF4-FFF2-40B4-BE49-F238E27FC236}">
                    <a16:creationId xmlns:a16="http://schemas.microsoft.com/office/drawing/2014/main" id="{00000000-0008-0000-0B00-00000F581300}"/>
                  </a:ext>
                </a:extLst>
              </xdr:cNvPr>
              <xdr:cNvSpPr/>
            </xdr:nvSpPr>
            <xdr:spPr bwMode="auto">
              <a:xfrm>
                <a:off x="3149808" y="269614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28" name="Check Box 16" hidden="1">
                <a:extLst>
                  <a:ext uri="{63B3BB69-23CF-44E3-9099-C40C66FF867C}">
                    <a14:compatExt spid="_x0000_s1267728"/>
                  </a:ext>
                  <a:ext uri="{FF2B5EF4-FFF2-40B4-BE49-F238E27FC236}">
                    <a16:creationId xmlns:a16="http://schemas.microsoft.com/office/drawing/2014/main" id="{00000000-0008-0000-0B00-000010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7" name="グループ化 6">
              <a:extLst>
                <a:ext uri="{FF2B5EF4-FFF2-40B4-BE49-F238E27FC236}">
                  <a16:creationId xmlns:a16="http://schemas.microsoft.com/office/drawing/2014/main" id="{00000000-0008-0000-0B00-000007000000}"/>
                </a:ext>
              </a:extLst>
            </xdr:cNvPr>
            <xdr:cNvGrpSpPr/>
          </xdr:nvGrpSpPr>
          <xdr:grpSpPr>
            <a:xfrm>
              <a:off x="3464903" y="7772400"/>
              <a:ext cx="1152525" cy="197222"/>
              <a:chOff x="3149808" y="2696145"/>
              <a:chExt cx="1162620" cy="202824"/>
            </a:xfrm>
          </xdr:grpSpPr>
          <xdr:sp macro="" textlink="">
            <xdr:nvSpPr>
              <xdr:cNvPr id="1267729" name="Check Box 17" hidden="1">
                <a:extLst>
                  <a:ext uri="{63B3BB69-23CF-44E3-9099-C40C66FF867C}">
                    <a14:compatExt spid="_x0000_s1267729"/>
                  </a:ext>
                  <a:ext uri="{FF2B5EF4-FFF2-40B4-BE49-F238E27FC236}">
                    <a16:creationId xmlns:a16="http://schemas.microsoft.com/office/drawing/2014/main" id="{00000000-0008-0000-0B00-000011581300}"/>
                  </a:ext>
                </a:extLst>
              </xdr:cNvPr>
              <xdr:cNvSpPr/>
            </xdr:nvSpPr>
            <xdr:spPr bwMode="auto">
              <a:xfrm>
                <a:off x="314980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30" name="Check Box 18" hidden="1">
                <a:extLst>
                  <a:ext uri="{63B3BB69-23CF-44E3-9099-C40C66FF867C}">
                    <a14:compatExt spid="_x0000_s1267730"/>
                  </a:ext>
                  <a:ext uri="{FF2B5EF4-FFF2-40B4-BE49-F238E27FC236}">
                    <a16:creationId xmlns:a16="http://schemas.microsoft.com/office/drawing/2014/main" id="{00000000-0008-0000-0B00-000012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1267731" name="Check Box 103" hidden="1">
              <a:extLst>
                <a:ext uri="{63B3BB69-23CF-44E3-9099-C40C66FF867C}">
                  <a14:compatExt spid="_x0000_s1267731"/>
                </a:ext>
                <a:ext uri="{FF2B5EF4-FFF2-40B4-BE49-F238E27FC236}">
                  <a16:creationId xmlns:a16="http://schemas.microsoft.com/office/drawing/2014/main" id="{00000000-0008-0000-0B00-000013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1267732" name="Check Box 20" hidden="1">
              <a:extLst>
                <a:ext uri="{63B3BB69-23CF-44E3-9099-C40C66FF867C}">
                  <a14:compatExt spid="_x0000_s1267732"/>
                </a:ext>
                <a:ext uri="{FF2B5EF4-FFF2-40B4-BE49-F238E27FC236}">
                  <a16:creationId xmlns:a16="http://schemas.microsoft.com/office/drawing/2014/main" id="{00000000-0008-0000-0B00-000014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1267733" name="Check Box 147" hidden="1">
              <a:extLst>
                <a:ext uri="{63B3BB69-23CF-44E3-9099-C40C66FF867C}">
                  <a14:compatExt spid="_x0000_s1267733"/>
                </a:ext>
                <a:ext uri="{FF2B5EF4-FFF2-40B4-BE49-F238E27FC236}">
                  <a16:creationId xmlns:a16="http://schemas.microsoft.com/office/drawing/2014/main" id="{00000000-0008-0000-0B00-000015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1267734" name="Check Box 148" descr="いない･" hidden="1">
              <a:extLst>
                <a:ext uri="{63B3BB69-23CF-44E3-9099-C40C66FF867C}">
                  <a14:compatExt spid="_x0000_s1267734"/>
                </a:ext>
                <a:ext uri="{FF2B5EF4-FFF2-40B4-BE49-F238E27FC236}">
                  <a16:creationId xmlns:a16="http://schemas.microsoft.com/office/drawing/2014/main" id="{00000000-0008-0000-0B00-000016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8" name="大かっこ 7">
          <a:extLst>
            <a:ext uri="{FF2B5EF4-FFF2-40B4-BE49-F238E27FC236}">
              <a16:creationId xmlns:a16="http://schemas.microsoft.com/office/drawing/2014/main" id="{00000000-0008-0000-0B00-000008000000}"/>
            </a:ext>
          </a:extLst>
        </xdr:cNvPr>
        <xdr:cNvSpPr/>
      </xdr:nvSpPr>
      <xdr:spPr>
        <a:xfrm>
          <a:off x="371475" y="9696450"/>
          <a:ext cx="4324350" cy="4857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9" name="グループ化 8">
              <a:extLst>
                <a:ext uri="{FF2B5EF4-FFF2-40B4-BE49-F238E27FC236}">
                  <a16:creationId xmlns:a16="http://schemas.microsoft.com/office/drawing/2014/main" id="{00000000-0008-0000-0B00-000009000000}"/>
                </a:ext>
              </a:extLst>
            </xdr:cNvPr>
            <xdr:cNvGrpSpPr/>
          </xdr:nvGrpSpPr>
          <xdr:grpSpPr>
            <a:xfrm>
              <a:off x="3464903" y="9144000"/>
              <a:ext cx="1152525" cy="197222"/>
              <a:chOff x="3149808" y="2696145"/>
              <a:chExt cx="1162620" cy="202824"/>
            </a:xfrm>
          </xdr:grpSpPr>
          <xdr:sp macro="" textlink="">
            <xdr:nvSpPr>
              <xdr:cNvPr id="1267735" name="Check Box 23" hidden="1">
                <a:extLst>
                  <a:ext uri="{63B3BB69-23CF-44E3-9099-C40C66FF867C}">
                    <a14:compatExt spid="_x0000_s1267735"/>
                  </a:ext>
                  <a:ext uri="{FF2B5EF4-FFF2-40B4-BE49-F238E27FC236}">
                    <a16:creationId xmlns:a16="http://schemas.microsoft.com/office/drawing/2014/main" id="{00000000-0008-0000-0B00-000017581300}"/>
                  </a:ext>
                </a:extLst>
              </xdr:cNvPr>
              <xdr:cNvSpPr/>
            </xdr:nvSpPr>
            <xdr:spPr bwMode="auto">
              <a:xfrm>
                <a:off x="314980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36" name="Check Box 24" hidden="1">
                <a:extLst>
                  <a:ext uri="{63B3BB69-23CF-44E3-9099-C40C66FF867C}">
                    <a14:compatExt spid="_x0000_s1267736"/>
                  </a:ext>
                  <a:ext uri="{FF2B5EF4-FFF2-40B4-BE49-F238E27FC236}">
                    <a16:creationId xmlns:a16="http://schemas.microsoft.com/office/drawing/2014/main" id="{00000000-0008-0000-0B00-000018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10" name="大かっこ 9">
          <a:extLst>
            <a:ext uri="{FF2B5EF4-FFF2-40B4-BE49-F238E27FC236}">
              <a16:creationId xmlns:a16="http://schemas.microsoft.com/office/drawing/2014/main" id="{00000000-0008-0000-0B00-00000A000000}"/>
            </a:ext>
          </a:extLst>
        </xdr:cNvPr>
        <xdr:cNvSpPr/>
      </xdr:nvSpPr>
      <xdr:spPr>
        <a:xfrm>
          <a:off x="386602" y="2640106"/>
          <a:ext cx="4324350" cy="482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37" name="Check Box 25" hidden="1">
              <a:extLst>
                <a:ext uri="{63B3BB69-23CF-44E3-9099-C40C66FF867C}">
                  <a14:compatExt spid="_x0000_s1267737"/>
                </a:ext>
                <a:ext uri="{FF2B5EF4-FFF2-40B4-BE49-F238E27FC236}">
                  <a16:creationId xmlns:a16="http://schemas.microsoft.com/office/drawing/2014/main" id="{00000000-0008-0000-0B00-00001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1267738" name="Check Box 26" hidden="1">
              <a:extLst>
                <a:ext uri="{63B3BB69-23CF-44E3-9099-C40C66FF867C}">
                  <a14:compatExt spid="_x0000_s1267738"/>
                </a:ext>
                <a:ext uri="{FF2B5EF4-FFF2-40B4-BE49-F238E27FC236}">
                  <a16:creationId xmlns:a16="http://schemas.microsoft.com/office/drawing/2014/main" id="{00000000-0008-0000-0B00-00001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267739" name="Check Box 27" hidden="1">
              <a:extLst>
                <a:ext uri="{63B3BB69-23CF-44E3-9099-C40C66FF867C}">
                  <a14:compatExt spid="_x0000_s1267739"/>
                </a:ext>
                <a:ext uri="{FF2B5EF4-FFF2-40B4-BE49-F238E27FC236}">
                  <a16:creationId xmlns:a16="http://schemas.microsoft.com/office/drawing/2014/main" id="{00000000-0008-0000-0B00-00001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267740" name="Check Box 28" hidden="1">
              <a:extLst>
                <a:ext uri="{63B3BB69-23CF-44E3-9099-C40C66FF867C}">
                  <a14:compatExt spid="_x0000_s1267740"/>
                </a:ext>
                <a:ext uri="{FF2B5EF4-FFF2-40B4-BE49-F238E27FC236}">
                  <a16:creationId xmlns:a16="http://schemas.microsoft.com/office/drawing/2014/main" id="{00000000-0008-0000-0B00-00001C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1267741" name="Check Box 29" hidden="1">
              <a:extLst>
                <a:ext uri="{63B3BB69-23CF-44E3-9099-C40C66FF867C}">
                  <a14:compatExt spid="_x0000_s1267741"/>
                </a:ext>
                <a:ext uri="{FF2B5EF4-FFF2-40B4-BE49-F238E27FC236}">
                  <a16:creationId xmlns:a16="http://schemas.microsoft.com/office/drawing/2014/main" id="{00000000-0008-0000-0B00-00001D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95250</xdr:colOff>
          <xdr:row>32</xdr:row>
          <xdr:rowOff>161925</xdr:rowOff>
        </xdr:to>
        <xdr:sp macro="" textlink="">
          <xdr:nvSpPr>
            <xdr:cNvPr id="1267742" name="Check Box 30" hidden="1">
              <a:extLst>
                <a:ext uri="{63B3BB69-23CF-44E3-9099-C40C66FF867C}">
                  <a14:compatExt spid="_x0000_s1267742"/>
                </a:ext>
                <a:ext uri="{FF2B5EF4-FFF2-40B4-BE49-F238E27FC236}">
                  <a16:creationId xmlns:a16="http://schemas.microsoft.com/office/drawing/2014/main" id="{00000000-0008-0000-0B00-00001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0</xdr:rowOff>
        </xdr:from>
        <xdr:to>
          <xdr:col>11</xdr:col>
          <xdr:colOff>76200</xdr:colOff>
          <xdr:row>31</xdr:row>
          <xdr:rowOff>0</xdr:rowOff>
        </xdr:to>
        <xdr:sp macro="" textlink="">
          <xdr:nvSpPr>
            <xdr:cNvPr id="1267743" name="Check Box 31" hidden="1">
              <a:extLst>
                <a:ext uri="{63B3BB69-23CF-44E3-9099-C40C66FF867C}">
                  <a14:compatExt spid="_x0000_s1267743"/>
                </a:ext>
                <a:ext uri="{FF2B5EF4-FFF2-40B4-BE49-F238E27FC236}">
                  <a16:creationId xmlns:a16="http://schemas.microsoft.com/office/drawing/2014/main" id="{00000000-0008-0000-0B00-00001F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3" Type="http://schemas.openxmlformats.org/officeDocument/2006/relationships/vmlDrawing" Target="../drawings/vmlDrawing6.vml"/><Relationship Id="rId7" Type="http://schemas.openxmlformats.org/officeDocument/2006/relationships/ctrlProp" Target="../ctrlProps/ctrlProp105.xml"/><Relationship Id="rId12" Type="http://schemas.openxmlformats.org/officeDocument/2006/relationships/ctrlProp" Target="../ctrlProps/ctrlProp110.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5" Type="http://schemas.openxmlformats.org/officeDocument/2006/relationships/ctrlProp" Target="../ctrlProps/ctrlProp11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17.xml"/><Relationship Id="rId12"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32.xml"/><Relationship Id="rId18" Type="http://schemas.openxmlformats.org/officeDocument/2006/relationships/ctrlProp" Target="../ctrlProps/ctrlProp137.xml"/><Relationship Id="rId26" Type="http://schemas.openxmlformats.org/officeDocument/2006/relationships/ctrlProp" Target="../ctrlProps/ctrlProp145.xml"/><Relationship Id="rId3" Type="http://schemas.openxmlformats.org/officeDocument/2006/relationships/vmlDrawing" Target="../drawings/vmlDrawing8.vml"/><Relationship Id="rId21" Type="http://schemas.openxmlformats.org/officeDocument/2006/relationships/ctrlProp" Target="../ctrlProps/ctrlProp140.xml"/><Relationship Id="rId34" Type="http://schemas.openxmlformats.org/officeDocument/2006/relationships/ctrlProp" Target="../ctrlProps/ctrlProp153.xml"/><Relationship Id="rId7" Type="http://schemas.openxmlformats.org/officeDocument/2006/relationships/ctrlProp" Target="../ctrlProps/ctrlProp126.xml"/><Relationship Id="rId12" Type="http://schemas.openxmlformats.org/officeDocument/2006/relationships/ctrlProp" Target="../ctrlProps/ctrlProp131.xml"/><Relationship Id="rId17" Type="http://schemas.openxmlformats.org/officeDocument/2006/relationships/ctrlProp" Target="../ctrlProps/ctrlProp136.xml"/><Relationship Id="rId25" Type="http://schemas.openxmlformats.org/officeDocument/2006/relationships/ctrlProp" Target="../ctrlProps/ctrlProp144.xml"/><Relationship Id="rId33" Type="http://schemas.openxmlformats.org/officeDocument/2006/relationships/ctrlProp" Target="../ctrlProps/ctrlProp152.xml"/><Relationship Id="rId2" Type="http://schemas.openxmlformats.org/officeDocument/2006/relationships/drawing" Target="../drawings/drawing9.xml"/><Relationship Id="rId16" Type="http://schemas.openxmlformats.org/officeDocument/2006/relationships/ctrlProp" Target="../ctrlProps/ctrlProp135.xml"/><Relationship Id="rId20" Type="http://schemas.openxmlformats.org/officeDocument/2006/relationships/ctrlProp" Target="../ctrlProps/ctrlProp139.xml"/><Relationship Id="rId29" Type="http://schemas.openxmlformats.org/officeDocument/2006/relationships/ctrlProp" Target="../ctrlProps/ctrlProp148.xml"/><Relationship Id="rId1" Type="http://schemas.openxmlformats.org/officeDocument/2006/relationships/printerSettings" Target="../printerSettings/printerSettings12.bin"/><Relationship Id="rId6" Type="http://schemas.openxmlformats.org/officeDocument/2006/relationships/ctrlProp" Target="../ctrlProps/ctrlProp125.xml"/><Relationship Id="rId11" Type="http://schemas.openxmlformats.org/officeDocument/2006/relationships/ctrlProp" Target="../ctrlProps/ctrlProp130.xml"/><Relationship Id="rId24" Type="http://schemas.openxmlformats.org/officeDocument/2006/relationships/ctrlProp" Target="../ctrlProps/ctrlProp143.xml"/><Relationship Id="rId32" Type="http://schemas.openxmlformats.org/officeDocument/2006/relationships/ctrlProp" Target="../ctrlProps/ctrlProp151.xml"/><Relationship Id="rId5" Type="http://schemas.openxmlformats.org/officeDocument/2006/relationships/ctrlProp" Target="../ctrlProps/ctrlProp124.xml"/><Relationship Id="rId15" Type="http://schemas.openxmlformats.org/officeDocument/2006/relationships/ctrlProp" Target="../ctrlProps/ctrlProp134.xml"/><Relationship Id="rId23" Type="http://schemas.openxmlformats.org/officeDocument/2006/relationships/ctrlProp" Target="../ctrlProps/ctrlProp142.xml"/><Relationship Id="rId28" Type="http://schemas.openxmlformats.org/officeDocument/2006/relationships/ctrlProp" Target="../ctrlProps/ctrlProp147.xml"/><Relationship Id="rId10" Type="http://schemas.openxmlformats.org/officeDocument/2006/relationships/ctrlProp" Target="../ctrlProps/ctrlProp129.xml"/><Relationship Id="rId19" Type="http://schemas.openxmlformats.org/officeDocument/2006/relationships/ctrlProp" Target="../ctrlProps/ctrlProp138.xml"/><Relationship Id="rId31" Type="http://schemas.openxmlformats.org/officeDocument/2006/relationships/ctrlProp" Target="../ctrlProps/ctrlProp150.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 Id="rId22" Type="http://schemas.openxmlformats.org/officeDocument/2006/relationships/ctrlProp" Target="../ctrlProps/ctrlProp141.xml"/><Relationship Id="rId27" Type="http://schemas.openxmlformats.org/officeDocument/2006/relationships/ctrlProp" Target="../ctrlProps/ctrlProp146.xml"/><Relationship Id="rId30" Type="http://schemas.openxmlformats.org/officeDocument/2006/relationships/ctrlProp" Target="../ctrlProps/ctrlProp149.xml"/><Relationship Id="rId35" Type="http://schemas.openxmlformats.org/officeDocument/2006/relationships/comments" Target="../comments6.xml"/><Relationship Id="rId8" Type="http://schemas.openxmlformats.org/officeDocument/2006/relationships/ctrlProp" Target="../ctrlProps/ctrlProp12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63.xml"/><Relationship Id="rId18" Type="http://schemas.openxmlformats.org/officeDocument/2006/relationships/ctrlProp" Target="../ctrlProps/ctrlProp168.xml"/><Relationship Id="rId26" Type="http://schemas.openxmlformats.org/officeDocument/2006/relationships/ctrlProp" Target="../ctrlProps/ctrlProp176.xml"/><Relationship Id="rId39" Type="http://schemas.openxmlformats.org/officeDocument/2006/relationships/ctrlProp" Target="../ctrlProps/ctrlProp189.xml"/><Relationship Id="rId21" Type="http://schemas.openxmlformats.org/officeDocument/2006/relationships/ctrlProp" Target="../ctrlProps/ctrlProp171.xml"/><Relationship Id="rId34" Type="http://schemas.openxmlformats.org/officeDocument/2006/relationships/ctrlProp" Target="../ctrlProps/ctrlProp184.xml"/><Relationship Id="rId42" Type="http://schemas.openxmlformats.org/officeDocument/2006/relationships/ctrlProp" Target="../ctrlProps/ctrlProp192.xml"/><Relationship Id="rId47" Type="http://schemas.openxmlformats.org/officeDocument/2006/relationships/ctrlProp" Target="../ctrlProps/ctrlProp197.xml"/><Relationship Id="rId50" Type="http://schemas.openxmlformats.org/officeDocument/2006/relationships/ctrlProp" Target="../ctrlProps/ctrlProp200.xml"/><Relationship Id="rId55" Type="http://schemas.openxmlformats.org/officeDocument/2006/relationships/comments" Target="../comments7.xml"/><Relationship Id="rId7" Type="http://schemas.openxmlformats.org/officeDocument/2006/relationships/ctrlProp" Target="../ctrlProps/ctrlProp157.xml"/><Relationship Id="rId2" Type="http://schemas.openxmlformats.org/officeDocument/2006/relationships/drawing" Target="../drawings/drawing10.xml"/><Relationship Id="rId16" Type="http://schemas.openxmlformats.org/officeDocument/2006/relationships/ctrlProp" Target="../ctrlProps/ctrlProp166.xml"/><Relationship Id="rId29" Type="http://schemas.openxmlformats.org/officeDocument/2006/relationships/ctrlProp" Target="../ctrlProps/ctrlProp179.xml"/><Relationship Id="rId11" Type="http://schemas.openxmlformats.org/officeDocument/2006/relationships/ctrlProp" Target="../ctrlProps/ctrlProp161.xml"/><Relationship Id="rId24" Type="http://schemas.openxmlformats.org/officeDocument/2006/relationships/ctrlProp" Target="../ctrlProps/ctrlProp174.xml"/><Relationship Id="rId32" Type="http://schemas.openxmlformats.org/officeDocument/2006/relationships/ctrlProp" Target="../ctrlProps/ctrlProp182.xml"/><Relationship Id="rId37" Type="http://schemas.openxmlformats.org/officeDocument/2006/relationships/ctrlProp" Target="../ctrlProps/ctrlProp187.xml"/><Relationship Id="rId40" Type="http://schemas.openxmlformats.org/officeDocument/2006/relationships/ctrlProp" Target="../ctrlProps/ctrlProp190.xml"/><Relationship Id="rId45" Type="http://schemas.openxmlformats.org/officeDocument/2006/relationships/ctrlProp" Target="../ctrlProps/ctrlProp195.xml"/><Relationship Id="rId53" Type="http://schemas.openxmlformats.org/officeDocument/2006/relationships/ctrlProp" Target="../ctrlProps/ctrlProp203.xml"/><Relationship Id="rId5" Type="http://schemas.openxmlformats.org/officeDocument/2006/relationships/ctrlProp" Target="../ctrlProps/ctrlProp155.xml"/><Relationship Id="rId10" Type="http://schemas.openxmlformats.org/officeDocument/2006/relationships/ctrlProp" Target="../ctrlProps/ctrlProp160.xml"/><Relationship Id="rId19" Type="http://schemas.openxmlformats.org/officeDocument/2006/relationships/ctrlProp" Target="../ctrlProps/ctrlProp169.xml"/><Relationship Id="rId31" Type="http://schemas.openxmlformats.org/officeDocument/2006/relationships/ctrlProp" Target="../ctrlProps/ctrlProp181.xml"/><Relationship Id="rId44" Type="http://schemas.openxmlformats.org/officeDocument/2006/relationships/ctrlProp" Target="../ctrlProps/ctrlProp194.xml"/><Relationship Id="rId52" Type="http://schemas.openxmlformats.org/officeDocument/2006/relationships/ctrlProp" Target="../ctrlProps/ctrlProp202.xml"/><Relationship Id="rId4" Type="http://schemas.openxmlformats.org/officeDocument/2006/relationships/ctrlProp" Target="../ctrlProps/ctrlProp154.xml"/><Relationship Id="rId9" Type="http://schemas.openxmlformats.org/officeDocument/2006/relationships/ctrlProp" Target="../ctrlProps/ctrlProp159.xml"/><Relationship Id="rId14" Type="http://schemas.openxmlformats.org/officeDocument/2006/relationships/ctrlProp" Target="../ctrlProps/ctrlProp164.xml"/><Relationship Id="rId22" Type="http://schemas.openxmlformats.org/officeDocument/2006/relationships/ctrlProp" Target="../ctrlProps/ctrlProp172.xml"/><Relationship Id="rId27" Type="http://schemas.openxmlformats.org/officeDocument/2006/relationships/ctrlProp" Target="../ctrlProps/ctrlProp177.xml"/><Relationship Id="rId30" Type="http://schemas.openxmlformats.org/officeDocument/2006/relationships/ctrlProp" Target="../ctrlProps/ctrlProp180.xml"/><Relationship Id="rId35" Type="http://schemas.openxmlformats.org/officeDocument/2006/relationships/ctrlProp" Target="../ctrlProps/ctrlProp185.xml"/><Relationship Id="rId43" Type="http://schemas.openxmlformats.org/officeDocument/2006/relationships/ctrlProp" Target="../ctrlProps/ctrlProp193.xml"/><Relationship Id="rId48" Type="http://schemas.openxmlformats.org/officeDocument/2006/relationships/ctrlProp" Target="../ctrlProps/ctrlProp198.xml"/><Relationship Id="rId8" Type="http://schemas.openxmlformats.org/officeDocument/2006/relationships/ctrlProp" Target="../ctrlProps/ctrlProp158.xml"/><Relationship Id="rId51" Type="http://schemas.openxmlformats.org/officeDocument/2006/relationships/ctrlProp" Target="../ctrlProps/ctrlProp201.xml"/><Relationship Id="rId3" Type="http://schemas.openxmlformats.org/officeDocument/2006/relationships/vmlDrawing" Target="../drawings/vmlDrawing9.vml"/><Relationship Id="rId12" Type="http://schemas.openxmlformats.org/officeDocument/2006/relationships/ctrlProp" Target="../ctrlProps/ctrlProp162.xml"/><Relationship Id="rId17" Type="http://schemas.openxmlformats.org/officeDocument/2006/relationships/ctrlProp" Target="../ctrlProps/ctrlProp167.xml"/><Relationship Id="rId25" Type="http://schemas.openxmlformats.org/officeDocument/2006/relationships/ctrlProp" Target="../ctrlProps/ctrlProp175.xml"/><Relationship Id="rId33" Type="http://schemas.openxmlformats.org/officeDocument/2006/relationships/ctrlProp" Target="../ctrlProps/ctrlProp183.xml"/><Relationship Id="rId38" Type="http://schemas.openxmlformats.org/officeDocument/2006/relationships/ctrlProp" Target="../ctrlProps/ctrlProp188.xml"/><Relationship Id="rId46" Type="http://schemas.openxmlformats.org/officeDocument/2006/relationships/ctrlProp" Target="../ctrlProps/ctrlProp196.xml"/><Relationship Id="rId20" Type="http://schemas.openxmlformats.org/officeDocument/2006/relationships/ctrlProp" Target="../ctrlProps/ctrlProp170.xml"/><Relationship Id="rId41" Type="http://schemas.openxmlformats.org/officeDocument/2006/relationships/ctrlProp" Target="../ctrlProps/ctrlProp191.xml"/><Relationship Id="rId54" Type="http://schemas.openxmlformats.org/officeDocument/2006/relationships/ctrlProp" Target="../ctrlProps/ctrlProp204.xml"/><Relationship Id="rId1" Type="http://schemas.openxmlformats.org/officeDocument/2006/relationships/printerSettings" Target="../printerSettings/printerSettings13.bin"/><Relationship Id="rId6" Type="http://schemas.openxmlformats.org/officeDocument/2006/relationships/ctrlProp" Target="../ctrlProps/ctrlProp156.xml"/><Relationship Id="rId15" Type="http://schemas.openxmlformats.org/officeDocument/2006/relationships/ctrlProp" Target="../ctrlProps/ctrlProp165.xml"/><Relationship Id="rId23" Type="http://schemas.openxmlformats.org/officeDocument/2006/relationships/ctrlProp" Target="../ctrlProps/ctrlProp173.xml"/><Relationship Id="rId28" Type="http://schemas.openxmlformats.org/officeDocument/2006/relationships/ctrlProp" Target="../ctrlProps/ctrlProp178.xml"/><Relationship Id="rId36" Type="http://schemas.openxmlformats.org/officeDocument/2006/relationships/ctrlProp" Target="../ctrlProps/ctrlProp186.xml"/><Relationship Id="rId49" Type="http://schemas.openxmlformats.org/officeDocument/2006/relationships/ctrlProp" Target="../ctrlProps/ctrlProp19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14.xml"/><Relationship Id="rId18" Type="http://schemas.openxmlformats.org/officeDocument/2006/relationships/ctrlProp" Target="../ctrlProps/ctrlProp219.xml"/><Relationship Id="rId26" Type="http://schemas.openxmlformats.org/officeDocument/2006/relationships/ctrlProp" Target="../ctrlProps/ctrlProp227.xml"/><Relationship Id="rId39" Type="http://schemas.openxmlformats.org/officeDocument/2006/relationships/ctrlProp" Target="../ctrlProps/ctrlProp240.xml"/><Relationship Id="rId21" Type="http://schemas.openxmlformats.org/officeDocument/2006/relationships/ctrlProp" Target="../ctrlProps/ctrlProp222.xml"/><Relationship Id="rId34" Type="http://schemas.openxmlformats.org/officeDocument/2006/relationships/ctrlProp" Target="../ctrlProps/ctrlProp235.xml"/><Relationship Id="rId7" Type="http://schemas.openxmlformats.org/officeDocument/2006/relationships/ctrlProp" Target="../ctrlProps/ctrlProp208.xml"/><Relationship Id="rId12" Type="http://schemas.openxmlformats.org/officeDocument/2006/relationships/ctrlProp" Target="../ctrlProps/ctrlProp213.xml"/><Relationship Id="rId17" Type="http://schemas.openxmlformats.org/officeDocument/2006/relationships/ctrlProp" Target="../ctrlProps/ctrlProp218.xml"/><Relationship Id="rId25" Type="http://schemas.openxmlformats.org/officeDocument/2006/relationships/ctrlProp" Target="../ctrlProps/ctrlProp226.xml"/><Relationship Id="rId33" Type="http://schemas.openxmlformats.org/officeDocument/2006/relationships/ctrlProp" Target="../ctrlProps/ctrlProp234.xml"/><Relationship Id="rId38" Type="http://schemas.openxmlformats.org/officeDocument/2006/relationships/ctrlProp" Target="../ctrlProps/ctrlProp239.xml"/><Relationship Id="rId2" Type="http://schemas.openxmlformats.org/officeDocument/2006/relationships/drawing" Target="../drawings/drawing12.xml"/><Relationship Id="rId16" Type="http://schemas.openxmlformats.org/officeDocument/2006/relationships/ctrlProp" Target="../ctrlProps/ctrlProp217.xml"/><Relationship Id="rId20" Type="http://schemas.openxmlformats.org/officeDocument/2006/relationships/ctrlProp" Target="../ctrlProps/ctrlProp221.xml"/><Relationship Id="rId29" Type="http://schemas.openxmlformats.org/officeDocument/2006/relationships/ctrlProp" Target="../ctrlProps/ctrlProp230.xml"/><Relationship Id="rId1" Type="http://schemas.openxmlformats.org/officeDocument/2006/relationships/printerSettings" Target="../printerSettings/printerSettings15.bin"/><Relationship Id="rId6" Type="http://schemas.openxmlformats.org/officeDocument/2006/relationships/ctrlProp" Target="../ctrlProps/ctrlProp207.xml"/><Relationship Id="rId11" Type="http://schemas.openxmlformats.org/officeDocument/2006/relationships/ctrlProp" Target="../ctrlProps/ctrlProp212.xml"/><Relationship Id="rId24" Type="http://schemas.openxmlformats.org/officeDocument/2006/relationships/ctrlProp" Target="../ctrlProps/ctrlProp225.xml"/><Relationship Id="rId32" Type="http://schemas.openxmlformats.org/officeDocument/2006/relationships/ctrlProp" Target="../ctrlProps/ctrlProp233.xml"/><Relationship Id="rId37" Type="http://schemas.openxmlformats.org/officeDocument/2006/relationships/ctrlProp" Target="../ctrlProps/ctrlProp238.xml"/><Relationship Id="rId40" Type="http://schemas.openxmlformats.org/officeDocument/2006/relationships/ctrlProp" Target="../ctrlProps/ctrlProp241.xml"/><Relationship Id="rId5" Type="http://schemas.openxmlformats.org/officeDocument/2006/relationships/ctrlProp" Target="../ctrlProps/ctrlProp206.xml"/><Relationship Id="rId15" Type="http://schemas.openxmlformats.org/officeDocument/2006/relationships/ctrlProp" Target="../ctrlProps/ctrlProp216.xml"/><Relationship Id="rId23" Type="http://schemas.openxmlformats.org/officeDocument/2006/relationships/ctrlProp" Target="../ctrlProps/ctrlProp224.xml"/><Relationship Id="rId28" Type="http://schemas.openxmlformats.org/officeDocument/2006/relationships/ctrlProp" Target="../ctrlProps/ctrlProp229.xml"/><Relationship Id="rId36" Type="http://schemas.openxmlformats.org/officeDocument/2006/relationships/ctrlProp" Target="../ctrlProps/ctrlProp237.xml"/><Relationship Id="rId10" Type="http://schemas.openxmlformats.org/officeDocument/2006/relationships/ctrlProp" Target="../ctrlProps/ctrlProp211.xml"/><Relationship Id="rId19" Type="http://schemas.openxmlformats.org/officeDocument/2006/relationships/ctrlProp" Target="../ctrlProps/ctrlProp220.xml"/><Relationship Id="rId31" Type="http://schemas.openxmlformats.org/officeDocument/2006/relationships/ctrlProp" Target="../ctrlProps/ctrlProp232.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 Id="rId22" Type="http://schemas.openxmlformats.org/officeDocument/2006/relationships/ctrlProp" Target="../ctrlProps/ctrlProp223.xml"/><Relationship Id="rId27" Type="http://schemas.openxmlformats.org/officeDocument/2006/relationships/ctrlProp" Target="../ctrlProps/ctrlProp228.xml"/><Relationship Id="rId30" Type="http://schemas.openxmlformats.org/officeDocument/2006/relationships/ctrlProp" Target="../ctrlProps/ctrlProp231.xml"/><Relationship Id="rId35" Type="http://schemas.openxmlformats.org/officeDocument/2006/relationships/ctrlProp" Target="../ctrlProps/ctrlProp236.xml"/><Relationship Id="rId8" Type="http://schemas.openxmlformats.org/officeDocument/2006/relationships/ctrlProp" Target="../ctrlProps/ctrlProp209.xml"/><Relationship Id="rId3"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46.xml"/><Relationship Id="rId13" Type="http://schemas.openxmlformats.org/officeDocument/2006/relationships/ctrlProp" Target="../ctrlProps/ctrlProp251.xml"/><Relationship Id="rId3" Type="http://schemas.openxmlformats.org/officeDocument/2006/relationships/vmlDrawing" Target="../drawings/vmlDrawing12.vml"/><Relationship Id="rId7" Type="http://schemas.openxmlformats.org/officeDocument/2006/relationships/ctrlProp" Target="../ctrlProps/ctrlProp245.xml"/><Relationship Id="rId12" Type="http://schemas.openxmlformats.org/officeDocument/2006/relationships/ctrlProp" Target="../ctrlProps/ctrlProp250.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44.xml"/><Relationship Id="rId11" Type="http://schemas.openxmlformats.org/officeDocument/2006/relationships/ctrlProp" Target="../ctrlProps/ctrlProp249.xml"/><Relationship Id="rId5" Type="http://schemas.openxmlformats.org/officeDocument/2006/relationships/ctrlProp" Target="../ctrlProps/ctrlProp243.xml"/><Relationship Id="rId15" Type="http://schemas.openxmlformats.org/officeDocument/2006/relationships/ctrlProp" Target="../ctrlProps/ctrlProp253.xml"/><Relationship Id="rId10" Type="http://schemas.openxmlformats.org/officeDocument/2006/relationships/ctrlProp" Target="../ctrlProps/ctrlProp248.xml"/><Relationship Id="rId4" Type="http://schemas.openxmlformats.org/officeDocument/2006/relationships/ctrlProp" Target="../ctrlProps/ctrlProp242.xml"/><Relationship Id="rId9" Type="http://schemas.openxmlformats.org/officeDocument/2006/relationships/ctrlProp" Target="../ctrlProps/ctrlProp247.xml"/><Relationship Id="rId14" Type="http://schemas.openxmlformats.org/officeDocument/2006/relationships/ctrlProp" Target="../ctrlProps/ctrlProp25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8.xml"/><Relationship Id="rId13" Type="http://schemas.openxmlformats.org/officeDocument/2006/relationships/ctrlProp" Target="../ctrlProps/ctrlProp263.xml"/><Relationship Id="rId3" Type="http://schemas.openxmlformats.org/officeDocument/2006/relationships/vmlDrawing" Target="../drawings/vmlDrawing13.vml"/><Relationship Id="rId7" Type="http://schemas.openxmlformats.org/officeDocument/2006/relationships/ctrlProp" Target="../ctrlProps/ctrlProp257.xml"/><Relationship Id="rId12" Type="http://schemas.openxmlformats.org/officeDocument/2006/relationships/ctrlProp" Target="../ctrlProps/ctrlProp262.xml"/><Relationship Id="rId17" Type="http://schemas.openxmlformats.org/officeDocument/2006/relationships/ctrlProp" Target="../ctrlProps/ctrlProp267.xml"/><Relationship Id="rId2" Type="http://schemas.openxmlformats.org/officeDocument/2006/relationships/drawing" Target="../drawings/drawing14.xml"/><Relationship Id="rId16" Type="http://schemas.openxmlformats.org/officeDocument/2006/relationships/ctrlProp" Target="../ctrlProps/ctrlProp266.xml"/><Relationship Id="rId1" Type="http://schemas.openxmlformats.org/officeDocument/2006/relationships/printerSettings" Target="../printerSettings/printerSettings17.bin"/><Relationship Id="rId6" Type="http://schemas.openxmlformats.org/officeDocument/2006/relationships/ctrlProp" Target="../ctrlProps/ctrlProp256.xml"/><Relationship Id="rId11" Type="http://schemas.openxmlformats.org/officeDocument/2006/relationships/ctrlProp" Target="../ctrlProps/ctrlProp261.xml"/><Relationship Id="rId5" Type="http://schemas.openxmlformats.org/officeDocument/2006/relationships/ctrlProp" Target="../ctrlProps/ctrlProp255.xml"/><Relationship Id="rId15" Type="http://schemas.openxmlformats.org/officeDocument/2006/relationships/ctrlProp" Target="../ctrlProps/ctrlProp265.xml"/><Relationship Id="rId10" Type="http://schemas.openxmlformats.org/officeDocument/2006/relationships/ctrlProp" Target="../ctrlProps/ctrlProp260.xml"/><Relationship Id="rId4" Type="http://schemas.openxmlformats.org/officeDocument/2006/relationships/ctrlProp" Target="../ctrlProps/ctrlProp254.xml"/><Relationship Id="rId9" Type="http://schemas.openxmlformats.org/officeDocument/2006/relationships/ctrlProp" Target="../ctrlProps/ctrlProp259.xml"/><Relationship Id="rId14" Type="http://schemas.openxmlformats.org/officeDocument/2006/relationships/ctrlProp" Target="../ctrlProps/ctrlProp264.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277.xml"/><Relationship Id="rId18" Type="http://schemas.openxmlformats.org/officeDocument/2006/relationships/ctrlProp" Target="../ctrlProps/ctrlProp282.xml"/><Relationship Id="rId26" Type="http://schemas.openxmlformats.org/officeDocument/2006/relationships/ctrlProp" Target="../ctrlProps/ctrlProp290.xml"/><Relationship Id="rId39" Type="http://schemas.openxmlformats.org/officeDocument/2006/relationships/ctrlProp" Target="../ctrlProps/ctrlProp303.xml"/><Relationship Id="rId21" Type="http://schemas.openxmlformats.org/officeDocument/2006/relationships/ctrlProp" Target="../ctrlProps/ctrlProp285.xml"/><Relationship Id="rId34" Type="http://schemas.openxmlformats.org/officeDocument/2006/relationships/ctrlProp" Target="../ctrlProps/ctrlProp298.xml"/><Relationship Id="rId42" Type="http://schemas.openxmlformats.org/officeDocument/2006/relationships/ctrlProp" Target="../ctrlProps/ctrlProp306.xml"/><Relationship Id="rId7" Type="http://schemas.openxmlformats.org/officeDocument/2006/relationships/ctrlProp" Target="../ctrlProps/ctrlProp271.xml"/><Relationship Id="rId2" Type="http://schemas.openxmlformats.org/officeDocument/2006/relationships/drawing" Target="../drawings/drawing15.xml"/><Relationship Id="rId16" Type="http://schemas.openxmlformats.org/officeDocument/2006/relationships/ctrlProp" Target="../ctrlProps/ctrlProp280.xml"/><Relationship Id="rId29" Type="http://schemas.openxmlformats.org/officeDocument/2006/relationships/ctrlProp" Target="../ctrlProps/ctrlProp293.xml"/><Relationship Id="rId1" Type="http://schemas.openxmlformats.org/officeDocument/2006/relationships/printerSettings" Target="../printerSettings/printerSettings18.bin"/><Relationship Id="rId6" Type="http://schemas.openxmlformats.org/officeDocument/2006/relationships/ctrlProp" Target="../ctrlProps/ctrlProp270.xml"/><Relationship Id="rId11" Type="http://schemas.openxmlformats.org/officeDocument/2006/relationships/ctrlProp" Target="../ctrlProps/ctrlProp275.xml"/><Relationship Id="rId24" Type="http://schemas.openxmlformats.org/officeDocument/2006/relationships/ctrlProp" Target="../ctrlProps/ctrlProp288.xml"/><Relationship Id="rId32" Type="http://schemas.openxmlformats.org/officeDocument/2006/relationships/ctrlProp" Target="../ctrlProps/ctrlProp296.xml"/><Relationship Id="rId37" Type="http://schemas.openxmlformats.org/officeDocument/2006/relationships/ctrlProp" Target="../ctrlProps/ctrlProp301.xml"/><Relationship Id="rId40" Type="http://schemas.openxmlformats.org/officeDocument/2006/relationships/ctrlProp" Target="../ctrlProps/ctrlProp304.xml"/><Relationship Id="rId45" Type="http://schemas.openxmlformats.org/officeDocument/2006/relationships/ctrlProp" Target="../ctrlProps/ctrlProp309.xml"/><Relationship Id="rId5" Type="http://schemas.openxmlformats.org/officeDocument/2006/relationships/ctrlProp" Target="../ctrlProps/ctrlProp269.xml"/><Relationship Id="rId15" Type="http://schemas.openxmlformats.org/officeDocument/2006/relationships/ctrlProp" Target="../ctrlProps/ctrlProp279.xml"/><Relationship Id="rId23" Type="http://schemas.openxmlformats.org/officeDocument/2006/relationships/ctrlProp" Target="../ctrlProps/ctrlProp287.xml"/><Relationship Id="rId28" Type="http://schemas.openxmlformats.org/officeDocument/2006/relationships/ctrlProp" Target="../ctrlProps/ctrlProp292.xml"/><Relationship Id="rId36" Type="http://schemas.openxmlformats.org/officeDocument/2006/relationships/ctrlProp" Target="../ctrlProps/ctrlProp300.xml"/><Relationship Id="rId10" Type="http://schemas.openxmlformats.org/officeDocument/2006/relationships/ctrlProp" Target="../ctrlProps/ctrlProp274.xml"/><Relationship Id="rId19" Type="http://schemas.openxmlformats.org/officeDocument/2006/relationships/ctrlProp" Target="../ctrlProps/ctrlProp283.xml"/><Relationship Id="rId31" Type="http://schemas.openxmlformats.org/officeDocument/2006/relationships/ctrlProp" Target="../ctrlProps/ctrlProp295.xml"/><Relationship Id="rId44" Type="http://schemas.openxmlformats.org/officeDocument/2006/relationships/ctrlProp" Target="../ctrlProps/ctrlProp308.xml"/><Relationship Id="rId4" Type="http://schemas.openxmlformats.org/officeDocument/2006/relationships/ctrlProp" Target="../ctrlProps/ctrlProp268.xml"/><Relationship Id="rId9" Type="http://schemas.openxmlformats.org/officeDocument/2006/relationships/ctrlProp" Target="../ctrlProps/ctrlProp273.xml"/><Relationship Id="rId14" Type="http://schemas.openxmlformats.org/officeDocument/2006/relationships/ctrlProp" Target="../ctrlProps/ctrlProp278.xml"/><Relationship Id="rId22" Type="http://schemas.openxmlformats.org/officeDocument/2006/relationships/ctrlProp" Target="../ctrlProps/ctrlProp286.xml"/><Relationship Id="rId27" Type="http://schemas.openxmlformats.org/officeDocument/2006/relationships/ctrlProp" Target="../ctrlProps/ctrlProp291.xml"/><Relationship Id="rId30" Type="http://schemas.openxmlformats.org/officeDocument/2006/relationships/ctrlProp" Target="../ctrlProps/ctrlProp294.xml"/><Relationship Id="rId35" Type="http://schemas.openxmlformats.org/officeDocument/2006/relationships/ctrlProp" Target="../ctrlProps/ctrlProp299.xml"/><Relationship Id="rId43" Type="http://schemas.openxmlformats.org/officeDocument/2006/relationships/ctrlProp" Target="../ctrlProps/ctrlProp307.xml"/><Relationship Id="rId8" Type="http://schemas.openxmlformats.org/officeDocument/2006/relationships/ctrlProp" Target="../ctrlProps/ctrlProp272.xml"/><Relationship Id="rId3" Type="http://schemas.openxmlformats.org/officeDocument/2006/relationships/vmlDrawing" Target="../drawings/vmlDrawing14.vml"/><Relationship Id="rId12" Type="http://schemas.openxmlformats.org/officeDocument/2006/relationships/ctrlProp" Target="../ctrlProps/ctrlProp276.xml"/><Relationship Id="rId17" Type="http://schemas.openxmlformats.org/officeDocument/2006/relationships/ctrlProp" Target="../ctrlProps/ctrlProp281.xml"/><Relationship Id="rId25" Type="http://schemas.openxmlformats.org/officeDocument/2006/relationships/ctrlProp" Target="../ctrlProps/ctrlProp289.xml"/><Relationship Id="rId33" Type="http://schemas.openxmlformats.org/officeDocument/2006/relationships/ctrlProp" Target="../ctrlProps/ctrlProp297.xml"/><Relationship Id="rId38" Type="http://schemas.openxmlformats.org/officeDocument/2006/relationships/ctrlProp" Target="../ctrlProps/ctrlProp302.xml"/><Relationship Id="rId20" Type="http://schemas.openxmlformats.org/officeDocument/2006/relationships/ctrlProp" Target="../ctrlProps/ctrlProp284.xml"/><Relationship Id="rId41" Type="http://schemas.openxmlformats.org/officeDocument/2006/relationships/ctrlProp" Target="../ctrlProps/ctrlProp30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14.xml"/><Relationship Id="rId13" Type="http://schemas.openxmlformats.org/officeDocument/2006/relationships/ctrlProp" Target="../ctrlProps/ctrlProp319.xml"/><Relationship Id="rId18" Type="http://schemas.openxmlformats.org/officeDocument/2006/relationships/ctrlProp" Target="../ctrlProps/ctrlProp324.xml"/><Relationship Id="rId3" Type="http://schemas.openxmlformats.org/officeDocument/2006/relationships/vmlDrawing" Target="../drawings/vmlDrawing15.vml"/><Relationship Id="rId7" Type="http://schemas.openxmlformats.org/officeDocument/2006/relationships/ctrlProp" Target="../ctrlProps/ctrlProp313.xml"/><Relationship Id="rId12" Type="http://schemas.openxmlformats.org/officeDocument/2006/relationships/ctrlProp" Target="../ctrlProps/ctrlProp318.xml"/><Relationship Id="rId17" Type="http://schemas.openxmlformats.org/officeDocument/2006/relationships/ctrlProp" Target="../ctrlProps/ctrlProp323.xml"/><Relationship Id="rId2" Type="http://schemas.openxmlformats.org/officeDocument/2006/relationships/drawing" Target="../drawings/drawing16.xml"/><Relationship Id="rId16" Type="http://schemas.openxmlformats.org/officeDocument/2006/relationships/ctrlProp" Target="../ctrlProps/ctrlProp322.xml"/><Relationship Id="rId1" Type="http://schemas.openxmlformats.org/officeDocument/2006/relationships/printerSettings" Target="../printerSettings/printerSettings19.bin"/><Relationship Id="rId6" Type="http://schemas.openxmlformats.org/officeDocument/2006/relationships/ctrlProp" Target="../ctrlProps/ctrlProp312.xml"/><Relationship Id="rId11" Type="http://schemas.openxmlformats.org/officeDocument/2006/relationships/ctrlProp" Target="../ctrlProps/ctrlProp317.xml"/><Relationship Id="rId5" Type="http://schemas.openxmlformats.org/officeDocument/2006/relationships/ctrlProp" Target="../ctrlProps/ctrlProp311.xml"/><Relationship Id="rId15" Type="http://schemas.openxmlformats.org/officeDocument/2006/relationships/ctrlProp" Target="../ctrlProps/ctrlProp321.xml"/><Relationship Id="rId10" Type="http://schemas.openxmlformats.org/officeDocument/2006/relationships/ctrlProp" Target="../ctrlProps/ctrlProp316.xml"/><Relationship Id="rId19" Type="http://schemas.openxmlformats.org/officeDocument/2006/relationships/ctrlProp" Target="../ctrlProps/ctrlProp325.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35.xml"/><Relationship Id="rId18" Type="http://schemas.openxmlformats.org/officeDocument/2006/relationships/ctrlProp" Target="../ctrlProps/ctrlProp340.xml"/><Relationship Id="rId26" Type="http://schemas.openxmlformats.org/officeDocument/2006/relationships/ctrlProp" Target="../ctrlProps/ctrlProp348.xml"/><Relationship Id="rId39" Type="http://schemas.openxmlformats.org/officeDocument/2006/relationships/ctrlProp" Target="../ctrlProps/ctrlProp361.xml"/><Relationship Id="rId21" Type="http://schemas.openxmlformats.org/officeDocument/2006/relationships/ctrlProp" Target="../ctrlProps/ctrlProp343.xml"/><Relationship Id="rId34" Type="http://schemas.openxmlformats.org/officeDocument/2006/relationships/ctrlProp" Target="../ctrlProps/ctrlProp356.xml"/><Relationship Id="rId42" Type="http://schemas.openxmlformats.org/officeDocument/2006/relationships/ctrlProp" Target="../ctrlProps/ctrlProp364.xml"/><Relationship Id="rId47" Type="http://schemas.openxmlformats.org/officeDocument/2006/relationships/ctrlProp" Target="../ctrlProps/ctrlProp369.xml"/><Relationship Id="rId50" Type="http://schemas.openxmlformats.org/officeDocument/2006/relationships/ctrlProp" Target="../ctrlProps/ctrlProp372.xml"/><Relationship Id="rId7" Type="http://schemas.openxmlformats.org/officeDocument/2006/relationships/ctrlProp" Target="../ctrlProps/ctrlProp329.xml"/><Relationship Id="rId2" Type="http://schemas.openxmlformats.org/officeDocument/2006/relationships/drawing" Target="../drawings/drawing17.xml"/><Relationship Id="rId16" Type="http://schemas.openxmlformats.org/officeDocument/2006/relationships/ctrlProp" Target="../ctrlProps/ctrlProp338.xml"/><Relationship Id="rId29" Type="http://schemas.openxmlformats.org/officeDocument/2006/relationships/ctrlProp" Target="../ctrlProps/ctrlProp351.xml"/><Relationship Id="rId11" Type="http://schemas.openxmlformats.org/officeDocument/2006/relationships/ctrlProp" Target="../ctrlProps/ctrlProp333.xml"/><Relationship Id="rId24" Type="http://schemas.openxmlformats.org/officeDocument/2006/relationships/ctrlProp" Target="../ctrlProps/ctrlProp346.xml"/><Relationship Id="rId32" Type="http://schemas.openxmlformats.org/officeDocument/2006/relationships/ctrlProp" Target="../ctrlProps/ctrlProp354.xml"/><Relationship Id="rId37" Type="http://schemas.openxmlformats.org/officeDocument/2006/relationships/ctrlProp" Target="../ctrlProps/ctrlProp359.xml"/><Relationship Id="rId40" Type="http://schemas.openxmlformats.org/officeDocument/2006/relationships/ctrlProp" Target="../ctrlProps/ctrlProp362.xml"/><Relationship Id="rId45" Type="http://schemas.openxmlformats.org/officeDocument/2006/relationships/ctrlProp" Target="../ctrlProps/ctrlProp367.xml"/><Relationship Id="rId5" Type="http://schemas.openxmlformats.org/officeDocument/2006/relationships/ctrlProp" Target="../ctrlProps/ctrlProp327.xml"/><Relationship Id="rId15" Type="http://schemas.openxmlformats.org/officeDocument/2006/relationships/ctrlProp" Target="../ctrlProps/ctrlProp337.xml"/><Relationship Id="rId23" Type="http://schemas.openxmlformats.org/officeDocument/2006/relationships/ctrlProp" Target="../ctrlProps/ctrlProp345.xml"/><Relationship Id="rId28" Type="http://schemas.openxmlformats.org/officeDocument/2006/relationships/ctrlProp" Target="../ctrlProps/ctrlProp350.xml"/><Relationship Id="rId36" Type="http://schemas.openxmlformats.org/officeDocument/2006/relationships/ctrlProp" Target="../ctrlProps/ctrlProp358.xml"/><Relationship Id="rId49" Type="http://schemas.openxmlformats.org/officeDocument/2006/relationships/ctrlProp" Target="../ctrlProps/ctrlProp371.xml"/><Relationship Id="rId10" Type="http://schemas.openxmlformats.org/officeDocument/2006/relationships/ctrlProp" Target="../ctrlProps/ctrlProp332.xml"/><Relationship Id="rId19" Type="http://schemas.openxmlformats.org/officeDocument/2006/relationships/ctrlProp" Target="../ctrlProps/ctrlProp341.xml"/><Relationship Id="rId31" Type="http://schemas.openxmlformats.org/officeDocument/2006/relationships/ctrlProp" Target="../ctrlProps/ctrlProp353.xml"/><Relationship Id="rId44" Type="http://schemas.openxmlformats.org/officeDocument/2006/relationships/ctrlProp" Target="../ctrlProps/ctrlProp366.xml"/><Relationship Id="rId4" Type="http://schemas.openxmlformats.org/officeDocument/2006/relationships/ctrlProp" Target="../ctrlProps/ctrlProp326.xml"/><Relationship Id="rId9" Type="http://schemas.openxmlformats.org/officeDocument/2006/relationships/ctrlProp" Target="../ctrlProps/ctrlProp331.xml"/><Relationship Id="rId14" Type="http://schemas.openxmlformats.org/officeDocument/2006/relationships/ctrlProp" Target="../ctrlProps/ctrlProp336.xml"/><Relationship Id="rId22" Type="http://schemas.openxmlformats.org/officeDocument/2006/relationships/ctrlProp" Target="../ctrlProps/ctrlProp344.xml"/><Relationship Id="rId27" Type="http://schemas.openxmlformats.org/officeDocument/2006/relationships/ctrlProp" Target="../ctrlProps/ctrlProp349.xml"/><Relationship Id="rId30" Type="http://schemas.openxmlformats.org/officeDocument/2006/relationships/ctrlProp" Target="../ctrlProps/ctrlProp352.xml"/><Relationship Id="rId35" Type="http://schemas.openxmlformats.org/officeDocument/2006/relationships/ctrlProp" Target="../ctrlProps/ctrlProp357.xml"/><Relationship Id="rId43" Type="http://schemas.openxmlformats.org/officeDocument/2006/relationships/ctrlProp" Target="../ctrlProps/ctrlProp365.xml"/><Relationship Id="rId48" Type="http://schemas.openxmlformats.org/officeDocument/2006/relationships/ctrlProp" Target="../ctrlProps/ctrlProp370.xml"/><Relationship Id="rId8" Type="http://schemas.openxmlformats.org/officeDocument/2006/relationships/ctrlProp" Target="../ctrlProps/ctrlProp330.xml"/><Relationship Id="rId51" Type="http://schemas.openxmlformats.org/officeDocument/2006/relationships/ctrlProp" Target="../ctrlProps/ctrlProp373.xml"/><Relationship Id="rId3" Type="http://schemas.openxmlformats.org/officeDocument/2006/relationships/vmlDrawing" Target="../drawings/vmlDrawing16.vml"/><Relationship Id="rId12" Type="http://schemas.openxmlformats.org/officeDocument/2006/relationships/ctrlProp" Target="../ctrlProps/ctrlProp334.xml"/><Relationship Id="rId17" Type="http://schemas.openxmlformats.org/officeDocument/2006/relationships/ctrlProp" Target="../ctrlProps/ctrlProp339.xml"/><Relationship Id="rId25" Type="http://schemas.openxmlformats.org/officeDocument/2006/relationships/ctrlProp" Target="../ctrlProps/ctrlProp347.xml"/><Relationship Id="rId33" Type="http://schemas.openxmlformats.org/officeDocument/2006/relationships/ctrlProp" Target="../ctrlProps/ctrlProp355.xml"/><Relationship Id="rId38" Type="http://schemas.openxmlformats.org/officeDocument/2006/relationships/ctrlProp" Target="../ctrlProps/ctrlProp360.xml"/><Relationship Id="rId46" Type="http://schemas.openxmlformats.org/officeDocument/2006/relationships/ctrlProp" Target="../ctrlProps/ctrlProp368.xml"/><Relationship Id="rId20" Type="http://schemas.openxmlformats.org/officeDocument/2006/relationships/ctrlProp" Target="../ctrlProps/ctrlProp342.xml"/><Relationship Id="rId41" Type="http://schemas.openxmlformats.org/officeDocument/2006/relationships/ctrlProp" Target="../ctrlProps/ctrlProp363.xml"/><Relationship Id="rId1" Type="http://schemas.openxmlformats.org/officeDocument/2006/relationships/printerSettings" Target="../printerSettings/printerSettings20.bin"/><Relationship Id="rId6" Type="http://schemas.openxmlformats.org/officeDocument/2006/relationships/ctrlProp" Target="../ctrlProps/ctrlProp32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17.vml"/><Relationship Id="rId7" Type="http://schemas.openxmlformats.org/officeDocument/2006/relationships/ctrlProp" Target="../ctrlProps/ctrlProp377.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76.xml"/><Relationship Id="rId11" Type="http://schemas.openxmlformats.org/officeDocument/2006/relationships/ctrlProp" Target="../ctrlProps/ctrlProp381.xml"/><Relationship Id="rId5" Type="http://schemas.openxmlformats.org/officeDocument/2006/relationships/ctrlProp" Target="../ctrlProps/ctrlProp375.xml"/><Relationship Id="rId10" Type="http://schemas.openxmlformats.org/officeDocument/2006/relationships/ctrlProp" Target="../ctrlProps/ctrlProp380.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86.xml"/><Relationship Id="rId13" Type="http://schemas.openxmlformats.org/officeDocument/2006/relationships/ctrlProp" Target="../ctrlProps/ctrlProp391.xml"/><Relationship Id="rId18" Type="http://schemas.openxmlformats.org/officeDocument/2006/relationships/ctrlProp" Target="../ctrlProps/ctrlProp396.xml"/><Relationship Id="rId3" Type="http://schemas.openxmlformats.org/officeDocument/2006/relationships/vmlDrawing" Target="../drawings/vmlDrawing18.vml"/><Relationship Id="rId7" Type="http://schemas.openxmlformats.org/officeDocument/2006/relationships/ctrlProp" Target="../ctrlProps/ctrlProp385.xml"/><Relationship Id="rId12" Type="http://schemas.openxmlformats.org/officeDocument/2006/relationships/ctrlProp" Target="../ctrlProps/ctrlProp390.xml"/><Relationship Id="rId17" Type="http://schemas.openxmlformats.org/officeDocument/2006/relationships/ctrlProp" Target="../ctrlProps/ctrlProp395.xml"/><Relationship Id="rId2" Type="http://schemas.openxmlformats.org/officeDocument/2006/relationships/drawing" Target="../drawings/drawing19.xml"/><Relationship Id="rId16" Type="http://schemas.openxmlformats.org/officeDocument/2006/relationships/ctrlProp" Target="../ctrlProps/ctrlProp394.xml"/><Relationship Id="rId1" Type="http://schemas.openxmlformats.org/officeDocument/2006/relationships/printerSettings" Target="../printerSettings/printerSettings22.bin"/><Relationship Id="rId6" Type="http://schemas.openxmlformats.org/officeDocument/2006/relationships/ctrlProp" Target="../ctrlProps/ctrlProp384.xml"/><Relationship Id="rId11" Type="http://schemas.openxmlformats.org/officeDocument/2006/relationships/ctrlProp" Target="../ctrlProps/ctrlProp389.xml"/><Relationship Id="rId5" Type="http://schemas.openxmlformats.org/officeDocument/2006/relationships/ctrlProp" Target="../ctrlProps/ctrlProp383.xml"/><Relationship Id="rId15" Type="http://schemas.openxmlformats.org/officeDocument/2006/relationships/ctrlProp" Target="../ctrlProps/ctrlProp393.xml"/><Relationship Id="rId10" Type="http://schemas.openxmlformats.org/officeDocument/2006/relationships/ctrlProp" Target="../ctrlProps/ctrlProp388.xml"/><Relationship Id="rId19" Type="http://schemas.openxmlformats.org/officeDocument/2006/relationships/ctrlProp" Target="../ctrlProps/ctrlProp397.xml"/><Relationship Id="rId4" Type="http://schemas.openxmlformats.org/officeDocument/2006/relationships/ctrlProp" Target="../ctrlProps/ctrlProp382.xml"/><Relationship Id="rId9" Type="http://schemas.openxmlformats.org/officeDocument/2006/relationships/ctrlProp" Target="../ctrlProps/ctrlProp387.xml"/><Relationship Id="rId14" Type="http://schemas.openxmlformats.org/officeDocument/2006/relationships/ctrlProp" Target="../ctrlProps/ctrlProp39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3" Type="http://schemas.openxmlformats.org/officeDocument/2006/relationships/vmlDrawing" Target="../drawings/vmlDrawing19.vml"/><Relationship Id="rId21" Type="http://schemas.openxmlformats.org/officeDocument/2006/relationships/ctrlProp" Target="../ctrlProps/ctrlProp415.x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 Type="http://schemas.openxmlformats.org/officeDocument/2006/relationships/drawing" Target="../drawings/drawing20.xml"/><Relationship Id="rId16" Type="http://schemas.openxmlformats.org/officeDocument/2006/relationships/ctrlProp" Target="../ctrlProps/ctrlProp410.xml"/><Relationship Id="rId20" Type="http://schemas.openxmlformats.org/officeDocument/2006/relationships/ctrlProp" Target="../ctrlProps/ctrlProp414.xml"/><Relationship Id="rId1" Type="http://schemas.openxmlformats.org/officeDocument/2006/relationships/printerSettings" Target="../printerSettings/printerSettings24.bin"/><Relationship Id="rId6" Type="http://schemas.openxmlformats.org/officeDocument/2006/relationships/ctrlProp" Target="../ctrlProps/ctrlProp400.xml"/><Relationship Id="rId11" Type="http://schemas.openxmlformats.org/officeDocument/2006/relationships/ctrlProp" Target="../ctrlProps/ctrlProp405.xml"/><Relationship Id="rId24" Type="http://schemas.openxmlformats.org/officeDocument/2006/relationships/comments" Target="../comments10.xml"/><Relationship Id="rId5" Type="http://schemas.openxmlformats.org/officeDocument/2006/relationships/ctrlProp" Target="../ctrlProps/ctrlProp399.xml"/><Relationship Id="rId15" Type="http://schemas.openxmlformats.org/officeDocument/2006/relationships/ctrlProp" Target="../ctrlProps/ctrlProp409.xml"/><Relationship Id="rId23" Type="http://schemas.openxmlformats.org/officeDocument/2006/relationships/ctrlProp" Target="../ctrlProps/ctrlProp417.xml"/><Relationship Id="rId10" Type="http://schemas.openxmlformats.org/officeDocument/2006/relationships/ctrlProp" Target="../ctrlProps/ctrlProp404.xml"/><Relationship Id="rId19" Type="http://schemas.openxmlformats.org/officeDocument/2006/relationships/ctrlProp" Target="../ctrlProps/ctrlProp413.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 Id="rId22" Type="http://schemas.openxmlformats.org/officeDocument/2006/relationships/ctrlProp" Target="../ctrlProps/ctrlProp41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7" Type="http://schemas.openxmlformats.org/officeDocument/2006/relationships/ctrlProp" Target="../ctrlProps/ctrlProp421.xml"/><Relationship Id="rId2" Type="http://schemas.openxmlformats.org/officeDocument/2006/relationships/drawing" Target="../drawings/drawing21.xml"/><Relationship Id="rId16" Type="http://schemas.openxmlformats.org/officeDocument/2006/relationships/ctrlProp" Target="../ctrlProps/ctrlProp430.xml"/><Relationship Id="rId29" Type="http://schemas.openxmlformats.org/officeDocument/2006/relationships/ctrlProp" Target="../ctrlProps/ctrlProp443.xml"/><Relationship Id="rId1" Type="http://schemas.openxmlformats.org/officeDocument/2006/relationships/printerSettings" Target="../printerSettings/printerSettings25.bin"/><Relationship Id="rId6" Type="http://schemas.openxmlformats.org/officeDocument/2006/relationships/ctrlProp" Target="../ctrlProps/ctrlProp420.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 Type="http://schemas.openxmlformats.org/officeDocument/2006/relationships/ctrlProp" Target="../ctrlProps/ctrlProp419.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10" Type="http://schemas.openxmlformats.org/officeDocument/2006/relationships/ctrlProp" Target="../ctrlProps/ctrlProp424.xml"/><Relationship Id="rId19" Type="http://schemas.openxmlformats.org/officeDocument/2006/relationships/ctrlProp" Target="../ctrlProps/ctrlProp433.xml"/><Relationship Id="rId31" Type="http://schemas.openxmlformats.org/officeDocument/2006/relationships/ctrlProp" Target="../ctrlProps/ctrlProp445.xml"/><Relationship Id="rId44" Type="http://schemas.openxmlformats.org/officeDocument/2006/relationships/ctrlProp" Target="../ctrlProps/ctrlProp458.xml"/><Relationship Id="rId4" Type="http://schemas.openxmlformats.org/officeDocument/2006/relationships/ctrlProp" Target="../ctrlProps/ctrlProp418.xml"/><Relationship Id="rId9" Type="http://schemas.openxmlformats.org/officeDocument/2006/relationships/ctrlProp" Target="../ctrlProps/ctrlProp42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8" Type="http://schemas.openxmlformats.org/officeDocument/2006/relationships/ctrlProp" Target="../ctrlProps/ctrlProp422.xml"/><Relationship Id="rId3" Type="http://schemas.openxmlformats.org/officeDocument/2006/relationships/vmlDrawing" Target="../drawings/vmlDrawing20.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20" Type="http://schemas.openxmlformats.org/officeDocument/2006/relationships/ctrlProp" Target="../ctrlProps/ctrlProp434.xml"/><Relationship Id="rId41" Type="http://schemas.openxmlformats.org/officeDocument/2006/relationships/ctrlProp" Target="../ctrlProps/ctrlProp45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64.xml"/><Relationship Id="rId13" Type="http://schemas.openxmlformats.org/officeDocument/2006/relationships/ctrlProp" Target="../ctrlProps/ctrlProp469.xml"/><Relationship Id="rId18" Type="http://schemas.openxmlformats.org/officeDocument/2006/relationships/ctrlProp" Target="../ctrlProps/ctrlProp474.xml"/><Relationship Id="rId26" Type="http://schemas.openxmlformats.org/officeDocument/2006/relationships/ctrlProp" Target="../ctrlProps/ctrlProp482.xml"/><Relationship Id="rId3" Type="http://schemas.openxmlformats.org/officeDocument/2006/relationships/vmlDrawing" Target="../drawings/vmlDrawing21.vml"/><Relationship Id="rId21" Type="http://schemas.openxmlformats.org/officeDocument/2006/relationships/ctrlProp" Target="../ctrlProps/ctrlProp477.xml"/><Relationship Id="rId7" Type="http://schemas.openxmlformats.org/officeDocument/2006/relationships/ctrlProp" Target="../ctrlProps/ctrlProp463.xml"/><Relationship Id="rId12" Type="http://schemas.openxmlformats.org/officeDocument/2006/relationships/ctrlProp" Target="../ctrlProps/ctrlProp468.xml"/><Relationship Id="rId17" Type="http://schemas.openxmlformats.org/officeDocument/2006/relationships/ctrlProp" Target="../ctrlProps/ctrlProp473.xml"/><Relationship Id="rId25" Type="http://schemas.openxmlformats.org/officeDocument/2006/relationships/ctrlProp" Target="../ctrlProps/ctrlProp481.xml"/><Relationship Id="rId2" Type="http://schemas.openxmlformats.org/officeDocument/2006/relationships/drawing" Target="../drawings/drawing22.xml"/><Relationship Id="rId16" Type="http://schemas.openxmlformats.org/officeDocument/2006/relationships/ctrlProp" Target="../ctrlProps/ctrlProp472.xml"/><Relationship Id="rId20" Type="http://schemas.openxmlformats.org/officeDocument/2006/relationships/ctrlProp" Target="../ctrlProps/ctrlProp476.xml"/><Relationship Id="rId29" Type="http://schemas.openxmlformats.org/officeDocument/2006/relationships/ctrlProp" Target="../ctrlProps/ctrlProp485.xml"/><Relationship Id="rId1" Type="http://schemas.openxmlformats.org/officeDocument/2006/relationships/printerSettings" Target="../printerSettings/printerSettings26.bin"/><Relationship Id="rId6" Type="http://schemas.openxmlformats.org/officeDocument/2006/relationships/ctrlProp" Target="../ctrlProps/ctrlProp462.xml"/><Relationship Id="rId11" Type="http://schemas.openxmlformats.org/officeDocument/2006/relationships/ctrlProp" Target="../ctrlProps/ctrlProp467.xml"/><Relationship Id="rId24" Type="http://schemas.openxmlformats.org/officeDocument/2006/relationships/ctrlProp" Target="../ctrlProps/ctrlProp480.xml"/><Relationship Id="rId5" Type="http://schemas.openxmlformats.org/officeDocument/2006/relationships/ctrlProp" Target="../ctrlProps/ctrlProp461.xml"/><Relationship Id="rId15" Type="http://schemas.openxmlformats.org/officeDocument/2006/relationships/ctrlProp" Target="../ctrlProps/ctrlProp471.xml"/><Relationship Id="rId23" Type="http://schemas.openxmlformats.org/officeDocument/2006/relationships/ctrlProp" Target="../ctrlProps/ctrlProp479.xml"/><Relationship Id="rId28" Type="http://schemas.openxmlformats.org/officeDocument/2006/relationships/ctrlProp" Target="../ctrlProps/ctrlProp484.xml"/><Relationship Id="rId10" Type="http://schemas.openxmlformats.org/officeDocument/2006/relationships/ctrlProp" Target="../ctrlProps/ctrlProp466.xml"/><Relationship Id="rId19" Type="http://schemas.openxmlformats.org/officeDocument/2006/relationships/ctrlProp" Target="../ctrlProps/ctrlProp475.xml"/><Relationship Id="rId4" Type="http://schemas.openxmlformats.org/officeDocument/2006/relationships/ctrlProp" Target="../ctrlProps/ctrlProp460.xml"/><Relationship Id="rId9" Type="http://schemas.openxmlformats.org/officeDocument/2006/relationships/ctrlProp" Target="../ctrlProps/ctrlProp465.xml"/><Relationship Id="rId14" Type="http://schemas.openxmlformats.org/officeDocument/2006/relationships/ctrlProp" Target="../ctrlProps/ctrlProp470.xml"/><Relationship Id="rId22" Type="http://schemas.openxmlformats.org/officeDocument/2006/relationships/ctrlProp" Target="../ctrlProps/ctrlProp478.xml"/><Relationship Id="rId27" Type="http://schemas.openxmlformats.org/officeDocument/2006/relationships/ctrlProp" Target="../ctrlProps/ctrlProp48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95.xml"/><Relationship Id="rId18" Type="http://schemas.openxmlformats.org/officeDocument/2006/relationships/ctrlProp" Target="../ctrlProps/ctrlProp500.xml"/><Relationship Id="rId26" Type="http://schemas.openxmlformats.org/officeDocument/2006/relationships/ctrlProp" Target="../ctrlProps/ctrlProp508.xml"/><Relationship Id="rId39" Type="http://schemas.openxmlformats.org/officeDocument/2006/relationships/ctrlProp" Target="../ctrlProps/ctrlProp521.xml"/><Relationship Id="rId21" Type="http://schemas.openxmlformats.org/officeDocument/2006/relationships/ctrlProp" Target="../ctrlProps/ctrlProp503.xml"/><Relationship Id="rId34" Type="http://schemas.openxmlformats.org/officeDocument/2006/relationships/ctrlProp" Target="../ctrlProps/ctrlProp516.xml"/><Relationship Id="rId42" Type="http://schemas.openxmlformats.org/officeDocument/2006/relationships/ctrlProp" Target="../ctrlProps/ctrlProp524.xml"/><Relationship Id="rId7" Type="http://schemas.openxmlformats.org/officeDocument/2006/relationships/ctrlProp" Target="../ctrlProps/ctrlProp489.xml"/><Relationship Id="rId2" Type="http://schemas.openxmlformats.org/officeDocument/2006/relationships/drawing" Target="../drawings/drawing23.xml"/><Relationship Id="rId16" Type="http://schemas.openxmlformats.org/officeDocument/2006/relationships/ctrlProp" Target="../ctrlProps/ctrlProp498.xml"/><Relationship Id="rId20" Type="http://schemas.openxmlformats.org/officeDocument/2006/relationships/ctrlProp" Target="../ctrlProps/ctrlProp502.xml"/><Relationship Id="rId29" Type="http://schemas.openxmlformats.org/officeDocument/2006/relationships/ctrlProp" Target="../ctrlProps/ctrlProp511.xml"/><Relationship Id="rId41" Type="http://schemas.openxmlformats.org/officeDocument/2006/relationships/ctrlProp" Target="../ctrlProps/ctrlProp523.xml"/><Relationship Id="rId1" Type="http://schemas.openxmlformats.org/officeDocument/2006/relationships/printerSettings" Target="../printerSettings/printerSettings27.bin"/><Relationship Id="rId6" Type="http://schemas.openxmlformats.org/officeDocument/2006/relationships/ctrlProp" Target="../ctrlProps/ctrlProp488.xml"/><Relationship Id="rId11" Type="http://schemas.openxmlformats.org/officeDocument/2006/relationships/ctrlProp" Target="../ctrlProps/ctrlProp493.xml"/><Relationship Id="rId24" Type="http://schemas.openxmlformats.org/officeDocument/2006/relationships/ctrlProp" Target="../ctrlProps/ctrlProp506.xml"/><Relationship Id="rId32" Type="http://schemas.openxmlformats.org/officeDocument/2006/relationships/ctrlProp" Target="../ctrlProps/ctrlProp514.xml"/><Relationship Id="rId37" Type="http://schemas.openxmlformats.org/officeDocument/2006/relationships/ctrlProp" Target="../ctrlProps/ctrlProp519.xml"/><Relationship Id="rId40" Type="http://schemas.openxmlformats.org/officeDocument/2006/relationships/ctrlProp" Target="../ctrlProps/ctrlProp522.xml"/><Relationship Id="rId5" Type="http://schemas.openxmlformats.org/officeDocument/2006/relationships/ctrlProp" Target="../ctrlProps/ctrlProp487.xml"/><Relationship Id="rId15" Type="http://schemas.openxmlformats.org/officeDocument/2006/relationships/ctrlProp" Target="../ctrlProps/ctrlProp497.xml"/><Relationship Id="rId23" Type="http://schemas.openxmlformats.org/officeDocument/2006/relationships/ctrlProp" Target="../ctrlProps/ctrlProp505.xml"/><Relationship Id="rId28" Type="http://schemas.openxmlformats.org/officeDocument/2006/relationships/ctrlProp" Target="../ctrlProps/ctrlProp510.xml"/><Relationship Id="rId36" Type="http://schemas.openxmlformats.org/officeDocument/2006/relationships/ctrlProp" Target="../ctrlProps/ctrlProp518.xml"/><Relationship Id="rId10" Type="http://schemas.openxmlformats.org/officeDocument/2006/relationships/ctrlProp" Target="../ctrlProps/ctrlProp492.xml"/><Relationship Id="rId19" Type="http://schemas.openxmlformats.org/officeDocument/2006/relationships/ctrlProp" Target="../ctrlProps/ctrlProp501.xml"/><Relationship Id="rId31" Type="http://schemas.openxmlformats.org/officeDocument/2006/relationships/ctrlProp" Target="../ctrlProps/ctrlProp513.xml"/><Relationship Id="rId44" Type="http://schemas.openxmlformats.org/officeDocument/2006/relationships/ctrlProp" Target="../ctrlProps/ctrlProp526.xml"/><Relationship Id="rId4" Type="http://schemas.openxmlformats.org/officeDocument/2006/relationships/ctrlProp" Target="../ctrlProps/ctrlProp486.xml"/><Relationship Id="rId9" Type="http://schemas.openxmlformats.org/officeDocument/2006/relationships/ctrlProp" Target="../ctrlProps/ctrlProp491.xml"/><Relationship Id="rId14" Type="http://schemas.openxmlformats.org/officeDocument/2006/relationships/ctrlProp" Target="../ctrlProps/ctrlProp496.xml"/><Relationship Id="rId22" Type="http://schemas.openxmlformats.org/officeDocument/2006/relationships/ctrlProp" Target="../ctrlProps/ctrlProp504.xml"/><Relationship Id="rId27" Type="http://schemas.openxmlformats.org/officeDocument/2006/relationships/ctrlProp" Target="../ctrlProps/ctrlProp509.xml"/><Relationship Id="rId30" Type="http://schemas.openxmlformats.org/officeDocument/2006/relationships/ctrlProp" Target="../ctrlProps/ctrlProp512.xml"/><Relationship Id="rId35" Type="http://schemas.openxmlformats.org/officeDocument/2006/relationships/ctrlProp" Target="../ctrlProps/ctrlProp517.xml"/><Relationship Id="rId43" Type="http://schemas.openxmlformats.org/officeDocument/2006/relationships/ctrlProp" Target="../ctrlProps/ctrlProp525.xml"/><Relationship Id="rId8" Type="http://schemas.openxmlformats.org/officeDocument/2006/relationships/ctrlProp" Target="../ctrlProps/ctrlProp490.xml"/><Relationship Id="rId3" Type="http://schemas.openxmlformats.org/officeDocument/2006/relationships/vmlDrawing" Target="../drawings/vmlDrawing22.vml"/><Relationship Id="rId12" Type="http://schemas.openxmlformats.org/officeDocument/2006/relationships/ctrlProp" Target="../ctrlProps/ctrlProp494.xml"/><Relationship Id="rId17" Type="http://schemas.openxmlformats.org/officeDocument/2006/relationships/ctrlProp" Target="../ctrlProps/ctrlProp499.xml"/><Relationship Id="rId25" Type="http://schemas.openxmlformats.org/officeDocument/2006/relationships/ctrlProp" Target="../ctrlProps/ctrlProp507.xml"/><Relationship Id="rId33" Type="http://schemas.openxmlformats.org/officeDocument/2006/relationships/ctrlProp" Target="../ctrlProps/ctrlProp515.xml"/><Relationship Id="rId38" Type="http://schemas.openxmlformats.org/officeDocument/2006/relationships/ctrlProp" Target="../ctrlProps/ctrlProp52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31.xml"/><Relationship Id="rId13" Type="http://schemas.openxmlformats.org/officeDocument/2006/relationships/ctrlProp" Target="../ctrlProps/ctrlProp536.xml"/><Relationship Id="rId18" Type="http://schemas.openxmlformats.org/officeDocument/2006/relationships/ctrlProp" Target="../ctrlProps/ctrlProp541.xml"/><Relationship Id="rId3" Type="http://schemas.openxmlformats.org/officeDocument/2006/relationships/vmlDrawing" Target="../drawings/vmlDrawing23.vml"/><Relationship Id="rId21" Type="http://schemas.openxmlformats.org/officeDocument/2006/relationships/ctrlProp" Target="../ctrlProps/ctrlProp544.xml"/><Relationship Id="rId7" Type="http://schemas.openxmlformats.org/officeDocument/2006/relationships/ctrlProp" Target="../ctrlProps/ctrlProp530.xml"/><Relationship Id="rId12" Type="http://schemas.openxmlformats.org/officeDocument/2006/relationships/ctrlProp" Target="../ctrlProps/ctrlProp535.xml"/><Relationship Id="rId17" Type="http://schemas.openxmlformats.org/officeDocument/2006/relationships/ctrlProp" Target="../ctrlProps/ctrlProp540.xml"/><Relationship Id="rId2" Type="http://schemas.openxmlformats.org/officeDocument/2006/relationships/drawing" Target="../drawings/drawing24.xml"/><Relationship Id="rId16" Type="http://schemas.openxmlformats.org/officeDocument/2006/relationships/ctrlProp" Target="../ctrlProps/ctrlProp539.xml"/><Relationship Id="rId20" Type="http://schemas.openxmlformats.org/officeDocument/2006/relationships/ctrlProp" Target="../ctrlProps/ctrlProp543.xml"/><Relationship Id="rId1" Type="http://schemas.openxmlformats.org/officeDocument/2006/relationships/printerSettings" Target="../printerSettings/printerSettings28.bin"/><Relationship Id="rId6" Type="http://schemas.openxmlformats.org/officeDocument/2006/relationships/ctrlProp" Target="../ctrlProps/ctrlProp529.xml"/><Relationship Id="rId11" Type="http://schemas.openxmlformats.org/officeDocument/2006/relationships/ctrlProp" Target="../ctrlProps/ctrlProp534.xml"/><Relationship Id="rId5" Type="http://schemas.openxmlformats.org/officeDocument/2006/relationships/ctrlProp" Target="../ctrlProps/ctrlProp528.xml"/><Relationship Id="rId15" Type="http://schemas.openxmlformats.org/officeDocument/2006/relationships/ctrlProp" Target="../ctrlProps/ctrlProp538.xml"/><Relationship Id="rId10" Type="http://schemas.openxmlformats.org/officeDocument/2006/relationships/ctrlProp" Target="../ctrlProps/ctrlProp533.xml"/><Relationship Id="rId19" Type="http://schemas.openxmlformats.org/officeDocument/2006/relationships/ctrlProp" Target="../ctrlProps/ctrlProp542.xml"/><Relationship Id="rId4" Type="http://schemas.openxmlformats.org/officeDocument/2006/relationships/ctrlProp" Target="../ctrlProps/ctrlProp527.xml"/><Relationship Id="rId9" Type="http://schemas.openxmlformats.org/officeDocument/2006/relationships/ctrlProp" Target="../ctrlProps/ctrlProp532.xml"/><Relationship Id="rId14" Type="http://schemas.openxmlformats.org/officeDocument/2006/relationships/ctrlProp" Target="../ctrlProps/ctrlProp537.xml"/><Relationship Id="rId22" Type="http://schemas.openxmlformats.org/officeDocument/2006/relationships/ctrlProp" Target="../ctrlProps/ctrlProp54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0.xml"/><Relationship Id="rId13" Type="http://schemas.openxmlformats.org/officeDocument/2006/relationships/ctrlProp" Target="../ctrlProps/ctrlProp555.xml"/><Relationship Id="rId18" Type="http://schemas.openxmlformats.org/officeDocument/2006/relationships/ctrlProp" Target="../ctrlProps/ctrlProp560.xml"/><Relationship Id="rId3" Type="http://schemas.openxmlformats.org/officeDocument/2006/relationships/vmlDrawing" Target="../drawings/vmlDrawing24.vml"/><Relationship Id="rId7" Type="http://schemas.openxmlformats.org/officeDocument/2006/relationships/ctrlProp" Target="../ctrlProps/ctrlProp549.xml"/><Relationship Id="rId12" Type="http://schemas.openxmlformats.org/officeDocument/2006/relationships/ctrlProp" Target="../ctrlProps/ctrlProp554.xml"/><Relationship Id="rId17" Type="http://schemas.openxmlformats.org/officeDocument/2006/relationships/ctrlProp" Target="../ctrlProps/ctrlProp559.xml"/><Relationship Id="rId2" Type="http://schemas.openxmlformats.org/officeDocument/2006/relationships/drawing" Target="../drawings/drawing25.xml"/><Relationship Id="rId16" Type="http://schemas.openxmlformats.org/officeDocument/2006/relationships/ctrlProp" Target="../ctrlProps/ctrlProp558.xml"/><Relationship Id="rId20" Type="http://schemas.openxmlformats.org/officeDocument/2006/relationships/comments" Target="../comments11.xml"/><Relationship Id="rId1" Type="http://schemas.openxmlformats.org/officeDocument/2006/relationships/printerSettings" Target="../printerSettings/printerSettings29.bin"/><Relationship Id="rId6" Type="http://schemas.openxmlformats.org/officeDocument/2006/relationships/ctrlProp" Target="../ctrlProps/ctrlProp548.xml"/><Relationship Id="rId11" Type="http://schemas.openxmlformats.org/officeDocument/2006/relationships/ctrlProp" Target="../ctrlProps/ctrlProp553.xml"/><Relationship Id="rId5" Type="http://schemas.openxmlformats.org/officeDocument/2006/relationships/ctrlProp" Target="../ctrlProps/ctrlProp547.xml"/><Relationship Id="rId15" Type="http://schemas.openxmlformats.org/officeDocument/2006/relationships/ctrlProp" Target="../ctrlProps/ctrlProp557.xml"/><Relationship Id="rId10" Type="http://schemas.openxmlformats.org/officeDocument/2006/relationships/ctrlProp" Target="../ctrlProps/ctrlProp552.xml"/><Relationship Id="rId19" Type="http://schemas.openxmlformats.org/officeDocument/2006/relationships/ctrlProp" Target="../ctrlProps/ctrlProp561.xml"/><Relationship Id="rId4" Type="http://schemas.openxmlformats.org/officeDocument/2006/relationships/ctrlProp" Target="../ctrlProps/ctrlProp546.xml"/><Relationship Id="rId9" Type="http://schemas.openxmlformats.org/officeDocument/2006/relationships/ctrlProp" Target="../ctrlProps/ctrlProp551.xml"/><Relationship Id="rId14" Type="http://schemas.openxmlformats.org/officeDocument/2006/relationships/ctrlProp" Target="../ctrlProps/ctrlProp55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71.xml"/><Relationship Id="rId18" Type="http://schemas.openxmlformats.org/officeDocument/2006/relationships/ctrlProp" Target="../ctrlProps/ctrlProp576.xml"/><Relationship Id="rId26" Type="http://schemas.openxmlformats.org/officeDocument/2006/relationships/ctrlProp" Target="../ctrlProps/ctrlProp584.xml"/><Relationship Id="rId3" Type="http://schemas.openxmlformats.org/officeDocument/2006/relationships/vmlDrawing" Target="../drawings/vmlDrawing25.vml"/><Relationship Id="rId21" Type="http://schemas.openxmlformats.org/officeDocument/2006/relationships/ctrlProp" Target="../ctrlProps/ctrlProp579.xml"/><Relationship Id="rId34" Type="http://schemas.openxmlformats.org/officeDocument/2006/relationships/ctrlProp" Target="../ctrlProps/ctrlProp592.xml"/><Relationship Id="rId7" Type="http://schemas.openxmlformats.org/officeDocument/2006/relationships/ctrlProp" Target="../ctrlProps/ctrlProp565.x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2" Type="http://schemas.openxmlformats.org/officeDocument/2006/relationships/drawing" Target="../drawings/drawing26.xml"/><Relationship Id="rId16" Type="http://schemas.openxmlformats.org/officeDocument/2006/relationships/ctrlProp" Target="../ctrlProps/ctrlProp574.xml"/><Relationship Id="rId20" Type="http://schemas.openxmlformats.org/officeDocument/2006/relationships/ctrlProp" Target="../ctrlProps/ctrlProp578.xml"/><Relationship Id="rId29" Type="http://schemas.openxmlformats.org/officeDocument/2006/relationships/ctrlProp" Target="../ctrlProps/ctrlProp587.xml"/><Relationship Id="rId1" Type="http://schemas.openxmlformats.org/officeDocument/2006/relationships/printerSettings" Target="../printerSettings/printerSettings30.bin"/><Relationship Id="rId6" Type="http://schemas.openxmlformats.org/officeDocument/2006/relationships/ctrlProp" Target="../ctrlProps/ctrlProp564.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5" Type="http://schemas.openxmlformats.org/officeDocument/2006/relationships/ctrlProp" Target="../ctrlProps/ctrlProp563.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10" Type="http://schemas.openxmlformats.org/officeDocument/2006/relationships/ctrlProp" Target="../ctrlProps/ctrlProp568.xml"/><Relationship Id="rId19" Type="http://schemas.openxmlformats.org/officeDocument/2006/relationships/ctrlProp" Target="../ctrlProps/ctrlProp577.xml"/><Relationship Id="rId31" Type="http://schemas.openxmlformats.org/officeDocument/2006/relationships/ctrlProp" Target="../ctrlProps/ctrlProp589.xml"/><Relationship Id="rId4" Type="http://schemas.openxmlformats.org/officeDocument/2006/relationships/ctrlProp" Target="../ctrlProps/ctrlProp562.xml"/><Relationship Id="rId9" Type="http://schemas.openxmlformats.org/officeDocument/2006/relationships/ctrlProp" Target="../ctrlProps/ctrlProp56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8" Type="http://schemas.openxmlformats.org/officeDocument/2006/relationships/ctrlProp" Target="../ctrlProps/ctrlProp56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97.xml"/><Relationship Id="rId13" Type="http://schemas.openxmlformats.org/officeDocument/2006/relationships/ctrlProp" Target="../ctrlProps/ctrlProp602.xml"/><Relationship Id="rId18" Type="http://schemas.openxmlformats.org/officeDocument/2006/relationships/ctrlProp" Target="../ctrlProps/ctrlProp607.xml"/><Relationship Id="rId3" Type="http://schemas.openxmlformats.org/officeDocument/2006/relationships/vmlDrawing" Target="../drawings/vmlDrawing26.vml"/><Relationship Id="rId21" Type="http://schemas.openxmlformats.org/officeDocument/2006/relationships/ctrlProp" Target="../ctrlProps/ctrlProp610.xml"/><Relationship Id="rId7" Type="http://schemas.openxmlformats.org/officeDocument/2006/relationships/ctrlProp" Target="../ctrlProps/ctrlProp596.xml"/><Relationship Id="rId12" Type="http://schemas.openxmlformats.org/officeDocument/2006/relationships/ctrlProp" Target="../ctrlProps/ctrlProp601.xml"/><Relationship Id="rId17" Type="http://schemas.openxmlformats.org/officeDocument/2006/relationships/ctrlProp" Target="../ctrlProps/ctrlProp606.xml"/><Relationship Id="rId2" Type="http://schemas.openxmlformats.org/officeDocument/2006/relationships/drawing" Target="../drawings/drawing27.xml"/><Relationship Id="rId16" Type="http://schemas.openxmlformats.org/officeDocument/2006/relationships/ctrlProp" Target="../ctrlProps/ctrlProp605.xml"/><Relationship Id="rId20" Type="http://schemas.openxmlformats.org/officeDocument/2006/relationships/ctrlProp" Target="../ctrlProps/ctrlProp609.xml"/><Relationship Id="rId1" Type="http://schemas.openxmlformats.org/officeDocument/2006/relationships/printerSettings" Target="../printerSettings/printerSettings31.bin"/><Relationship Id="rId6" Type="http://schemas.openxmlformats.org/officeDocument/2006/relationships/ctrlProp" Target="../ctrlProps/ctrlProp595.xml"/><Relationship Id="rId11" Type="http://schemas.openxmlformats.org/officeDocument/2006/relationships/ctrlProp" Target="../ctrlProps/ctrlProp600.xml"/><Relationship Id="rId24" Type="http://schemas.openxmlformats.org/officeDocument/2006/relationships/ctrlProp" Target="../ctrlProps/ctrlProp613.xml"/><Relationship Id="rId5" Type="http://schemas.openxmlformats.org/officeDocument/2006/relationships/ctrlProp" Target="../ctrlProps/ctrlProp594.xml"/><Relationship Id="rId15" Type="http://schemas.openxmlformats.org/officeDocument/2006/relationships/ctrlProp" Target="../ctrlProps/ctrlProp604.xml"/><Relationship Id="rId23" Type="http://schemas.openxmlformats.org/officeDocument/2006/relationships/ctrlProp" Target="../ctrlProps/ctrlProp612.xml"/><Relationship Id="rId10" Type="http://schemas.openxmlformats.org/officeDocument/2006/relationships/ctrlProp" Target="../ctrlProps/ctrlProp599.xml"/><Relationship Id="rId19" Type="http://schemas.openxmlformats.org/officeDocument/2006/relationships/ctrlProp" Target="../ctrlProps/ctrlProp608.xml"/><Relationship Id="rId4" Type="http://schemas.openxmlformats.org/officeDocument/2006/relationships/ctrlProp" Target="../ctrlProps/ctrlProp593.xml"/><Relationship Id="rId9" Type="http://schemas.openxmlformats.org/officeDocument/2006/relationships/ctrlProp" Target="../ctrlProps/ctrlProp598.xml"/><Relationship Id="rId14" Type="http://schemas.openxmlformats.org/officeDocument/2006/relationships/ctrlProp" Target="../ctrlProps/ctrlProp603.xml"/><Relationship Id="rId22" Type="http://schemas.openxmlformats.org/officeDocument/2006/relationships/ctrlProp" Target="../ctrlProps/ctrlProp611.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23.xml"/><Relationship Id="rId18" Type="http://schemas.openxmlformats.org/officeDocument/2006/relationships/ctrlProp" Target="../ctrlProps/ctrlProp628.xml"/><Relationship Id="rId26" Type="http://schemas.openxmlformats.org/officeDocument/2006/relationships/ctrlProp" Target="../ctrlProps/ctrlProp636.xml"/><Relationship Id="rId39" Type="http://schemas.openxmlformats.org/officeDocument/2006/relationships/ctrlProp" Target="../ctrlProps/ctrlProp649.xml"/><Relationship Id="rId21" Type="http://schemas.openxmlformats.org/officeDocument/2006/relationships/ctrlProp" Target="../ctrlProps/ctrlProp631.xml"/><Relationship Id="rId34" Type="http://schemas.openxmlformats.org/officeDocument/2006/relationships/ctrlProp" Target="../ctrlProps/ctrlProp644.xml"/><Relationship Id="rId42" Type="http://schemas.openxmlformats.org/officeDocument/2006/relationships/ctrlProp" Target="../ctrlProps/ctrlProp652.xml"/><Relationship Id="rId7" Type="http://schemas.openxmlformats.org/officeDocument/2006/relationships/ctrlProp" Target="../ctrlProps/ctrlProp617.xml"/><Relationship Id="rId2" Type="http://schemas.openxmlformats.org/officeDocument/2006/relationships/drawing" Target="../drawings/drawing28.xml"/><Relationship Id="rId16" Type="http://schemas.openxmlformats.org/officeDocument/2006/relationships/ctrlProp" Target="../ctrlProps/ctrlProp626.xml"/><Relationship Id="rId20" Type="http://schemas.openxmlformats.org/officeDocument/2006/relationships/ctrlProp" Target="../ctrlProps/ctrlProp630.xml"/><Relationship Id="rId29" Type="http://schemas.openxmlformats.org/officeDocument/2006/relationships/ctrlProp" Target="../ctrlProps/ctrlProp639.xml"/><Relationship Id="rId41" Type="http://schemas.openxmlformats.org/officeDocument/2006/relationships/ctrlProp" Target="../ctrlProps/ctrlProp651.xml"/><Relationship Id="rId1" Type="http://schemas.openxmlformats.org/officeDocument/2006/relationships/printerSettings" Target="../printerSettings/printerSettings32.bin"/><Relationship Id="rId6" Type="http://schemas.openxmlformats.org/officeDocument/2006/relationships/ctrlProp" Target="../ctrlProps/ctrlProp616.xml"/><Relationship Id="rId11" Type="http://schemas.openxmlformats.org/officeDocument/2006/relationships/ctrlProp" Target="../ctrlProps/ctrlProp621.xml"/><Relationship Id="rId24" Type="http://schemas.openxmlformats.org/officeDocument/2006/relationships/ctrlProp" Target="../ctrlProps/ctrlProp634.xml"/><Relationship Id="rId32" Type="http://schemas.openxmlformats.org/officeDocument/2006/relationships/ctrlProp" Target="../ctrlProps/ctrlProp642.xml"/><Relationship Id="rId37" Type="http://schemas.openxmlformats.org/officeDocument/2006/relationships/ctrlProp" Target="../ctrlProps/ctrlProp647.xml"/><Relationship Id="rId40" Type="http://schemas.openxmlformats.org/officeDocument/2006/relationships/ctrlProp" Target="../ctrlProps/ctrlProp650.xml"/><Relationship Id="rId5" Type="http://schemas.openxmlformats.org/officeDocument/2006/relationships/ctrlProp" Target="../ctrlProps/ctrlProp615.xml"/><Relationship Id="rId15" Type="http://schemas.openxmlformats.org/officeDocument/2006/relationships/ctrlProp" Target="../ctrlProps/ctrlProp625.xml"/><Relationship Id="rId23" Type="http://schemas.openxmlformats.org/officeDocument/2006/relationships/ctrlProp" Target="../ctrlProps/ctrlProp633.xml"/><Relationship Id="rId28" Type="http://schemas.openxmlformats.org/officeDocument/2006/relationships/ctrlProp" Target="../ctrlProps/ctrlProp638.xml"/><Relationship Id="rId36" Type="http://schemas.openxmlformats.org/officeDocument/2006/relationships/ctrlProp" Target="../ctrlProps/ctrlProp646.xml"/><Relationship Id="rId10" Type="http://schemas.openxmlformats.org/officeDocument/2006/relationships/ctrlProp" Target="../ctrlProps/ctrlProp620.xml"/><Relationship Id="rId19" Type="http://schemas.openxmlformats.org/officeDocument/2006/relationships/ctrlProp" Target="../ctrlProps/ctrlProp629.xml"/><Relationship Id="rId31" Type="http://schemas.openxmlformats.org/officeDocument/2006/relationships/ctrlProp" Target="../ctrlProps/ctrlProp641.xml"/><Relationship Id="rId44" Type="http://schemas.openxmlformats.org/officeDocument/2006/relationships/ctrlProp" Target="../ctrlProps/ctrlProp654.xml"/><Relationship Id="rId4" Type="http://schemas.openxmlformats.org/officeDocument/2006/relationships/ctrlProp" Target="../ctrlProps/ctrlProp614.xml"/><Relationship Id="rId9" Type="http://schemas.openxmlformats.org/officeDocument/2006/relationships/ctrlProp" Target="../ctrlProps/ctrlProp619.xml"/><Relationship Id="rId14" Type="http://schemas.openxmlformats.org/officeDocument/2006/relationships/ctrlProp" Target="../ctrlProps/ctrlProp624.xml"/><Relationship Id="rId22" Type="http://schemas.openxmlformats.org/officeDocument/2006/relationships/ctrlProp" Target="../ctrlProps/ctrlProp632.xml"/><Relationship Id="rId27" Type="http://schemas.openxmlformats.org/officeDocument/2006/relationships/ctrlProp" Target="../ctrlProps/ctrlProp637.xml"/><Relationship Id="rId30" Type="http://schemas.openxmlformats.org/officeDocument/2006/relationships/ctrlProp" Target="../ctrlProps/ctrlProp640.xml"/><Relationship Id="rId35" Type="http://schemas.openxmlformats.org/officeDocument/2006/relationships/ctrlProp" Target="../ctrlProps/ctrlProp645.xml"/><Relationship Id="rId43" Type="http://schemas.openxmlformats.org/officeDocument/2006/relationships/ctrlProp" Target="../ctrlProps/ctrlProp653.xml"/><Relationship Id="rId8" Type="http://schemas.openxmlformats.org/officeDocument/2006/relationships/ctrlProp" Target="../ctrlProps/ctrlProp618.xml"/><Relationship Id="rId3" Type="http://schemas.openxmlformats.org/officeDocument/2006/relationships/vmlDrawing" Target="../drawings/vmlDrawing27.vml"/><Relationship Id="rId12" Type="http://schemas.openxmlformats.org/officeDocument/2006/relationships/ctrlProp" Target="../ctrlProps/ctrlProp622.xml"/><Relationship Id="rId17" Type="http://schemas.openxmlformats.org/officeDocument/2006/relationships/ctrlProp" Target="../ctrlProps/ctrlProp627.xml"/><Relationship Id="rId25" Type="http://schemas.openxmlformats.org/officeDocument/2006/relationships/ctrlProp" Target="../ctrlProps/ctrlProp635.xml"/><Relationship Id="rId33" Type="http://schemas.openxmlformats.org/officeDocument/2006/relationships/ctrlProp" Target="../ctrlProps/ctrlProp643.xml"/><Relationship Id="rId38" Type="http://schemas.openxmlformats.org/officeDocument/2006/relationships/ctrlProp" Target="../ctrlProps/ctrlProp64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18" Type="http://schemas.openxmlformats.org/officeDocument/2006/relationships/ctrlProp" Target="../ctrlProps/ctrlProp669.xml"/><Relationship Id="rId26" Type="http://schemas.openxmlformats.org/officeDocument/2006/relationships/ctrlProp" Target="../ctrlProps/ctrlProp677.xml"/><Relationship Id="rId3" Type="http://schemas.openxmlformats.org/officeDocument/2006/relationships/vmlDrawing" Target="../drawings/vmlDrawing28.vml"/><Relationship Id="rId21" Type="http://schemas.openxmlformats.org/officeDocument/2006/relationships/ctrlProp" Target="../ctrlProps/ctrlProp672.xml"/><Relationship Id="rId7" Type="http://schemas.openxmlformats.org/officeDocument/2006/relationships/ctrlProp" Target="../ctrlProps/ctrlProp658.xml"/><Relationship Id="rId12" Type="http://schemas.openxmlformats.org/officeDocument/2006/relationships/ctrlProp" Target="../ctrlProps/ctrlProp663.xml"/><Relationship Id="rId17" Type="http://schemas.openxmlformats.org/officeDocument/2006/relationships/ctrlProp" Target="../ctrlProps/ctrlProp668.xml"/><Relationship Id="rId25" Type="http://schemas.openxmlformats.org/officeDocument/2006/relationships/ctrlProp" Target="../ctrlProps/ctrlProp676.xml"/><Relationship Id="rId2" Type="http://schemas.openxmlformats.org/officeDocument/2006/relationships/drawing" Target="../drawings/drawing29.xml"/><Relationship Id="rId16" Type="http://schemas.openxmlformats.org/officeDocument/2006/relationships/ctrlProp" Target="../ctrlProps/ctrlProp667.xml"/><Relationship Id="rId20" Type="http://schemas.openxmlformats.org/officeDocument/2006/relationships/ctrlProp" Target="../ctrlProps/ctrlProp671.xml"/><Relationship Id="rId1" Type="http://schemas.openxmlformats.org/officeDocument/2006/relationships/printerSettings" Target="../printerSettings/printerSettings33.bin"/><Relationship Id="rId6" Type="http://schemas.openxmlformats.org/officeDocument/2006/relationships/ctrlProp" Target="../ctrlProps/ctrlProp657.xml"/><Relationship Id="rId11" Type="http://schemas.openxmlformats.org/officeDocument/2006/relationships/ctrlProp" Target="../ctrlProps/ctrlProp662.xml"/><Relationship Id="rId24" Type="http://schemas.openxmlformats.org/officeDocument/2006/relationships/ctrlProp" Target="../ctrlProps/ctrlProp675.xml"/><Relationship Id="rId5" Type="http://schemas.openxmlformats.org/officeDocument/2006/relationships/ctrlProp" Target="../ctrlProps/ctrlProp656.xml"/><Relationship Id="rId15" Type="http://schemas.openxmlformats.org/officeDocument/2006/relationships/ctrlProp" Target="../ctrlProps/ctrlProp666.xml"/><Relationship Id="rId23" Type="http://schemas.openxmlformats.org/officeDocument/2006/relationships/ctrlProp" Target="../ctrlProps/ctrlProp674.xml"/><Relationship Id="rId28" Type="http://schemas.openxmlformats.org/officeDocument/2006/relationships/ctrlProp" Target="../ctrlProps/ctrlProp679.xml"/><Relationship Id="rId10" Type="http://schemas.openxmlformats.org/officeDocument/2006/relationships/ctrlProp" Target="../ctrlProps/ctrlProp661.xml"/><Relationship Id="rId19" Type="http://schemas.openxmlformats.org/officeDocument/2006/relationships/ctrlProp" Target="../ctrlProps/ctrlProp670.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 Id="rId22" Type="http://schemas.openxmlformats.org/officeDocument/2006/relationships/ctrlProp" Target="../ctrlProps/ctrlProp673.xml"/><Relationship Id="rId27" Type="http://schemas.openxmlformats.org/officeDocument/2006/relationships/ctrlProp" Target="../ctrlProps/ctrlProp678.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702.xml"/><Relationship Id="rId21" Type="http://schemas.openxmlformats.org/officeDocument/2006/relationships/ctrlProp" Target="../ctrlProps/ctrlProp697.xml"/><Relationship Id="rId42" Type="http://schemas.openxmlformats.org/officeDocument/2006/relationships/ctrlProp" Target="../ctrlProps/ctrlProp718.xml"/><Relationship Id="rId47" Type="http://schemas.openxmlformats.org/officeDocument/2006/relationships/ctrlProp" Target="../ctrlProps/ctrlProp723.xml"/><Relationship Id="rId63" Type="http://schemas.openxmlformats.org/officeDocument/2006/relationships/ctrlProp" Target="../ctrlProps/ctrlProp739.xml"/><Relationship Id="rId68" Type="http://schemas.openxmlformats.org/officeDocument/2006/relationships/ctrlProp" Target="../ctrlProps/ctrlProp744.xml"/><Relationship Id="rId16" Type="http://schemas.openxmlformats.org/officeDocument/2006/relationships/ctrlProp" Target="../ctrlProps/ctrlProp692.xml"/><Relationship Id="rId11" Type="http://schemas.openxmlformats.org/officeDocument/2006/relationships/ctrlProp" Target="../ctrlProps/ctrlProp687.xml"/><Relationship Id="rId32" Type="http://schemas.openxmlformats.org/officeDocument/2006/relationships/ctrlProp" Target="../ctrlProps/ctrlProp708.xml"/><Relationship Id="rId37" Type="http://schemas.openxmlformats.org/officeDocument/2006/relationships/ctrlProp" Target="../ctrlProps/ctrlProp713.xml"/><Relationship Id="rId53" Type="http://schemas.openxmlformats.org/officeDocument/2006/relationships/ctrlProp" Target="../ctrlProps/ctrlProp729.xml"/><Relationship Id="rId58" Type="http://schemas.openxmlformats.org/officeDocument/2006/relationships/ctrlProp" Target="../ctrlProps/ctrlProp734.xml"/><Relationship Id="rId74" Type="http://schemas.openxmlformats.org/officeDocument/2006/relationships/ctrlProp" Target="../ctrlProps/ctrlProp750.xml"/><Relationship Id="rId79" Type="http://schemas.openxmlformats.org/officeDocument/2006/relationships/ctrlProp" Target="../ctrlProps/ctrlProp755.xml"/><Relationship Id="rId5" Type="http://schemas.openxmlformats.org/officeDocument/2006/relationships/ctrlProp" Target="../ctrlProps/ctrlProp681.xml"/><Relationship Id="rId61" Type="http://schemas.openxmlformats.org/officeDocument/2006/relationships/ctrlProp" Target="../ctrlProps/ctrlProp737.xml"/><Relationship Id="rId82" Type="http://schemas.openxmlformats.org/officeDocument/2006/relationships/ctrlProp" Target="../ctrlProps/ctrlProp758.xml"/><Relationship Id="rId19" Type="http://schemas.openxmlformats.org/officeDocument/2006/relationships/ctrlProp" Target="../ctrlProps/ctrlProp695.xml"/><Relationship Id="rId14" Type="http://schemas.openxmlformats.org/officeDocument/2006/relationships/ctrlProp" Target="../ctrlProps/ctrlProp690.xml"/><Relationship Id="rId22" Type="http://schemas.openxmlformats.org/officeDocument/2006/relationships/ctrlProp" Target="../ctrlProps/ctrlProp698.xml"/><Relationship Id="rId27" Type="http://schemas.openxmlformats.org/officeDocument/2006/relationships/ctrlProp" Target="../ctrlProps/ctrlProp703.xml"/><Relationship Id="rId30" Type="http://schemas.openxmlformats.org/officeDocument/2006/relationships/ctrlProp" Target="../ctrlProps/ctrlProp706.xml"/><Relationship Id="rId35" Type="http://schemas.openxmlformats.org/officeDocument/2006/relationships/ctrlProp" Target="../ctrlProps/ctrlProp711.xml"/><Relationship Id="rId43" Type="http://schemas.openxmlformats.org/officeDocument/2006/relationships/ctrlProp" Target="../ctrlProps/ctrlProp719.xml"/><Relationship Id="rId48" Type="http://schemas.openxmlformats.org/officeDocument/2006/relationships/ctrlProp" Target="../ctrlProps/ctrlProp724.xml"/><Relationship Id="rId56" Type="http://schemas.openxmlformats.org/officeDocument/2006/relationships/ctrlProp" Target="../ctrlProps/ctrlProp732.xml"/><Relationship Id="rId64" Type="http://schemas.openxmlformats.org/officeDocument/2006/relationships/ctrlProp" Target="../ctrlProps/ctrlProp740.xml"/><Relationship Id="rId69" Type="http://schemas.openxmlformats.org/officeDocument/2006/relationships/ctrlProp" Target="../ctrlProps/ctrlProp745.xml"/><Relationship Id="rId77" Type="http://schemas.openxmlformats.org/officeDocument/2006/relationships/ctrlProp" Target="../ctrlProps/ctrlProp753.xml"/><Relationship Id="rId8" Type="http://schemas.openxmlformats.org/officeDocument/2006/relationships/ctrlProp" Target="../ctrlProps/ctrlProp684.xml"/><Relationship Id="rId51" Type="http://schemas.openxmlformats.org/officeDocument/2006/relationships/ctrlProp" Target="../ctrlProps/ctrlProp727.xml"/><Relationship Id="rId72" Type="http://schemas.openxmlformats.org/officeDocument/2006/relationships/ctrlProp" Target="../ctrlProps/ctrlProp748.xml"/><Relationship Id="rId80" Type="http://schemas.openxmlformats.org/officeDocument/2006/relationships/ctrlProp" Target="../ctrlProps/ctrlProp756.xml"/><Relationship Id="rId3" Type="http://schemas.openxmlformats.org/officeDocument/2006/relationships/vmlDrawing" Target="../drawings/vmlDrawing29.vml"/><Relationship Id="rId12" Type="http://schemas.openxmlformats.org/officeDocument/2006/relationships/ctrlProp" Target="../ctrlProps/ctrlProp688.xml"/><Relationship Id="rId17" Type="http://schemas.openxmlformats.org/officeDocument/2006/relationships/ctrlProp" Target="../ctrlProps/ctrlProp693.xml"/><Relationship Id="rId25" Type="http://schemas.openxmlformats.org/officeDocument/2006/relationships/ctrlProp" Target="../ctrlProps/ctrlProp701.xml"/><Relationship Id="rId33" Type="http://schemas.openxmlformats.org/officeDocument/2006/relationships/ctrlProp" Target="../ctrlProps/ctrlProp709.xml"/><Relationship Id="rId38" Type="http://schemas.openxmlformats.org/officeDocument/2006/relationships/ctrlProp" Target="../ctrlProps/ctrlProp714.xml"/><Relationship Id="rId46" Type="http://schemas.openxmlformats.org/officeDocument/2006/relationships/ctrlProp" Target="../ctrlProps/ctrlProp722.xml"/><Relationship Id="rId59" Type="http://schemas.openxmlformats.org/officeDocument/2006/relationships/ctrlProp" Target="../ctrlProps/ctrlProp735.xml"/><Relationship Id="rId67" Type="http://schemas.openxmlformats.org/officeDocument/2006/relationships/ctrlProp" Target="../ctrlProps/ctrlProp743.xml"/><Relationship Id="rId20" Type="http://schemas.openxmlformats.org/officeDocument/2006/relationships/ctrlProp" Target="../ctrlProps/ctrlProp696.xml"/><Relationship Id="rId41" Type="http://schemas.openxmlformats.org/officeDocument/2006/relationships/ctrlProp" Target="../ctrlProps/ctrlProp717.xml"/><Relationship Id="rId54" Type="http://schemas.openxmlformats.org/officeDocument/2006/relationships/ctrlProp" Target="../ctrlProps/ctrlProp730.xml"/><Relationship Id="rId62" Type="http://schemas.openxmlformats.org/officeDocument/2006/relationships/ctrlProp" Target="../ctrlProps/ctrlProp738.xml"/><Relationship Id="rId70" Type="http://schemas.openxmlformats.org/officeDocument/2006/relationships/ctrlProp" Target="../ctrlProps/ctrlProp746.xml"/><Relationship Id="rId75" Type="http://schemas.openxmlformats.org/officeDocument/2006/relationships/ctrlProp" Target="../ctrlProps/ctrlProp751.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82.xml"/><Relationship Id="rId15" Type="http://schemas.openxmlformats.org/officeDocument/2006/relationships/ctrlProp" Target="../ctrlProps/ctrlProp691.xml"/><Relationship Id="rId23" Type="http://schemas.openxmlformats.org/officeDocument/2006/relationships/ctrlProp" Target="../ctrlProps/ctrlProp699.xml"/><Relationship Id="rId28" Type="http://schemas.openxmlformats.org/officeDocument/2006/relationships/ctrlProp" Target="../ctrlProps/ctrlProp704.xml"/><Relationship Id="rId36" Type="http://schemas.openxmlformats.org/officeDocument/2006/relationships/ctrlProp" Target="../ctrlProps/ctrlProp712.xml"/><Relationship Id="rId49" Type="http://schemas.openxmlformats.org/officeDocument/2006/relationships/ctrlProp" Target="../ctrlProps/ctrlProp725.xml"/><Relationship Id="rId57" Type="http://schemas.openxmlformats.org/officeDocument/2006/relationships/ctrlProp" Target="../ctrlProps/ctrlProp733.xml"/><Relationship Id="rId10" Type="http://schemas.openxmlformats.org/officeDocument/2006/relationships/ctrlProp" Target="../ctrlProps/ctrlProp686.xml"/><Relationship Id="rId31" Type="http://schemas.openxmlformats.org/officeDocument/2006/relationships/ctrlProp" Target="../ctrlProps/ctrlProp707.xml"/><Relationship Id="rId44" Type="http://schemas.openxmlformats.org/officeDocument/2006/relationships/ctrlProp" Target="../ctrlProps/ctrlProp720.xml"/><Relationship Id="rId52" Type="http://schemas.openxmlformats.org/officeDocument/2006/relationships/ctrlProp" Target="../ctrlProps/ctrlProp728.xml"/><Relationship Id="rId60" Type="http://schemas.openxmlformats.org/officeDocument/2006/relationships/ctrlProp" Target="../ctrlProps/ctrlProp736.xml"/><Relationship Id="rId65" Type="http://schemas.openxmlformats.org/officeDocument/2006/relationships/ctrlProp" Target="../ctrlProps/ctrlProp741.xml"/><Relationship Id="rId73" Type="http://schemas.openxmlformats.org/officeDocument/2006/relationships/ctrlProp" Target="../ctrlProps/ctrlProp749.xml"/><Relationship Id="rId78" Type="http://schemas.openxmlformats.org/officeDocument/2006/relationships/ctrlProp" Target="../ctrlProps/ctrlProp754.xml"/><Relationship Id="rId81" Type="http://schemas.openxmlformats.org/officeDocument/2006/relationships/ctrlProp" Target="../ctrlProps/ctrlProp757.xml"/><Relationship Id="rId4" Type="http://schemas.openxmlformats.org/officeDocument/2006/relationships/ctrlProp" Target="../ctrlProps/ctrlProp680.xml"/><Relationship Id="rId9" Type="http://schemas.openxmlformats.org/officeDocument/2006/relationships/ctrlProp" Target="../ctrlProps/ctrlProp685.xml"/><Relationship Id="rId13" Type="http://schemas.openxmlformats.org/officeDocument/2006/relationships/ctrlProp" Target="../ctrlProps/ctrlProp689.xml"/><Relationship Id="rId18" Type="http://schemas.openxmlformats.org/officeDocument/2006/relationships/ctrlProp" Target="../ctrlProps/ctrlProp694.xml"/><Relationship Id="rId39" Type="http://schemas.openxmlformats.org/officeDocument/2006/relationships/ctrlProp" Target="../ctrlProps/ctrlProp715.xml"/><Relationship Id="rId34" Type="http://schemas.openxmlformats.org/officeDocument/2006/relationships/ctrlProp" Target="../ctrlProps/ctrlProp710.xml"/><Relationship Id="rId50" Type="http://schemas.openxmlformats.org/officeDocument/2006/relationships/ctrlProp" Target="../ctrlProps/ctrlProp726.xml"/><Relationship Id="rId55" Type="http://schemas.openxmlformats.org/officeDocument/2006/relationships/ctrlProp" Target="../ctrlProps/ctrlProp731.xml"/><Relationship Id="rId76" Type="http://schemas.openxmlformats.org/officeDocument/2006/relationships/ctrlProp" Target="../ctrlProps/ctrlProp752.xml"/><Relationship Id="rId7" Type="http://schemas.openxmlformats.org/officeDocument/2006/relationships/ctrlProp" Target="../ctrlProps/ctrlProp683.xml"/><Relationship Id="rId71" Type="http://schemas.openxmlformats.org/officeDocument/2006/relationships/ctrlProp" Target="../ctrlProps/ctrlProp747.xml"/><Relationship Id="rId2" Type="http://schemas.openxmlformats.org/officeDocument/2006/relationships/drawing" Target="../drawings/drawing30.xml"/><Relationship Id="rId29" Type="http://schemas.openxmlformats.org/officeDocument/2006/relationships/ctrlProp" Target="../ctrlProps/ctrlProp705.xml"/><Relationship Id="rId24" Type="http://schemas.openxmlformats.org/officeDocument/2006/relationships/ctrlProp" Target="../ctrlProps/ctrlProp700.xml"/><Relationship Id="rId40" Type="http://schemas.openxmlformats.org/officeDocument/2006/relationships/ctrlProp" Target="../ctrlProps/ctrlProp716.xml"/><Relationship Id="rId45" Type="http://schemas.openxmlformats.org/officeDocument/2006/relationships/ctrlProp" Target="../ctrlProps/ctrlProp721.xml"/><Relationship Id="rId66" Type="http://schemas.openxmlformats.org/officeDocument/2006/relationships/ctrlProp" Target="../ctrlProps/ctrlProp74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68.xml"/><Relationship Id="rId18" Type="http://schemas.openxmlformats.org/officeDocument/2006/relationships/ctrlProp" Target="../ctrlProps/ctrlProp773.xml"/><Relationship Id="rId26" Type="http://schemas.openxmlformats.org/officeDocument/2006/relationships/ctrlProp" Target="../ctrlProps/ctrlProp781.xml"/><Relationship Id="rId39" Type="http://schemas.openxmlformats.org/officeDocument/2006/relationships/ctrlProp" Target="../ctrlProps/ctrlProp794.xml"/><Relationship Id="rId21" Type="http://schemas.openxmlformats.org/officeDocument/2006/relationships/ctrlProp" Target="../ctrlProps/ctrlProp776.xml"/><Relationship Id="rId34" Type="http://schemas.openxmlformats.org/officeDocument/2006/relationships/ctrlProp" Target="../ctrlProps/ctrlProp789.xml"/><Relationship Id="rId7" Type="http://schemas.openxmlformats.org/officeDocument/2006/relationships/ctrlProp" Target="../ctrlProps/ctrlProp762.xml"/><Relationship Id="rId12" Type="http://schemas.openxmlformats.org/officeDocument/2006/relationships/ctrlProp" Target="../ctrlProps/ctrlProp767.xml"/><Relationship Id="rId17" Type="http://schemas.openxmlformats.org/officeDocument/2006/relationships/ctrlProp" Target="../ctrlProps/ctrlProp772.xml"/><Relationship Id="rId25" Type="http://schemas.openxmlformats.org/officeDocument/2006/relationships/ctrlProp" Target="../ctrlProps/ctrlProp780.xml"/><Relationship Id="rId33" Type="http://schemas.openxmlformats.org/officeDocument/2006/relationships/ctrlProp" Target="../ctrlProps/ctrlProp788.xml"/><Relationship Id="rId38" Type="http://schemas.openxmlformats.org/officeDocument/2006/relationships/ctrlProp" Target="../ctrlProps/ctrlProp793.xml"/><Relationship Id="rId2" Type="http://schemas.openxmlformats.org/officeDocument/2006/relationships/drawing" Target="../drawings/drawing31.xml"/><Relationship Id="rId16" Type="http://schemas.openxmlformats.org/officeDocument/2006/relationships/ctrlProp" Target="../ctrlProps/ctrlProp771.xml"/><Relationship Id="rId20" Type="http://schemas.openxmlformats.org/officeDocument/2006/relationships/ctrlProp" Target="../ctrlProps/ctrlProp775.xml"/><Relationship Id="rId29" Type="http://schemas.openxmlformats.org/officeDocument/2006/relationships/ctrlProp" Target="../ctrlProps/ctrlProp784.xml"/><Relationship Id="rId1" Type="http://schemas.openxmlformats.org/officeDocument/2006/relationships/printerSettings" Target="../printerSettings/printerSettings35.bin"/><Relationship Id="rId6" Type="http://schemas.openxmlformats.org/officeDocument/2006/relationships/ctrlProp" Target="../ctrlProps/ctrlProp761.xml"/><Relationship Id="rId11" Type="http://schemas.openxmlformats.org/officeDocument/2006/relationships/ctrlProp" Target="../ctrlProps/ctrlProp766.xml"/><Relationship Id="rId24" Type="http://schemas.openxmlformats.org/officeDocument/2006/relationships/ctrlProp" Target="../ctrlProps/ctrlProp779.xml"/><Relationship Id="rId32" Type="http://schemas.openxmlformats.org/officeDocument/2006/relationships/ctrlProp" Target="../ctrlProps/ctrlProp787.xml"/><Relationship Id="rId37" Type="http://schemas.openxmlformats.org/officeDocument/2006/relationships/ctrlProp" Target="../ctrlProps/ctrlProp792.xml"/><Relationship Id="rId40" Type="http://schemas.openxmlformats.org/officeDocument/2006/relationships/comments" Target="../comments13.xml"/><Relationship Id="rId5" Type="http://schemas.openxmlformats.org/officeDocument/2006/relationships/ctrlProp" Target="../ctrlProps/ctrlProp760.xml"/><Relationship Id="rId15" Type="http://schemas.openxmlformats.org/officeDocument/2006/relationships/ctrlProp" Target="../ctrlProps/ctrlProp770.xml"/><Relationship Id="rId23" Type="http://schemas.openxmlformats.org/officeDocument/2006/relationships/ctrlProp" Target="../ctrlProps/ctrlProp778.xml"/><Relationship Id="rId28" Type="http://schemas.openxmlformats.org/officeDocument/2006/relationships/ctrlProp" Target="../ctrlProps/ctrlProp783.xml"/><Relationship Id="rId36" Type="http://schemas.openxmlformats.org/officeDocument/2006/relationships/ctrlProp" Target="../ctrlProps/ctrlProp791.xml"/><Relationship Id="rId10" Type="http://schemas.openxmlformats.org/officeDocument/2006/relationships/ctrlProp" Target="../ctrlProps/ctrlProp765.xml"/><Relationship Id="rId19" Type="http://schemas.openxmlformats.org/officeDocument/2006/relationships/ctrlProp" Target="../ctrlProps/ctrlProp774.xml"/><Relationship Id="rId31" Type="http://schemas.openxmlformats.org/officeDocument/2006/relationships/ctrlProp" Target="../ctrlProps/ctrlProp786.xml"/><Relationship Id="rId4" Type="http://schemas.openxmlformats.org/officeDocument/2006/relationships/ctrlProp" Target="../ctrlProps/ctrlProp759.xml"/><Relationship Id="rId9" Type="http://schemas.openxmlformats.org/officeDocument/2006/relationships/ctrlProp" Target="../ctrlProps/ctrlProp764.xml"/><Relationship Id="rId14" Type="http://schemas.openxmlformats.org/officeDocument/2006/relationships/ctrlProp" Target="../ctrlProps/ctrlProp769.xml"/><Relationship Id="rId22" Type="http://schemas.openxmlformats.org/officeDocument/2006/relationships/ctrlProp" Target="../ctrlProps/ctrlProp777.xml"/><Relationship Id="rId27" Type="http://schemas.openxmlformats.org/officeDocument/2006/relationships/ctrlProp" Target="../ctrlProps/ctrlProp782.xml"/><Relationship Id="rId30" Type="http://schemas.openxmlformats.org/officeDocument/2006/relationships/ctrlProp" Target="../ctrlProps/ctrlProp785.xml"/><Relationship Id="rId35" Type="http://schemas.openxmlformats.org/officeDocument/2006/relationships/ctrlProp" Target="../ctrlProps/ctrlProp790.xml"/><Relationship Id="rId8" Type="http://schemas.openxmlformats.org/officeDocument/2006/relationships/ctrlProp" Target="../ctrlProps/ctrlProp763.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99.xml"/><Relationship Id="rId13" Type="http://schemas.openxmlformats.org/officeDocument/2006/relationships/ctrlProp" Target="../ctrlProps/ctrlProp804.xml"/><Relationship Id="rId18" Type="http://schemas.openxmlformats.org/officeDocument/2006/relationships/ctrlProp" Target="../ctrlProps/ctrlProp809.xml"/><Relationship Id="rId26" Type="http://schemas.openxmlformats.org/officeDocument/2006/relationships/ctrlProp" Target="../ctrlProps/ctrlProp817.xml"/><Relationship Id="rId3" Type="http://schemas.openxmlformats.org/officeDocument/2006/relationships/vmlDrawing" Target="../drawings/vmlDrawing31.vml"/><Relationship Id="rId21" Type="http://schemas.openxmlformats.org/officeDocument/2006/relationships/ctrlProp" Target="../ctrlProps/ctrlProp812.xml"/><Relationship Id="rId7" Type="http://schemas.openxmlformats.org/officeDocument/2006/relationships/ctrlProp" Target="../ctrlProps/ctrlProp798.x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2" Type="http://schemas.openxmlformats.org/officeDocument/2006/relationships/drawing" Target="../drawings/drawing32.xml"/><Relationship Id="rId16" Type="http://schemas.openxmlformats.org/officeDocument/2006/relationships/ctrlProp" Target="../ctrlProps/ctrlProp807.xml"/><Relationship Id="rId20" Type="http://schemas.openxmlformats.org/officeDocument/2006/relationships/ctrlProp" Target="../ctrlProps/ctrlProp811.xml"/><Relationship Id="rId29" Type="http://schemas.openxmlformats.org/officeDocument/2006/relationships/ctrlProp" Target="../ctrlProps/ctrlProp820.xml"/><Relationship Id="rId1" Type="http://schemas.openxmlformats.org/officeDocument/2006/relationships/printerSettings" Target="../printerSettings/printerSettings36.bin"/><Relationship Id="rId6" Type="http://schemas.openxmlformats.org/officeDocument/2006/relationships/ctrlProp" Target="../ctrlProps/ctrlProp797.xml"/><Relationship Id="rId11" Type="http://schemas.openxmlformats.org/officeDocument/2006/relationships/ctrlProp" Target="../ctrlProps/ctrlProp802.xml"/><Relationship Id="rId24" Type="http://schemas.openxmlformats.org/officeDocument/2006/relationships/ctrlProp" Target="../ctrlProps/ctrlProp815.xml"/><Relationship Id="rId5" Type="http://schemas.openxmlformats.org/officeDocument/2006/relationships/ctrlProp" Target="../ctrlProps/ctrlProp796.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10" Type="http://schemas.openxmlformats.org/officeDocument/2006/relationships/ctrlProp" Target="../ctrlProps/ctrlProp801.xml"/><Relationship Id="rId19" Type="http://schemas.openxmlformats.org/officeDocument/2006/relationships/ctrlProp" Target="../ctrlProps/ctrlProp810.xml"/><Relationship Id="rId4" Type="http://schemas.openxmlformats.org/officeDocument/2006/relationships/ctrlProp" Target="../ctrlProps/ctrlProp795.xml"/><Relationship Id="rId9" Type="http://schemas.openxmlformats.org/officeDocument/2006/relationships/ctrlProp" Target="../ctrlProps/ctrlProp80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5.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6.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omments" Target="../comments4.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F8BA-F3A0-4F5E-9067-15F4B9D51D84}">
  <sheetPr>
    <tabColor theme="7" tint="0.59999389629810485"/>
  </sheetPr>
  <dimension ref="A2:O53"/>
  <sheetViews>
    <sheetView showGridLines="0" tabSelected="1" zoomScaleNormal="100" zoomScaleSheetLayoutView="85" workbookViewId="0">
      <selection activeCell="L2" sqref="L2:M2"/>
    </sheetView>
  </sheetViews>
  <sheetFormatPr defaultColWidth="9.75" defaultRowHeight="18.75"/>
  <cols>
    <col min="1" max="2" width="9.375" style="488" customWidth="1"/>
    <col min="3" max="11" width="6.875" style="488" customWidth="1"/>
    <col min="12" max="12" width="12.25" style="488" customWidth="1"/>
    <col min="13" max="13" width="12.375" style="488" customWidth="1"/>
    <col min="14" max="14" width="10.875" style="489" customWidth="1"/>
    <col min="15" max="16384" width="9.75" style="489"/>
  </cols>
  <sheetData>
    <row r="2" spans="1:15" ht="28.5" customHeight="1">
      <c r="L2" s="1439" t="s">
        <v>1670</v>
      </c>
      <c r="M2" s="1439"/>
    </row>
    <row r="3" spans="1:15" ht="28.5" customHeight="1">
      <c r="A3" s="490" t="s">
        <v>1599</v>
      </c>
      <c r="L3" s="491"/>
      <c r="M3" s="491"/>
    </row>
    <row r="4" spans="1:15" ht="28.5" customHeight="1">
      <c r="A4" s="490" t="s">
        <v>1600</v>
      </c>
    </row>
    <row r="6" spans="1:15" ht="28.5" customHeight="1">
      <c r="C6" s="492"/>
      <c r="D6" s="492"/>
      <c r="E6" s="492"/>
      <c r="F6" s="492"/>
      <c r="G6" s="493" t="s">
        <v>1601</v>
      </c>
      <c r="H6" s="494"/>
      <c r="I6" s="495"/>
      <c r="J6" s="496"/>
      <c r="K6" s="1440" t="s">
        <v>1602</v>
      </c>
      <c r="L6" s="1440"/>
      <c r="M6" s="1440"/>
      <c r="N6" s="498"/>
    </row>
    <row r="7" spans="1:15" ht="28.5" customHeight="1">
      <c r="C7" s="492"/>
      <c r="D7" s="492"/>
      <c r="E7" s="492"/>
      <c r="F7" s="492"/>
      <c r="G7" s="493" t="s">
        <v>1603</v>
      </c>
      <c r="H7" s="494"/>
      <c r="I7" s="495"/>
      <c r="J7" s="496"/>
      <c r="K7" s="1440" t="s">
        <v>1604</v>
      </c>
      <c r="L7" s="1440"/>
      <c r="M7" s="1440"/>
      <c r="N7" s="498"/>
    </row>
    <row r="8" spans="1:15" ht="28.5" customHeight="1">
      <c r="B8" s="499"/>
      <c r="D8" s="500"/>
      <c r="E8" s="500"/>
      <c r="F8" s="500"/>
      <c r="G8" s="501"/>
      <c r="H8" s="501"/>
      <c r="I8" s="494"/>
      <c r="J8" s="494"/>
      <c r="K8" s="1440" t="s">
        <v>1605</v>
      </c>
      <c r="L8" s="1440"/>
      <c r="M8" s="1440"/>
      <c r="N8" s="502"/>
      <c r="O8" s="503"/>
    </row>
    <row r="9" spans="1:15" ht="22.5" customHeight="1">
      <c r="A9" s="504"/>
      <c r="B9" s="500"/>
      <c r="C9" s="500"/>
      <c r="D9" s="500"/>
      <c r="E9" s="500"/>
      <c r="F9" s="500"/>
      <c r="G9" s="501"/>
      <c r="H9" s="501"/>
      <c r="I9" s="505"/>
      <c r="J9" s="505"/>
      <c r="K9" s="506"/>
      <c r="L9" s="497" t="s">
        <v>1606</v>
      </c>
      <c r="M9" s="506"/>
      <c r="O9" s="507"/>
    </row>
    <row r="10" spans="1:15" ht="22.5" customHeight="1">
      <c r="A10" s="504"/>
      <c r="B10" s="500"/>
      <c r="C10" s="500"/>
      <c r="D10" s="500"/>
      <c r="E10" s="500"/>
      <c r="F10" s="500"/>
      <c r="G10" s="501"/>
      <c r="H10" s="501"/>
      <c r="I10" s="505"/>
      <c r="J10" s="505"/>
      <c r="K10" s="506"/>
      <c r="L10" s="497" t="s">
        <v>1607</v>
      </c>
      <c r="M10" s="506"/>
    </row>
    <row r="11" spans="1:15" ht="22.5" customHeight="1">
      <c r="A11" s="504"/>
      <c r="B11" s="500"/>
      <c r="C11" s="500"/>
      <c r="D11" s="500"/>
      <c r="E11" s="500"/>
      <c r="F11" s="500"/>
      <c r="G11" s="501"/>
      <c r="H11" s="501"/>
      <c r="I11" s="494"/>
      <c r="J11" s="494"/>
      <c r="K11" s="506"/>
      <c r="L11" s="508" t="s">
        <v>1608</v>
      </c>
      <c r="M11" s="506"/>
      <c r="N11" s="509"/>
    </row>
    <row r="12" spans="1:15" ht="22.5" customHeight="1">
      <c r="A12" s="504"/>
      <c r="B12" s="500"/>
      <c r="C12" s="500"/>
      <c r="D12" s="500"/>
      <c r="E12" s="500"/>
      <c r="F12" s="500"/>
      <c r="G12" s="500"/>
      <c r="H12" s="500"/>
      <c r="L12" s="510"/>
      <c r="N12" s="509"/>
    </row>
    <row r="13" spans="1:15" ht="12.75" customHeight="1">
      <c r="A13" s="504"/>
      <c r="B13" s="500"/>
      <c r="C13" s="500"/>
      <c r="D13" s="500"/>
      <c r="E13" s="500"/>
      <c r="F13" s="500"/>
      <c r="G13" s="500"/>
      <c r="H13" s="500"/>
      <c r="L13" s="510"/>
      <c r="M13" s="510"/>
      <c r="N13" s="511"/>
    </row>
    <row r="14" spans="1:15" ht="45" customHeight="1">
      <c r="A14" s="504"/>
      <c r="B14" s="1438" t="s">
        <v>1671</v>
      </c>
      <c r="C14" s="1438"/>
      <c r="D14" s="1438"/>
      <c r="E14" s="1438"/>
      <c r="F14" s="1438"/>
      <c r="G14" s="1438"/>
      <c r="H14" s="1438"/>
      <c r="I14" s="1438"/>
      <c r="J14" s="1438"/>
      <c r="K14" s="1438"/>
      <c r="L14" s="1438"/>
      <c r="M14" s="1438"/>
      <c r="N14" s="511"/>
    </row>
    <row r="15" spans="1:15" ht="12.75" customHeight="1">
      <c r="A15" s="504"/>
      <c r="B15" s="500"/>
      <c r="C15" s="500"/>
      <c r="D15" s="500"/>
      <c r="E15" s="500"/>
      <c r="F15" s="500"/>
      <c r="G15" s="500"/>
      <c r="H15" s="500"/>
      <c r="L15" s="510"/>
      <c r="M15" s="510"/>
      <c r="N15" s="511"/>
    </row>
    <row r="16" spans="1:15" ht="15" customHeight="1">
      <c r="B16" s="512"/>
    </row>
    <row r="17" spans="1:13" ht="26.25" customHeight="1">
      <c r="A17" s="1437" t="s">
        <v>1672</v>
      </c>
      <c r="B17" s="1437"/>
      <c r="C17" s="1437"/>
      <c r="D17" s="1437"/>
      <c r="E17" s="1437"/>
      <c r="F17" s="1437"/>
      <c r="G17" s="1437"/>
      <c r="H17" s="1437"/>
      <c r="I17" s="1437"/>
      <c r="J17" s="1437"/>
      <c r="K17" s="1437"/>
      <c r="L17" s="1437"/>
      <c r="M17" s="1437"/>
    </row>
    <row r="18" spans="1:13" ht="26.25" customHeight="1">
      <c r="A18" s="1437"/>
      <c r="B18" s="1437"/>
      <c r="C18" s="1437"/>
      <c r="D18" s="1437"/>
      <c r="E18" s="1437"/>
      <c r="F18" s="1437"/>
      <c r="G18" s="1437"/>
      <c r="H18" s="1437"/>
      <c r="I18" s="1437"/>
      <c r="J18" s="1437"/>
      <c r="K18" s="1437"/>
      <c r="L18" s="1437"/>
      <c r="M18" s="1437"/>
    </row>
    <row r="19" spans="1:13" ht="26.25" customHeight="1">
      <c r="A19" s="1437" t="s">
        <v>1609</v>
      </c>
      <c r="B19" s="1437"/>
      <c r="C19" s="1437"/>
      <c r="D19" s="1437"/>
      <c r="E19" s="1437"/>
      <c r="F19" s="1437"/>
      <c r="G19" s="1437"/>
      <c r="H19" s="1437"/>
      <c r="I19" s="1437"/>
      <c r="J19" s="1437"/>
      <c r="K19" s="1437"/>
      <c r="L19" s="1437"/>
      <c r="M19" s="1437"/>
    </row>
    <row r="20" spans="1:13" ht="26.25" customHeight="1">
      <c r="A20" s="1437"/>
      <c r="B20" s="1437"/>
      <c r="C20" s="1437"/>
      <c r="D20" s="1437"/>
      <c r="E20" s="1437"/>
      <c r="F20" s="1437"/>
      <c r="G20" s="1437"/>
      <c r="H20" s="1437"/>
      <c r="I20" s="1437"/>
      <c r="J20" s="1437"/>
      <c r="K20" s="1437"/>
      <c r="L20" s="1437"/>
      <c r="M20" s="1437"/>
    </row>
    <row r="21" spans="1:13" ht="15" customHeight="1">
      <c r="B21" s="490"/>
      <c r="C21" s="512"/>
      <c r="D21" s="512"/>
      <c r="E21" s="512"/>
      <c r="F21" s="512"/>
      <c r="G21" s="512"/>
      <c r="H21" s="512"/>
      <c r="I21" s="512"/>
      <c r="J21" s="512"/>
      <c r="K21" s="512"/>
      <c r="L21" s="512"/>
      <c r="M21" s="512"/>
    </row>
    <row r="22" spans="1:13" ht="26.25" customHeight="1">
      <c r="B22" s="490"/>
      <c r="C22" s="512"/>
      <c r="D22" s="512"/>
      <c r="E22" s="512"/>
      <c r="F22" s="512"/>
      <c r="G22" s="512"/>
      <c r="H22" s="512"/>
      <c r="I22" s="512"/>
      <c r="J22" s="512"/>
      <c r="K22" s="512"/>
      <c r="L22" s="512"/>
      <c r="M22" s="513" t="s">
        <v>1610</v>
      </c>
    </row>
    <row r="23" spans="1:13" ht="26.25" customHeight="1">
      <c r="B23" s="490"/>
      <c r="C23" s="512"/>
      <c r="D23" s="512"/>
      <c r="E23" s="512"/>
      <c r="F23" s="512"/>
      <c r="G23" s="512"/>
      <c r="H23" s="512"/>
      <c r="I23" s="512"/>
      <c r="J23" s="512"/>
      <c r="K23" s="512"/>
      <c r="L23" s="512"/>
      <c r="M23" s="514"/>
    </row>
    <row r="24" spans="1:13" ht="26.25" customHeight="1">
      <c r="B24" s="490"/>
      <c r="C24" s="512"/>
      <c r="D24" s="512"/>
      <c r="E24" s="512"/>
      <c r="F24" s="512"/>
      <c r="G24" s="512"/>
      <c r="H24" s="512"/>
      <c r="I24" s="512"/>
      <c r="J24" s="512"/>
      <c r="K24" s="512"/>
      <c r="L24" s="512"/>
      <c r="M24" s="512"/>
    </row>
    <row r="25" spans="1:13" ht="26.25" customHeight="1">
      <c r="A25" s="512"/>
      <c r="B25" s="512"/>
      <c r="C25" s="512"/>
      <c r="D25" s="512"/>
      <c r="E25" s="512"/>
      <c r="F25" s="512"/>
      <c r="G25" s="512"/>
      <c r="H25" s="515" t="s">
        <v>1611</v>
      </c>
      <c r="I25" s="512"/>
      <c r="J25" s="512"/>
      <c r="K25" s="512"/>
    </row>
    <row r="26" spans="1:13" ht="26.25" customHeight="1">
      <c r="A26" s="512"/>
      <c r="B26" s="512"/>
      <c r="C26" s="512"/>
      <c r="D26" s="512"/>
      <c r="E26" s="512"/>
      <c r="F26" s="512"/>
      <c r="G26" s="512"/>
      <c r="H26" s="515"/>
      <c r="I26" s="512"/>
      <c r="J26" s="512"/>
      <c r="K26" s="512"/>
    </row>
    <row r="27" spans="1:13" ht="26.25" customHeight="1">
      <c r="A27" s="512"/>
      <c r="B27" s="512"/>
      <c r="C27" s="512"/>
      <c r="D27" s="512"/>
      <c r="E27" s="512"/>
      <c r="F27" s="512"/>
      <c r="G27" s="512"/>
    </row>
    <row r="28" spans="1:13" ht="26.25" customHeight="1">
      <c r="A28" s="516"/>
      <c r="B28" s="516"/>
      <c r="C28" s="516"/>
      <c r="D28" s="493" t="s">
        <v>1623</v>
      </c>
      <c r="E28" s="493"/>
      <c r="F28" s="493"/>
      <c r="G28" s="493"/>
      <c r="H28" s="517"/>
      <c r="I28" s="493"/>
      <c r="J28" s="495"/>
      <c r="K28" s="495"/>
      <c r="L28" s="494"/>
      <c r="M28" s="494"/>
    </row>
    <row r="29" spans="1:13" ht="26.25" customHeight="1">
      <c r="A29" s="516"/>
      <c r="B29" s="516"/>
      <c r="C29" s="516"/>
      <c r="D29" s="493" t="s">
        <v>1612</v>
      </c>
      <c r="E29" s="493"/>
      <c r="F29" s="493"/>
      <c r="G29" s="493"/>
      <c r="H29" s="517"/>
      <c r="I29" s="493"/>
      <c r="J29" s="495"/>
      <c r="K29" s="495"/>
      <c r="L29" s="494"/>
      <c r="M29" s="494"/>
    </row>
    <row r="30" spans="1:13" ht="26.25" customHeight="1">
      <c r="A30" s="516"/>
      <c r="B30" s="516"/>
      <c r="C30" s="516"/>
      <c r="D30" s="493"/>
      <c r="E30" s="493"/>
      <c r="F30" s="493"/>
      <c r="G30" s="493"/>
      <c r="H30" s="517"/>
      <c r="I30" s="518"/>
      <c r="J30" s="495"/>
      <c r="K30" s="495"/>
      <c r="L30" s="519"/>
      <c r="M30" s="519"/>
    </row>
    <row r="31" spans="1:13" ht="26.25" customHeight="1">
      <c r="A31" s="516"/>
      <c r="B31" s="516"/>
      <c r="C31" s="516"/>
      <c r="D31" s="506"/>
      <c r="E31" s="506"/>
      <c r="F31" s="506"/>
      <c r="G31" s="506"/>
      <c r="H31" s="519"/>
      <c r="I31" s="519"/>
      <c r="J31" s="519"/>
      <c r="K31" s="519"/>
      <c r="L31" s="519"/>
      <c r="M31" s="519"/>
    </row>
    <row r="32" spans="1:13" ht="26.25" customHeight="1">
      <c r="A32" s="516"/>
      <c r="B32" s="516"/>
      <c r="C32" s="516"/>
      <c r="D32" s="506"/>
      <c r="E32" s="506"/>
      <c r="F32" s="506"/>
      <c r="G32" s="506"/>
      <c r="H32" s="494"/>
      <c r="I32" s="494"/>
      <c r="J32" s="494"/>
      <c r="K32" s="494"/>
      <c r="L32" s="495"/>
      <c r="M32" s="519"/>
    </row>
    <row r="33" spans="1:15" ht="26.25" customHeight="1">
      <c r="A33" s="516"/>
      <c r="B33" s="516"/>
      <c r="C33" s="516"/>
      <c r="D33" s="516"/>
      <c r="E33" s="516"/>
      <c r="F33" s="516"/>
      <c r="G33" s="516"/>
      <c r="M33" s="513" t="s">
        <v>1613</v>
      </c>
      <c r="O33" s="520"/>
    </row>
    <row r="34" spans="1:15" ht="26.25" customHeight="1">
      <c r="A34" s="516"/>
      <c r="B34" s="516"/>
      <c r="C34" s="516"/>
      <c r="D34" s="516"/>
      <c r="E34" s="516"/>
      <c r="F34" s="516"/>
      <c r="G34" s="516"/>
      <c r="L34" s="516"/>
      <c r="M34" s="516"/>
      <c r="N34" s="520"/>
      <c r="O34" s="520"/>
    </row>
    <row r="35" spans="1:15" ht="26.25" customHeight="1">
      <c r="A35" s="516"/>
      <c r="B35" s="516"/>
      <c r="C35" s="516"/>
      <c r="D35" s="516"/>
      <c r="E35" s="516"/>
      <c r="F35" s="516"/>
      <c r="G35" s="516"/>
      <c r="L35" s="516"/>
      <c r="M35" s="516"/>
      <c r="N35" s="520"/>
      <c r="O35" s="520"/>
    </row>
    <row r="36" spans="1:15" ht="26.25" customHeight="1">
      <c r="A36" s="516"/>
      <c r="B36" s="516"/>
      <c r="M36" s="516"/>
      <c r="N36" s="520"/>
      <c r="O36" s="520"/>
    </row>
    <row r="37" spans="1:15" ht="26.25" customHeight="1">
      <c r="A37" s="516"/>
      <c r="B37" s="516"/>
      <c r="C37" s="516"/>
      <c r="D37" s="516"/>
      <c r="E37" s="516"/>
      <c r="F37" s="516"/>
      <c r="G37" s="516"/>
      <c r="M37" s="516"/>
      <c r="N37" s="520"/>
      <c r="O37" s="520"/>
    </row>
    <row r="38" spans="1:15" ht="26.25" customHeight="1">
      <c r="A38" s="516"/>
      <c r="B38" s="516"/>
      <c r="C38" s="516"/>
      <c r="D38" s="516"/>
      <c r="E38" s="516"/>
      <c r="F38" s="516"/>
      <c r="G38" s="516"/>
      <c r="M38" s="516"/>
      <c r="N38" s="520"/>
      <c r="O38" s="520"/>
    </row>
    <row r="39" spans="1:15" ht="26.25" customHeight="1">
      <c r="A39" s="516"/>
      <c r="B39" s="516"/>
      <c r="C39" s="516"/>
      <c r="D39" s="516"/>
      <c r="E39" s="516"/>
      <c r="F39" s="516"/>
      <c r="G39" s="516"/>
      <c r="M39" s="516"/>
      <c r="N39" s="520"/>
      <c r="O39" s="520"/>
    </row>
    <row r="40" spans="1:15" ht="26.25" customHeight="1">
      <c r="A40" s="516"/>
      <c r="B40" s="516"/>
      <c r="C40" s="516"/>
      <c r="D40" s="516"/>
      <c r="E40" s="516"/>
      <c r="F40" s="516"/>
      <c r="G40" s="516"/>
      <c r="M40" s="516"/>
      <c r="N40" s="520"/>
      <c r="O40" s="520"/>
    </row>
    <row r="41" spans="1:15" ht="26.25" customHeight="1">
      <c r="A41" s="516"/>
      <c r="B41" s="516"/>
      <c r="C41" s="516"/>
      <c r="D41" s="516"/>
      <c r="E41" s="516"/>
      <c r="F41" s="516"/>
      <c r="G41" s="516"/>
      <c r="M41" s="516"/>
      <c r="N41" s="520"/>
      <c r="O41" s="520"/>
    </row>
    <row r="42" spans="1:15" ht="26.25" customHeight="1">
      <c r="A42" s="516"/>
      <c r="B42" s="516"/>
      <c r="C42" s="516"/>
      <c r="D42" s="516"/>
      <c r="E42" s="516"/>
      <c r="F42" s="516"/>
      <c r="G42" s="516"/>
      <c r="H42" s="516"/>
      <c r="I42" s="516"/>
      <c r="J42" s="516"/>
      <c r="K42" s="516"/>
      <c r="L42" s="516"/>
      <c r="M42" s="516"/>
      <c r="N42" s="520"/>
      <c r="O42" s="520"/>
    </row>
    <row r="43" spans="1:15" ht="26.25" customHeight="1">
      <c r="A43" s="516"/>
      <c r="B43" s="516"/>
      <c r="C43" s="516"/>
      <c r="D43" s="516"/>
      <c r="E43" s="516"/>
      <c r="F43" s="516"/>
      <c r="G43" s="516"/>
      <c r="H43" s="516"/>
      <c r="I43" s="516"/>
      <c r="J43" s="516"/>
      <c r="K43" s="516"/>
      <c r="L43" s="516"/>
      <c r="M43" s="516"/>
      <c r="N43" s="520"/>
      <c r="O43" s="520"/>
    </row>
    <row r="44" spans="1:15" ht="26.25" customHeight="1">
      <c r="A44" s="516"/>
      <c r="B44" s="516"/>
      <c r="C44" s="516"/>
      <c r="D44" s="516"/>
      <c r="E44" s="516"/>
      <c r="F44" s="516"/>
      <c r="G44" s="516"/>
      <c r="H44" s="516"/>
      <c r="I44" s="516"/>
      <c r="J44" s="516"/>
      <c r="K44" s="516"/>
      <c r="L44" s="516"/>
      <c r="M44" s="516"/>
      <c r="N44" s="520"/>
      <c r="O44" s="520"/>
    </row>
    <row r="45" spans="1:15" ht="26.25" customHeight="1">
      <c r="A45" s="516"/>
      <c r="B45" s="516"/>
      <c r="C45" s="516"/>
      <c r="D45" s="516"/>
      <c r="E45" s="516"/>
      <c r="F45" s="516"/>
      <c r="G45" s="516"/>
      <c r="H45" s="516"/>
      <c r="I45" s="516"/>
      <c r="J45" s="516"/>
      <c r="K45" s="516"/>
      <c r="L45" s="516"/>
      <c r="M45" s="516"/>
      <c r="N45" s="520"/>
      <c r="O45" s="520"/>
    </row>
    <row r="46" spans="1:15" ht="26.25" customHeight="1">
      <c r="A46" s="516"/>
      <c r="B46" s="516"/>
      <c r="C46" s="516"/>
      <c r="D46" s="516"/>
      <c r="E46" s="516"/>
      <c r="F46" s="516"/>
      <c r="G46" s="516"/>
      <c r="H46" s="516"/>
      <c r="I46" s="516"/>
      <c r="J46" s="516"/>
      <c r="K46" s="516"/>
      <c r="L46" s="516"/>
      <c r="M46" s="516"/>
      <c r="N46" s="520"/>
      <c r="O46" s="520"/>
    </row>
    <row r="47" spans="1:15" ht="26.25" customHeight="1">
      <c r="A47" s="516"/>
      <c r="B47" s="516"/>
      <c r="C47" s="516"/>
      <c r="D47" s="516"/>
      <c r="E47" s="516"/>
      <c r="F47" s="516"/>
      <c r="G47" s="516"/>
      <c r="H47" s="516"/>
      <c r="I47" s="516"/>
      <c r="J47" s="516"/>
      <c r="K47" s="516"/>
      <c r="L47" s="516"/>
      <c r="M47" s="516"/>
      <c r="N47" s="520"/>
      <c r="O47" s="520"/>
    </row>
    <row r="48" spans="1:15" ht="26.25" customHeight="1">
      <c r="A48" s="516"/>
      <c r="B48" s="516"/>
      <c r="C48" s="516"/>
      <c r="D48" s="516"/>
      <c r="E48" s="516"/>
      <c r="F48" s="516"/>
      <c r="G48" s="516"/>
      <c r="H48" s="516"/>
      <c r="I48" s="516"/>
      <c r="J48" s="516"/>
      <c r="K48" s="516"/>
      <c r="L48" s="516"/>
      <c r="M48" s="516"/>
      <c r="N48" s="520"/>
      <c r="O48" s="520"/>
    </row>
    <row r="49" spans="1:15" ht="26.25" customHeight="1">
      <c r="A49" s="516"/>
      <c r="B49" s="516"/>
      <c r="C49" s="516"/>
      <c r="D49" s="516"/>
      <c r="E49" s="516"/>
      <c r="F49" s="516"/>
      <c r="G49" s="516"/>
      <c r="H49" s="516"/>
      <c r="I49" s="516"/>
      <c r="J49" s="516"/>
      <c r="K49" s="516"/>
      <c r="L49" s="516"/>
      <c r="M49" s="516"/>
      <c r="N49" s="520"/>
      <c r="O49" s="520"/>
    </row>
    <row r="50" spans="1:15" ht="24">
      <c r="A50" s="516"/>
      <c r="B50" s="516"/>
      <c r="C50" s="516"/>
      <c r="D50" s="516"/>
      <c r="E50" s="516"/>
      <c r="F50" s="516"/>
      <c r="G50" s="516"/>
      <c r="H50" s="516"/>
      <c r="I50" s="516"/>
      <c r="J50" s="516"/>
      <c r="K50" s="516"/>
      <c r="L50" s="516"/>
      <c r="M50" s="504"/>
      <c r="N50" s="521"/>
      <c r="O50" s="521"/>
    </row>
    <row r="51" spans="1:15" ht="24">
      <c r="A51" s="504"/>
      <c r="B51" s="504"/>
      <c r="C51" s="504"/>
      <c r="D51" s="504"/>
      <c r="E51" s="504"/>
      <c r="F51" s="504"/>
      <c r="G51" s="504"/>
      <c r="H51" s="504"/>
      <c r="I51" s="504"/>
      <c r="J51" s="504"/>
      <c r="K51" s="504"/>
      <c r="L51" s="504"/>
      <c r="M51" s="504"/>
      <c r="N51" s="521"/>
      <c r="O51" s="521"/>
    </row>
    <row r="52" spans="1:15" ht="24">
      <c r="A52" s="504"/>
      <c r="B52" s="504"/>
      <c r="C52" s="504"/>
      <c r="D52" s="504"/>
      <c r="E52" s="504"/>
      <c r="F52" s="504"/>
      <c r="G52" s="504"/>
      <c r="H52" s="504"/>
      <c r="I52" s="504"/>
      <c r="J52" s="504"/>
      <c r="K52" s="504"/>
      <c r="L52" s="504"/>
      <c r="M52" s="504"/>
      <c r="N52" s="521"/>
      <c r="O52" s="521"/>
    </row>
    <row r="53" spans="1:15">
      <c r="A53" s="504"/>
      <c r="B53" s="504"/>
      <c r="C53" s="504"/>
      <c r="D53" s="504"/>
      <c r="E53" s="504"/>
      <c r="F53" s="504"/>
      <c r="G53" s="504"/>
      <c r="H53" s="504"/>
      <c r="I53" s="504"/>
      <c r="J53" s="504"/>
      <c r="K53" s="504"/>
      <c r="L53" s="504"/>
    </row>
  </sheetData>
  <sheetProtection formatCells="0" formatColumns="0" formatRows="0" insertColumns="0" insertRows="0" selectLockedCells="1"/>
  <mergeCells count="7">
    <mergeCell ref="A19:M20"/>
    <mergeCell ref="B14:M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CF99D-D6F4-4643-941A-0CCE503C0521}">
  <sheetPr>
    <tabColor theme="7" tint="0.59999389629810485"/>
  </sheetPr>
  <dimension ref="A1:BZ84"/>
  <sheetViews>
    <sheetView showGridLines="0" view="pageBreakPreview" zoomScaleNormal="100" zoomScaleSheetLayoutView="100" workbookViewId="0">
      <selection activeCell="AT5" sqref="AT5"/>
    </sheetView>
  </sheetViews>
  <sheetFormatPr defaultColWidth="8" defaultRowHeight="12"/>
  <cols>
    <col min="1" max="2" width="1.375" style="54" customWidth="1"/>
    <col min="3" max="38" width="2.375" style="54" customWidth="1"/>
    <col min="39" max="56" width="1.875" style="54" customWidth="1"/>
    <col min="57" max="57" width="1.875" style="531" customWidth="1"/>
    <col min="58" max="58" width="1.875" style="54" customWidth="1"/>
    <col min="59" max="59" width="2" style="54" customWidth="1"/>
    <col min="60" max="66" width="2.375" style="54" customWidth="1"/>
    <col min="67" max="84" width="2" style="54" customWidth="1"/>
    <col min="85" max="16384" width="8" style="54"/>
  </cols>
  <sheetData>
    <row r="1" spans="1:78" ht="14.1" customHeight="1">
      <c r="A1" s="1743" t="s">
        <v>1225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735"/>
      <c r="AN1" s="665"/>
      <c r="AO1" s="665"/>
      <c r="AP1" s="665"/>
      <c r="AQ1" s="665"/>
      <c r="AR1" s="665"/>
      <c r="AS1" s="735"/>
      <c r="AT1" s="735"/>
      <c r="AU1" s="735"/>
      <c r="AV1" s="735"/>
      <c r="AW1" s="735"/>
      <c r="AX1" s="735"/>
      <c r="AY1" s="735"/>
      <c r="AZ1" s="735"/>
      <c r="BA1" s="735"/>
      <c r="BB1" s="735"/>
      <c r="BC1" s="735"/>
      <c r="BD1" s="735"/>
      <c r="BE1" s="735"/>
    </row>
    <row r="2" spans="1:78" ht="5.0999999999999996" customHeight="1" thickBot="1"/>
    <row r="3" spans="1:78" ht="14.1" customHeight="1">
      <c r="B3" s="1745" t="s">
        <v>185</v>
      </c>
      <c r="C3" s="1746"/>
      <c r="D3" s="1746"/>
      <c r="E3" s="1746"/>
      <c r="F3" s="1746"/>
      <c r="G3" s="1746"/>
      <c r="H3" s="1746"/>
      <c r="I3" s="1746"/>
      <c r="J3" s="1746"/>
      <c r="K3" s="1746"/>
      <c r="L3" s="1746"/>
      <c r="M3" s="1746"/>
      <c r="N3" s="1746"/>
      <c r="O3" s="1746"/>
      <c r="P3" s="1746"/>
      <c r="Q3" s="1746"/>
      <c r="R3" s="1746"/>
      <c r="S3" s="1746"/>
      <c r="T3" s="1746"/>
      <c r="U3" s="1746"/>
      <c r="V3" s="1746"/>
      <c r="W3" s="1746"/>
      <c r="X3" s="1746"/>
      <c r="Y3" s="2614"/>
      <c r="Z3" s="1829" t="s">
        <v>468</v>
      </c>
      <c r="AA3" s="1746"/>
      <c r="AB3" s="1746"/>
      <c r="AC3" s="1746"/>
      <c r="AD3" s="1746"/>
      <c r="AE3" s="1746"/>
      <c r="AF3" s="1746"/>
      <c r="AG3" s="1746"/>
      <c r="AH3" s="1746"/>
      <c r="AI3" s="1746"/>
      <c r="AJ3" s="1746"/>
      <c r="AK3" s="1746"/>
      <c r="AL3" s="1830"/>
      <c r="AM3" s="758"/>
      <c r="AN3" s="758"/>
      <c r="AO3" s="758"/>
      <c r="AP3" s="758"/>
      <c r="AQ3" s="758"/>
      <c r="AR3" s="758"/>
      <c r="AS3" s="758"/>
      <c r="AT3" s="758"/>
      <c r="AU3" s="758"/>
      <c r="AV3" s="758"/>
      <c r="AW3" s="758"/>
      <c r="AX3" s="758"/>
      <c r="AY3" s="758"/>
      <c r="AZ3" s="758"/>
      <c r="BA3" s="758"/>
      <c r="BB3" s="758"/>
      <c r="BC3" s="758"/>
      <c r="BD3" s="758"/>
      <c r="BE3" s="758"/>
    </row>
    <row r="4" spans="1:78" ht="14.1" customHeight="1">
      <c r="B4" s="2009">
        <v>4</v>
      </c>
      <c r="C4" s="2010"/>
      <c r="D4" s="1831" t="s">
        <v>474</v>
      </c>
      <c r="E4" s="1831"/>
      <c r="F4" s="1831"/>
      <c r="G4" s="1831"/>
      <c r="H4" s="1831"/>
      <c r="I4" s="1831"/>
      <c r="J4" s="1831"/>
      <c r="K4" s="1831"/>
      <c r="L4" s="1831"/>
      <c r="M4" s="1831"/>
      <c r="N4" s="1831"/>
      <c r="O4" s="1831"/>
      <c r="P4" s="1831"/>
      <c r="Q4" s="1831"/>
      <c r="R4" s="1831"/>
      <c r="S4" s="1831"/>
      <c r="T4" s="1831"/>
      <c r="U4" s="1831"/>
      <c r="V4" s="1831"/>
      <c r="W4" s="1831"/>
      <c r="X4" s="1831"/>
      <c r="Y4" s="759"/>
      <c r="Z4" s="71"/>
      <c r="AA4" s="55"/>
      <c r="AB4" s="55"/>
      <c r="AC4" s="55"/>
      <c r="AD4" s="581"/>
      <c r="AE4" s="581"/>
      <c r="AF4" s="581"/>
      <c r="AG4" s="581"/>
      <c r="AH4" s="581"/>
      <c r="AI4" s="581"/>
      <c r="AJ4" s="581"/>
      <c r="AK4" s="581"/>
      <c r="AL4" s="760"/>
      <c r="AM4" s="761"/>
      <c r="AN4" s="762"/>
      <c r="AO4" s="763"/>
      <c r="AP4" s="763"/>
      <c r="AQ4" s="763"/>
      <c r="AR4" s="763"/>
      <c r="AS4" s="763"/>
      <c r="AT4" s="763"/>
      <c r="AU4" s="763"/>
      <c r="AV4" s="763"/>
      <c r="AW4" s="763"/>
      <c r="AX4" s="763"/>
      <c r="AY4" s="763"/>
      <c r="AZ4" s="763"/>
      <c r="BA4" s="763"/>
      <c r="BB4" s="763"/>
      <c r="BC4" s="763"/>
      <c r="BD4" s="763"/>
      <c r="BE4" s="763"/>
      <c r="BF4" s="763"/>
      <c r="BG4" s="763"/>
      <c r="BH4" s="763"/>
    </row>
    <row r="5" spans="1:78" ht="14.1" customHeight="1">
      <c r="B5" s="1814" t="s">
        <v>454</v>
      </c>
      <c r="C5" s="1675"/>
      <c r="D5" s="1815" t="s">
        <v>804</v>
      </c>
      <c r="E5" s="1815"/>
      <c r="F5" s="1815"/>
      <c r="G5" s="1815"/>
      <c r="H5" s="1815"/>
      <c r="I5" s="1815"/>
      <c r="J5" s="1815"/>
      <c r="K5" s="1815"/>
      <c r="L5" s="1815"/>
      <c r="M5" s="1815"/>
      <c r="N5" s="1815"/>
      <c r="O5" s="1815"/>
      <c r="P5" s="1815"/>
      <c r="Q5" s="1815"/>
      <c r="R5" s="1815"/>
      <c r="S5" s="1815"/>
      <c r="T5" s="1815"/>
      <c r="U5" s="1815"/>
      <c r="V5" s="1815"/>
      <c r="W5" s="1815"/>
      <c r="X5" s="1815"/>
      <c r="Y5" s="1815"/>
      <c r="Z5" s="1815"/>
      <c r="AA5" s="1815"/>
      <c r="AB5" s="1815"/>
      <c r="AC5" s="1815"/>
      <c r="AD5" s="1815"/>
      <c r="AE5" s="1815"/>
      <c r="AF5" s="1815"/>
      <c r="AG5" s="1815"/>
      <c r="AH5" s="1815"/>
      <c r="AI5" s="1815"/>
      <c r="AJ5" s="1815"/>
      <c r="AK5" s="1815"/>
      <c r="AL5" s="64"/>
      <c r="AM5" s="761"/>
      <c r="AN5" s="763"/>
      <c r="AO5" s="763"/>
      <c r="AP5" s="763"/>
      <c r="AQ5" s="763"/>
      <c r="AR5" s="763"/>
      <c r="AS5" s="763"/>
      <c r="AT5" s="763"/>
      <c r="AU5" s="763"/>
      <c r="AV5" s="763"/>
      <c r="AW5" s="763"/>
      <c r="AX5" s="763"/>
      <c r="AY5" s="763"/>
      <c r="AZ5" s="763"/>
      <c r="BA5" s="763"/>
      <c r="BB5" s="763"/>
      <c r="BC5" s="763"/>
      <c r="BD5" s="763"/>
      <c r="BE5" s="763"/>
      <c r="BF5" s="763"/>
      <c r="BG5" s="763"/>
      <c r="BH5" s="763"/>
    </row>
    <row r="6" spans="1:78" ht="14.1" customHeight="1">
      <c r="B6" s="61"/>
      <c r="C6" s="764" t="s">
        <v>35</v>
      </c>
      <c r="D6" s="2615" t="s">
        <v>1265</v>
      </c>
      <c r="E6" s="2615"/>
      <c r="F6" s="2615"/>
      <c r="G6" s="2615"/>
      <c r="H6" s="2616" t="s">
        <v>1685</v>
      </c>
      <c r="I6" s="2616"/>
      <c r="J6" s="2616"/>
      <c r="K6" s="2616"/>
      <c r="L6" s="2616"/>
      <c r="M6" s="2616"/>
      <c r="N6" s="2616"/>
      <c r="O6" s="2616"/>
      <c r="P6" s="2616"/>
      <c r="Q6" s="2616"/>
      <c r="R6" s="2616"/>
      <c r="S6" s="2616"/>
      <c r="T6" s="2617"/>
      <c r="U6" s="2617"/>
      <c r="V6" s="2565" t="s">
        <v>194</v>
      </c>
      <c r="W6" s="2565"/>
      <c r="X6" s="2565"/>
      <c r="Y6" s="2565"/>
      <c r="Z6" s="2565"/>
      <c r="AA6" s="2565"/>
      <c r="AB6" s="2613"/>
      <c r="AC6" s="2613"/>
      <c r="AD6" s="2565" t="s">
        <v>186</v>
      </c>
      <c r="AE6" s="2565"/>
      <c r="AF6" s="765"/>
      <c r="AG6" s="766" t="s">
        <v>28</v>
      </c>
      <c r="AH6" s="765"/>
      <c r="AI6" s="1811" t="s">
        <v>187</v>
      </c>
      <c r="AJ6" s="1811"/>
      <c r="AK6" s="1811"/>
      <c r="AL6" s="640"/>
      <c r="AM6" s="767"/>
      <c r="AN6" s="763"/>
      <c r="AO6" s="763"/>
      <c r="AP6" s="763"/>
      <c r="AQ6" s="763"/>
      <c r="AR6" s="763"/>
      <c r="AS6" s="763"/>
      <c r="AT6" s="763"/>
      <c r="AU6" s="763"/>
      <c r="AV6" s="763"/>
      <c r="AW6" s="763"/>
      <c r="AX6" s="763"/>
      <c r="AY6" s="763"/>
      <c r="AZ6" s="763"/>
      <c r="BA6" s="763"/>
      <c r="BB6" s="763"/>
      <c r="BC6" s="763"/>
      <c r="BD6" s="763"/>
      <c r="BE6" s="763"/>
      <c r="BF6" s="763"/>
      <c r="BG6" s="763"/>
      <c r="BH6" s="763"/>
    </row>
    <row r="7" spans="1:78" ht="14.1" customHeight="1">
      <c r="B7" s="61"/>
      <c r="C7" s="2622"/>
      <c r="D7" s="2344"/>
      <c r="E7" s="2623"/>
      <c r="F7" s="1714" t="s">
        <v>475</v>
      </c>
      <c r="G7" s="1715"/>
      <c r="H7" s="1715"/>
      <c r="I7" s="1716"/>
      <c r="J7" s="1714" t="s">
        <v>476</v>
      </c>
      <c r="K7" s="1715"/>
      <c r="L7" s="1715"/>
      <c r="M7" s="1716"/>
      <c r="N7" s="1714" t="s">
        <v>477</v>
      </c>
      <c r="O7" s="1715"/>
      <c r="P7" s="1715"/>
      <c r="Q7" s="1716"/>
      <c r="R7" s="1714" t="s">
        <v>445</v>
      </c>
      <c r="S7" s="1715"/>
      <c r="T7" s="1715"/>
      <c r="U7" s="1716"/>
      <c r="V7" s="1714" t="s">
        <v>478</v>
      </c>
      <c r="W7" s="1715"/>
      <c r="X7" s="1715"/>
      <c r="Y7" s="1716"/>
      <c r="Z7" s="1714" t="s">
        <v>447</v>
      </c>
      <c r="AA7" s="1715"/>
      <c r="AB7" s="1715"/>
      <c r="AC7" s="1715"/>
      <c r="AD7" s="1714" t="s">
        <v>188</v>
      </c>
      <c r="AE7" s="1715"/>
      <c r="AF7" s="1715"/>
      <c r="AG7" s="1716"/>
      <c r="AH7" s="1730" t="s">
        <v>151</v>
      </c>
      <c r="AI7" s="1731"/>
      <c r="AJ7" s="1732"/>
      <c r="AK7" s="137"/>
      <c r="AL7" s="640"/>
      <c r="AM7" s="767"/>
      <c r="AN7" s="763"/>
      <c r="AO7" s="763"/>
      <c r="AP7" s="763"/>
      <c r="AQ7" s="763"/>
      <c r="AR7" s="763"/>
      <c r="AS7" s="763"/>
      <c r="AT7" s="763"/>
      <c r="AU7" s="763"/>
      <c r="AV7" s="763"/>
      <c r="AW7" s="763"/>
      <c r="AX7" s="763"/>
      <c r="AY7" s="763"/>
      <c r="AZ7" s="763"/>
      <c r="BA7" s="763"/>
      <c r="BB7" s="763"/>
      <c r="BC7" s="763"/>
      <c r="BD7" s="763"/>
      <c r="BE7" s="763"/>
      <c r="BF7" s="763"/>
      <c r="BG7" s="763"/>
      <c r="BH7" s="763"/>
      <c r="BI7" s="137"/>
      <c r="BJ7" s="137"/>
    </row>
    <row r="8" spans="1:78" ht="14.1" customHeight="1">
      <c r="B8" s="61"/>
      <c r="C8" s="2624"/>
      <c r="D8" s="2625"/>
      <c r="E8" s="2626"/>
      <c r="F8" s="2618" t="s">
        <v>1126</v>
      </c>
      <c r="G8" s="2619"/>
      <c r="H8" s="2620" t="s">
        <v>1127</v>
      </c>
      <c r="I8" s="2621"/>
      <c r="J8" s="2618" t="s">
        <v>1126</v>
      </c>
      <c r="K8" s="2619"/>
      <c r="L8" s="2620" t="s">
        <v>1127</v>
      </c>
      <c r="M8" s="2621"/>
      <c r="N8" s="2618" t="s">
        <v>1126</v>
      </c>
      <c r="O8" s="2619"/>
      <c r="P8" s="2620" t="s">
        <v>1127</v>
      </c>
      <c r="Q8" s="2621"/>
      <c r="R8" s="2618" t="s">
        <v>1126</v>
      </c>
      <c r="S8" s="2619"/>
      <c r="T8" s="2620" t="s">
        <v>1127</v>
      </c>
      <c r="U8" s="2621"/>
      <c r="V8" s="2618" t="s">
        <v>1126</v>
      </c>
      <c r="W8" s="2619"/>
      <c r="X8" s="2620" t="s">
        <v>1127</v>
      </c>
      <c r="Y8" s="2621"/>
      <c r="Z8" s="2618" t="s">
        <v>1126</v>
      </c>
      <c r="AA8" s="2619"/>
      <c r="AB8" s="2620" t="s">
        <v>1127</v>
      </c>
      <c r="AC8" s="2621"/>
      <c r="AD8" s="2618" t="s">
        <v>1126</v>
      </c>
      <c r="AE8" s="2619"/>
      <c r="AF8" s="2620" t="s">
        <v>1127</v>
      </c>
      <c r="AG8" s="2621"/>
      <c r="AH8" s="1588"/>
      <c r="AI8" s="1589"/>
      <c r="AJ8" s="1733"/>
      <c r="AK8" s="137"/>
      <c r="AL8" s="640"/>
      <c r="AM8" s="767"/>
      <c r="AN8" s="763"/>
      <c r="AO8" s="763"/>
      <c r="AP8" s="763"/>
      <c r="AQ8" s="763"/>
      <c r="AR8" s="763"/>
      <c r="AS8" s="763"/>
      <c r="AT8" s="763"/>
      <c r="AU8" s="763"/>
      <c r="AV8" s="763"/>
      <c r="AW8" s="763"/>
      <c r="AX8" s="763"/>
      <c r="AY8" s="763"/>
      <c r="AZ8" s="763"/>
      <c r="BA8" s="763"/>
      <c r="BB8" s="763"/>
      <c r="BC8" s="763"/>
      <c r="BD8" s="763"/>
      <c r="BE8" s="763"/>
      <c r="BF8" s="763"/>
      <c r="BG8" s="763"/>
      <c r="BH8" s="763"/>
      <c r="BI8" s="137"/>
      <c r="BJ8" s="137"/>
    </row>
    <row r="9" spans="1:78" ht="14.1" customHeight="1">
      <c r="B9" s="61"/>
      <c r="C9" s="2636">
        <v>4</v>
      </c>
      <c r="D9" s="2637"/>
      <c r="E9" s="2638"/>
      <c r="F9" s="2639"/>
      <c r="G9" s="2640"/>
      <c r="H9" s="2634"/>
      <c r="I9" s="2635"/>
      <c r="J9" s="2639"/>
      <c r="K9" s="2640"/>
      <c r="L9" s="2634"/>
      <c r="M9" s="2635"/>
      <c r="N9" s="2639"/>
      <c r="O9" s="2640"/>
      <c r="P9" s="2634"/>
      <c r="Q9" s="2635"/>
      <c r="R9" s="2639"/>
      <c r="S9" s="2640"/>
      <c r="T9" s="2634"/>
      <c r="U9" s="2635"/>
      <c r="V9" s="2639"/>
      <c r="W9" s="2640"/>
      <c r="X9" s="2634"/>
      <c r="Y9" s="2635"/>
      <c r="Z9" s="2639"/>
      <c r="AA9" s="2640"/>
      <c r="AB9" s="2634"/>
      <c r="AC9" s="2635"/>
      <c r="AD9" s="2641">
        <f t="shared" ref="AD9:AD20" si="0">SUM(F9,J9,N9,R9,V9,Z9)</f>
        <v>0</v>
      </c>
      <c r="AE9" s="2644"/>
      <c r="AF9" s="2650">
        <f t="shared" ref="AF9:AF20" si="1">SUM(H9,L9,P9,T9,X9,AB9)</f>
        <v>0</v>
      </c>
      <c r="AG9" s="2643"/>
      <c r="AH9" s="2641">
        <f t="shared" ref="AH9:AH20" si="2">SUM(AD9:AG9)</f>
        <v>0</v>
      </c>
      <c r="AI9" s="2642"/>
      <c r="AJ9" s="2643"/>
      <c r="AK9" s="768"/>
      <c r="AL9" s="640"/>
      <c r="AM9" s="767"/>
      <c r="AN9" s="763"/>
      <c r="AO9" s="763"/>
      <c r="AP9" s="763"/>
      <c r="AQ9" s="763"/>
      <c r="AR9" s="763"/>
      <c r="AS9" s="763"/>
      <c r="AT9" s="763"/>
      <c r="AU9" s="763"/>
      <c r="AV9" s="763"/>
      <c r="AW9" s="763"/>
      <c r="AX9" s="763"/>
      <c r="AY9" s="763"/>
      <c r="AZ9" s="763"/>
      <c r="BA9" s="763"/>
      <c r="BB9" s="763"/>
      <c r="BC9" s="763"/>
      <c r="BD9" s="763"/>
      <c r="BE9" s="763"/>
      <c r="BF9" s="763"/>
      <c r="BG9" s="763"/>
      <c r="BH9" s="763"/>
      <c r="BI9" s="137"/>
      <c r="BJ9" s="137"/>
    </row>
    <row r="10" spans="1:78" ht="13.5" customHeight="1">
      <c r="A10" s="55"/>
      <c r="B10" s="66"/>
      <c r="C10" s="2627">
        <v>5</v>
      </c>
      <c r="D10" s="2628"/>
      <c r="E10" s="2629"/>
      <c r="F10" s="2630"/>
      <c r="G10" s="2631"/>
      <c r="H10" s="2632"/>
      <c r="I10" s="2633"/>
      <c r="J10" s="2630"/>
      <c r="K10" s="2631"/>
      <c r="L10" s="2632"/>
      <c r="M10" s="2633"/>
      <c r="N10" s="2630"/>
      <c r="O10" s="2631"/>
      <c r="P10" s="2632"/>
      <c r="Q10" s="2633"/>
      <c r="R10" s="2630"/>
      <c r="S10" s="2631"/>
      <c r="T10" s="2632"/>
      <c r="U10" s="2633"/>
      <c r="V10" s="2630"/>
      <c r="W10" s="2631"/>
      <c r="X10" s="2632"/>
      <c r="Y10" s="2633"/>
      <c r="Z10" s="2630"/>
      <c r="AA10" s="2631"/>
      <c r="AB10" s="2632"/>
      <c r="AC10" s="2633"/>
      <c r="AD10" s="2647">
        <f t="shared" si="0"/>
        <v>0</v>
      </c>
      <c r="AE10" s="2649"/>
      <c r="AF10" s="2645">
        <f t="shared" si="1"/>
        <v>0</v>
      </c>
      <c r="AG10" s="2646"/>
      <c r="AH10" s="2647">
        <f t="shared" si="2"/>
        <v>0</v>
      </c>
      <c r="AI10" s="2648"/>
      <c r="AJ10" s="2646"/>
      <c r="AK10" s="768"/>
      <c r="AL10" s="640"/>
      <c r="AM10" s="767"/>
      <c r="AN10" s="763"/>
      <c r="AO10" s="763"/>
      <c r="AP10" s="763"/>
      <c r="AQ10" s="763"/>
      <c r="AR10" s="763"/>
      <c r="AS10" s="763"/>
      <c r="AT10" s="763"/>
      <c r="AU10" s="763"/>
      <c r="AV10" s="763"/>
      <c r="AW10" s="763"/>
      <c r="AX10" s="763"/>
      <c r="AY10" s="763"/>
      <c r="AZ10" s="763"/>
      <c r="BA10" s="763"/>
      <c r="BB10" s="763"/>
      <c r="BC10" s="763"/>
      <c r="BD10" s="763"/>
      <c r="BE10" s="763"/>
      <c r="BF10" s="763"/>
      <c r="BG10" s="763"/>
      <c r="BH10" s="763"/>
      <c r="BI10" s="137"/>
      <c r="BJ10" s="137"/>
    </row>
    <row r="11" spans="1:78" ht="14.1" customHeight="1">
      <c r="A11" s="55"/>
      <c r="B11" s="729"/>
      <c r="C11" s="2627">
        <v>6</v>
      </c>
      <c r="D11" s="2628"/>
      <c r="E11" s="2629"/>
      <c r="F11" s="2630"/>
      <c r="G11" s="2631"/>
      <c r="H11" s="2632"/>
      <c r="I11" s="2633"/>
      <c r="J11" s="2630"/>
      <c r="K11" s="2631"/>
      <c r="L11" s="2632"/>
      <c r="M11" s="2633"/>
      <c r="N11" s="2630"/>
      <c r="O11" s="2631"/>
      <c r="P11" s="2632"/>
      <c r="Q11" s="2633"/>
      <c r="R11" s="2630"/>
      <c r="S11" s="2631"/>
      <c r="T11" s="2632"/>
      <c r="U11" s="2633"/>
      <c r="V11" s="2630"/>
      <c r="W11" s="2631"/>
      <c r="X11" s="2632"/>
      <c r="Y11" s="2633"/>
      <c r="Z11" s="2630"/>
      <c r="AA11" s="2631"/>
      <c r="AB11" s="2632"/>
      <c r="AC11" s="2633"/>
      <c r="AD11" s="2647">
        <f t="shared" si="0"/>
        <v>0</v>
      </c>
      <c r="AE11" s="2649"/>
      <c r="AF11" s="2645">
        <f t="shared" si="1"/>
        <v>0</v>
      </c>
      <c r="AG11" s="2646"/>
      <c r="AH11" s="2647">
        <f t="shared" si="2"/>
        <v>0</v>
      </c>
      <c r="AI11" s="2648"/>
      <c r="AJ11" s="2646"/>
      <c r="AK11" s="768"/>
      <c r="AL11" s="64"/>
      <c r="AM11" s="66"/>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137"/>
      <c r="BJ11" s="137"/>
    </row>
    <row r="12" spans="1:78" ht="14.1" customHeight="1">
      <c r="A12" s="55"/>
      <c r="B12" s="61"/>
      <c r="C12" s="2627">
        <v>7</v>
      </c>
      <c r="D12" s="2628"/>
      <c r="E12" s="2629"/>
      <c r="F12" s="2630"/>
      <c r="G12" s="2631"/>
      <c r="H12" s="2632"/>
      <c r="I12" s="2633"/>
      <c r="J12" s="2630"/>
      <c r="K12" s="2631"/>
      <c r="L12" s="2632"/>
      <c r="M12" s="2633"/>
      <c r="N12" s="2630"/>
      <c r="O12" s="2631"/>
      <c r="P12" s="2632"/>
      <c r="Q12" s="2633"/>
      <c r="R12" s="2630"/>
      <c r="S12" s="2631"/>
      <c r="T12" s="2632"/>
      <c r="U12" s="2633"/>
      <c r="V12" s="2630"/>
      <c r="W12" s="2631"/>
      <c r="X12" s="2632"/>
      <c r="Y12" s="2633"/>
      <c r="Z12" s="2630"/>
      <c r="AA12" s="2631"/>
      <c r="AB12" s="2632"/>
      <c r="AC12" s="2633"/>
      <c r="AD12" s="2647">
        <f t="shared" si="0"/>
        <v>0</v>
      </c>
      <c r="AE12" s="2649"/>
      <c r="AF12" s="2645">
        <f t="shared" si="1"/>
        <v>0</v>
      </c>
      <c r="AG12" s="2646"/>
      <c r="AH12" s="2647">
        <f t="shared" si="2"/>
        <v>0</v>
      </c>
      <c r="AI12" s="2648"/>
      <c r="AJ12" s="2646"/>
      <c r="AK12" s="768"/>
      <c r="AL12" s="64"/>
      <c r="AM12" s="66"/>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137"/>
      <c r="BJ12" s="137"/>
    </row>
    <row r="13" spans="1:78" ht="12.95" customHeight="1">
      <c r="A13" s="55"/>
      <c r="B13" s="61"/>
      <c r="C13" s="2627">
        <v>8</v>
      </c>
      <c r="D13" s="2628"/>
      <c r="E13" s="2629"/>
      <c r="F13" s="2630"/>
      <c r="G13" s="2631"/>
      <c r="H13" s="2632"/>
      <c r="I13" s="2633"/>
      <c r="J13" s="2630"/>
      <c r="K13" s="2631"/>
      <c r="L13" s="2632"/>
      <c r="M13" s="2633"/>
      <c r="N13" s="2630"/>
      <c r="O13" s="2631"/>
      <c r="P13" s="2632"/>
      <c r="Q13" s="2633"/>
      <c r="R13" s="2630"/>
      <c r="S13" s="2631"/>
      <c r="T13" s="2632"/>
      <c r="U13" s="2633"/>
      <c r="V13" s="2630"/>
      <c r="W13" s="2631"/>
      <c r="X13" s="2632"/>
      <c r="Y13" s="2633"/>
      <c r="Z13" s="2630"/>
      <c r="AA13" s="2631"/>
      <c r="AB13" s="2632"/>
      <c r="AC13" s="2633"/>
      <c r="AD13" s="2647">
        <f t="shared" si="0"/>
        <v>0</v>
      </c>
      <c r="AE13" s="2649"/>
      <c r="AF13" s="2645">
        <f t="shared" si="1"/>
        <v>0</v>
      </c>
      <c r="AG13" s="2646"/>
      <c r="AH13" s="2647">
        <f t="shared" si="2"/>
        <v>0</v>
      </c>
      <c r="AI13" s="2648"/>
      <c r="AJ13" s="2646"/>
      <c r="AK13" s="768"/>
      <c r="AL13" s="64"/>
      <c r="AN13" s="763"/>
      <c r="AO13" s="763"/>
      <c r="AP13" s="763"/>
      <c r="AQ13" s="763"/>
      <c r="AR13" s="763"/>
      <c r="AS13" s="763"/>
      <c r="AU13" s="769"/>
      <c r="BE13" s="54"/>
    </row>
    <row r="14" spans="1:78" ht="12.95" customHeight="1">
      <c r="A14" s="55"/>
      <c r="B14" s="61"/>
      <c r="C14" s="2627">
        <v>9</v>
      </c>
      <c r="D14" s="2628"/>
      <c r="E14" s="2629"/>
      <c r="F14" s="2630"/>
      <c r="G14" s="2631"/>
      <c r="H14" s="2632"/>
      <c r="I14" s="2633"/>
      <c r="J14" s="2630"/>
      <c r="K14" s="2631"/>
      <c r="L14" s="2632"/>
      <c r="M14" s="2633"/>
      <c r="N14" s="2630"/>
      <c r="O14" s="2631"/>
      <c r="P14" s="2632"/>
      <c r="Q14" s="2633"/>
      <c r="R14" s="2630"/>
      <c r="S14" s="2631"/>
      <c r="T14" s="2632"/>
      <c r="U14" s="2633"/>
      <c r="V14" s="2630"/>
      <c r="W14" s="2631"/>
      <c r="X14" s="2632"/>
      <c r="Y14" s="2633"/>
      <c r="Z14" s="2630"/>
      <c r="AA14" s="2631"/>
      <c r="AB14" s="2632"/>
      <c r="AC14" s="2633"/>
      <c r="AD14" s="2647">
        <f t="shared" si="0"/>
        <v>0</v>
      </c>
      <c r="AE14" s="2649"/>
      <c r="AF14" s="2645">
        <f t="shared" si="1"/>
        <v>0</v>
      </c>
      <c r="AG14" s="2646"/>
      <c r="AH14" s="2647">
        <f t="shared" si="2"/>
        <v>0</v>
      </c>
      <c r="AI14" s="2648"/>
      <c r="AJ14" s="2646"/>
      <c r="AK14" s="768"/>
      <c r="AL14" s="64"/>
      <c r="AN14" s="763"/>
      <c r="AO14" s="763"/>
      <c r="AP14" s="763"/>
      <c r="AQ14" s="763"/>
      <c r="AR14" s="763"/>
      <c r="AS14" s="763"/>
      <c r="AT14" s="769"/>
      <c r="AU14" s="769"/>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row>
    <row r="15" spans="1:78" ht="12.95" customHeight="1">
      <c r="A15" s="55"/>
      <c r="B15" s="61"/>
      <c r="C15" s="2627">
        <v>10</v>
      </c>
      <c r="D15" s="2628"/>
      <c r="E15" s="2629"/>
      <c r="F15" s="2630"/>
      <c r="G15" s="2631"/>
      <c r="H15" s="2632"/>
      <c r="I15" s="2633"/>
      <c r="J15" s="2630"/>
      <c r="K15" s="2631"/>
      <c r="L15" s="2632"/>
      <c r="M15" s="2633"/>
      <c r="N15" s="2630"/>
      <c r="O15" s="2631"/>
      <c r="P15" s="2632"/>
      <c r="Q15" s="2633"/>
      <c r="R15" s="2630"/>
      <c r="S15" s="2631"/>
      <c r="T15" s="2632"/>
      <c r="U15" s="2633"/>
      <c r="V15" s="2630"/>
      <c r="W15" s="2631"/>
      <c r="X15" s="2632"/>
      <c r="Y15" s="2633"/>
      <c r="Z15" s="2630"/>
      <c r="AA15" s="2631"/>
      <c r="AB15" s="2632"/>
      <c r="AC15" s="2633"/>
      <c r="AD15" s="2647">
        <f t="shared" si="0"/>
        <v>0</v>
      </c>
      <c r="AE15" s="2649"/>
      <c r="AF15" s="2645">
        <f t="shared" si="1"/>
        <v>0</v>
      </c>
      <c r="AG15" s="2646"/>
      <c r="AH15" s="2647">
        <f t="shared" si="2"/>
        <v>0</v>
      </c>
      <c r="AI15" s="2648"/>
      <c r="AJ15" s="2646"/>
      <c r="AK15" s="768"/>
      <c r="AL15" s="64"/>
      <c r="AP15" s="137"/>
      <c r="AQ15" s="137"/>
      <c r="AR15" s="137"/>
      <c r="AS15" s="137"/>
      <c r="AT15" s="770"/>
      <c r="AU15" s="770"/>
      <c r="AV15" s="584"/>
      <c r="AW15" s="584"/>
      <c r="AX15" s="771"/>
      <c r="AY15" s="771"/>
      <c r="AZ15" s="584"/>
      <c r="BA15" s="584"/>
      <c r="BB15" s="771"/>
      <c r="BC15" s="771"/>
      <c r="BD15" s="584"/>
      <c r="BE15" s="584"/>
      <c r="BF15" s="771"/>
      <c r="BG15" s="771"/>
      <c r="BH15" s="584"/>
      <c r="BI15" s="584"/>
      <c r="BJ15" s="771"/>
      <c r="BK15" s="771"/>
      <c r="BL15" s="584"/>
      <c r="BM15" s="584"/>
      <c r="BN15" s="771"/>
      <c r="BO15" s="771"/>
      <c r="BP15" s="584"/>
      <c r="BQ15" s="584"/>
      <c r="BR15" s="771"/>
      <c r="BS15" s="771"/>
      <c r="BT15" s="768"/>
      <c r="BU15" s="768"/>
      <c r="BV15" s="768"/>
      <c r="BW15" s="768"/>
      <c r="BX15" s="768"/>
      <c r="BY15" s="768"/>
      <c r="BZ15" s="768"/>
    </row>
    <row r="16" spans="1:78" ht="12.95" customHeight="1">
      <c r="A16" s="55"/>
      <c r="B16" s="61"/>
      <c r="C16" s="2627">
        <v>11</v>
      </c>
      <c r="D16" s="2628"/>
      <c r="E16" s="2629"/>
      <c r="F16" s="2630"/>
      <c r="G16" s="2631"/>
      <c r="H16" s="2632"/>
      <c r="I16" s="2633"/>
      <c r="J16" s="2630"/>
      <c r="K16" s="2631"/>
      <c r="L16" s="2632"/>
      <c r="M16" s="2633"/>
      <c r="N16" s="2630"/>
      <c r="O16" s="2631"/>
      <c r="P16" s="2632"/>
      <c r="Q16" s="2633"/>
      <c r="R16" s="2630"/>
      <c r="S16" s="2631"/>
      <c r="T16" s="2632"/>
      <c r="U16" s="2633"/>
      <c r="V16" s="2630"/>
      <c r="W16" s="2631"/>
      <c r="X16" s="2632"/>
      <c r="Y16" s="2633"/>
      <c r="Z16" s="2630"/>
      <c r="AA16" s="2631"/>
      <c r="AB16" s="2632"/>
      <c r="AC16" s="2633"/>
      <c r="AD16" s="2647">
        <f t="shared" si="0"/>
        <v>0</v>
      </c>
      <c r="AE16" s="2649"/>
      <c r="AF16" s="2645">
        <f t="shared" si="1"/>
        <v>0</v>
      </c>
      <c r="AG16" s="2646"/>
      <c r="AH16" s="2647">
        <f t="shared" si="2"/>
        <v>0</v>
      </c>
      <c r="AI16" s="2648"/>
      <c r="AJ16" s="2646"/>
      <c r="AK16" s="768"/>
      <c r="AL16" s="64"/>
      <c r="AT16" s="770"/>
      <c r="AU16" s="770"/>
      <c r="AV16" s="584"/>
      <c r="AW16" s="584"/>
      <c r="AX16" s="771"/>
      <c r="AY16" s="771"/>
      <c r="AZ16" s="584"/>
      <c r="BA16" s="584"/>
      <c r="BB16" s="771"/>
      <c r="BC16" s="771"/>
      <c r="BD16" s="584"/>
      <c r="BE16" s="584"/>
      <c r="BF16" s="771"/>
      <c r="BG16" s="771"/>
      <c r="BH16" s="584"/>
      <c r="BI16" s="584"/>
      <c r="BJ16" s="771"/>
      <c r="BK16" s="771"/>
      <c r="BL16" s="584"/>
      <c r="BM16" s="584"/>
      <c r="BN16" s="771"/>
      <c r="BO16" s="771"/>
      <c r="BP16" s="584"/>
      <c r="BQ16" s="584"/>
      <c r="BR16" s="771"/>
      <c r="BS16" s="771"/>
      <c r="BT16" s="768"/>
      <c r="BU16" s="768"/>
      <c r="BV16" s="768"/>
      <c r="BW16" s="768"/>
      <c r="BX16" s="768"/>
      <c r="BY16" s="768"/>
      <c r="BZ16" s="768"/>
    </row>
    <row r="17" spans="1:78" ht="12.95" customHeight="1">
      <c r="A17" s="55"/>
      <c r="B17" s="61"/>
      <c r="C17" s="2627">
        <v>12</v>
      </c>
      <c r="D17" s="2628"/>
      <c r="E17" s="2651"/>
      <c r="F17" s="2630"/>
      <c r="G17" s="2631"/>
      <c r="H17" s="2632"/>
      <c r="I17" s="2633"/>
      <c r="J17" s="2630"/>
      <c r="K17" s="2631"/>
      <c r="L17" s="2632"/>
      <c r="M17" s="2633"/>
      <c r="N17" s="2630"/>
      <c r="O17" s="2631"/>
      <c r="P17" s="2632"/>
      <c r="Q17" s="2633"/>
      <c r="R17" s="2630"/>
      <c r="S17" s="2631"/>
      <c r="T17" s="2632"/>
      <c r="U17" s="2633"/>
      <c r="V17" s="2630"/>
      <c r="W17" s="2631"/>
      <c r="X17" s="2632"/>
      <c r="Y17" s="2633"/>
      <c r="Z17" s="2630"/>
      <c r="AA17" s="2631"/>
      <c r="AB17" s="2632"/>
      <c r="AC17" s="2633"/>
      <c r="AD17" s="2647">
        <f t="shared" si="0"/>
        <v>0</v>
      </c>
      <c r="AE17" s="2649"/>
      <c r="AF17" s="2645">
        <f t="shared" si="1"/>
        <v>0</v>
      </c>
      <c r="AG17" s="2646"/>
      <c r="AH17" s="2647">
        <f t="shared" si="2"/>
        <v>0</v>
      </c>
      <c r="AI17" s="2648"/>
      <c r="AJ17" s="2646"/>
      <c r="AK17" s="768"/>
      <c r="AL17" s="64"/>
      <c r="AT17" s="770"/>
      <c r="AU17" s="770"/>
      <c r="AV17" s="584"/>
      <c r="AW17" s="584"/>
      <c r="AX17" s="771"/>
      <c r="AY17" s="771"/>
      <c r="AZ17" s="584"/>
      <c r="BA17" s="584"/>
      <c r="BB17" s="771"/>
      <c r="BC17" s="771"/>
      <c r="BD17" s="584"/>
      <c r="BE17" s="584"/>
      <c r="BF17" s="771"/>
      <c r="BG17" s="771"/>
      <c r="BH17" s="584"/>
      <c r="BI17" s="584"/>
      <c r="BJ17" s="771"/>
      <c r="BK17" s="771"/>
      <c r="BL17" s="584"/>
      <c r="BM17" s="584"/>
      <c r="BN17" s="771"/>
      <c r="BO17" s="771"/>
      <c r="BP17" s="584"/>
      <c r="BQ17" s="584"/>
      <c r="BR17" s="771"/>
      <c r="BS17" s="771"/>
      <c r="BT17" s="768"/>
      <c r="BU17" s="768"/>
      <c r="BV17" s="768"/>
      <c r="BW17" s="768"/>
      <c r="BX17" s="768"/>
      <c r="BY17" s="768"/>
      <c r="BZ17" s="768"/>
    </row>
    <row r="18" spans="1:78" ht="12.95" customHeight="1">
      <c r="A18" s="55"/>
      <c r="B18" s="61"/>
      <c r="C18" s="2627">
        <v>1</v>
      </c>
      <c r="D18" s="2628"/>
      <c r="E18" s="2629"/>
      <c r="F18" s="2630"/>
      <c r="G18" s="2631"/>
      <c r="H18" s="2632"/>
      <c r="I18" s="2633"/>
      <c r="J18" s="2630"/>
      <c r="K18" s="2631"/>
      <c r="L18" s="2632"/>
      <c r="M18" s="2633"/>
      <c r="N18" s="2630"/>
      <c r="O18" s="2631"/>
      <c r="P18" s="2632"/>
      <c r="Q18" s="2633"/>
      <c r="R18" s="2630"/>
      <c r="S18" s="2631"/>
      <c r="T18" s="2632"/>
      <c r="U18" s="2633"/>
      <c r="V18" s="2630"/>
      <c r="W18" s="2631"/>
      <c r="X18" s="2632"/>
      <c r="Y18" s="2633"/>
      <c r="Z18" s="2630"/>
      <c r="AA18" s="2631"/>
      <c r="AB18" s="2632"/>
      <c r="AC18" s="2633"/>
      <c r="AD18" s="2647">
        <f t="shared" si="0"/>
        <v>0</v>
      </c>
      <c r="AE18" s="2649"/>
      <c r="AF18" s="2645">
        <f t="shared" si="1"/>
        <v>0</v>
      </c>
      <c r="AG18" s="2646"/>
      <c r="AH18" s="2647">
        <f t="shared" si="2"/>
        <v>0</v>
      </c>
      <c r="AI18" s="2648"/>
      <c r="AJ18" s="2646"/>
      <c r="AK18" s="768"/>
      <c r="AL18" s="64"/>
      <c r="AT18" s="770"/>
      <c r="AU18" s="770"/>
      <c r="AV18" s="584"/>
      <c r="AW18" s="584"/>
      <c r="AX18" s="771"/>
      <c r="AY18" s="771"/>
      <c r="AZ18" s="584"/>
      <c r="BA18" s="584"/>
      <c r="BB18" s="771"/>
      <c r="BC18" s="771"/>
      <c r="BD18" s="584"/>
      <c r="BE18" s="584"/>
      <c r="BF18" s="771"/>
      <c r="BG18" s="771"/>
      <c r="BH18" s="584"/>
      <c r="BI18" s="584"/>
      <c r="BJ18" s="771"/>
      <c r="BK18" s="771"/>
      <c r="BL18" s="584"/>
      <c r="BM18" s="584"/>
      <c r="BN18" s="771"/>
      <c r="BO18" s="771"/>
      <c r="BP18" s="584"/>
      <c r="BQ18" s="584"/>
      <c r="BR18" s="771"/>
      <c r="BS18" s="771"/>
      <c r="BT18" s="768"/>
      <c r="BU18" s="768"/>
      <c r="BV18" s="768"/>
      <c r="BW18" s="768"/>
      <c r="BX18" s="768"/>
      <c r="BY18" s="768"/>
      <c r="BZ18" s="768"/>
    </row>
    <row r="19" spans="1:78" ht="12.95" customHeight="1">
      <c r="A19" s="55"/>
      <c r="B19" s="61"/>
      <c r="C19" s="2627">
        <v>2</v>
      </c>
      <c r="D19" s="2628"/>
      <c r="E19" s="2629"/>
      <c r="F19" s="2630"/>
      <c r="G19" s="2631"/>
      <c r="H19" s="2632"/>
      <c r="I19" s="2633"/>
      <c r="J19" s="2630"/>
      <c r="K19" s="2631"/>
      <c r="L19" s="2632"/>
      <c r="M19" s="2633"/>
      <c r="N19" s="2630"/>
      <c r="O19" s="2631"/>
      <c r="P19" s="2632"/>
      <c r="Q19" s="2633"/>
      <c r="R19" s="2630"/>
      <c r="S19" s="2631"/>
      <c r="T19" s="2632"/>
      <c r="U19" s="2633"/>
      <c r="V19" s="2630"/>
      <c r="W19" s="2631"/>
      <c r="X19" s="2632"/>
      <c r="Y19" s="2633"/>
      <c r="Z19" s="2630"/>
      <c r="AA19" s="2631"/>
      <c r="AB19" s="2632"/>
      <c r="AC19" s="2633"/>
      <c r="AD19" s="2647">
        <f t="shared" si="0"/>
        <v>0</v>
      </c>
      <c r="AE19" s="2649"/>
      <c r="AF19" s="2645">
        <f t="shared" si="1"/>
        <v>0</v>
      </c>
      <c r="AG19" s="2646"/>
      <c r="AH19" s="2647">
        <f t="shared" si="2"/>
        <v>0</v>
      </c>
      <c r="AI19" s="2648"/>
      <c r="AJ19" s="2646"/>
      <c r="AK19" s="768"/>
      <c r="AL19" s="64"/>
      <c r="AT19" s="770"/>
      <c r="AU19" s="770"/>
      <c r="AV19" s="584"/>
      <c r="AW19" s="584"/>
      <c r="AX19" s="771"/>
      <c r="AY19" s="771"/>
      <c r="AZ19" s="584"/>
      <c r="BA19" s="584"/>
      <c r="BB19" s="771"/>
      <c r="BC19" s="771"/>
      <c r="BD19" s="584"/>
      <c r="BE19" s="584"/>
      <c r="BF19" s="771"/>
      <c r="BG19" s="771"/>
      <c r="BH19" s="584"/>
      <c r="BI19" s="584"/>
      <c r="BJ19" s="771"/>
      <c r="BK19" s="771"/>
      <c r="BL19" s="584"/>
      <c r="BM19" s="584"/>
      <c r="BN19" s="771"/>
      <c r="BO19" s="771"/>
      <c r="BP19" s="584"/>
      <c r="BQ19" s="584"/>
      <c r="BR19" s="771"/>
      <c r="BS19" s="771"/>
      <c r="BT19" s="768"/>
      <c r="BU19" s="768"/>
      <c r="BV19" s="768"/>
      <c r="BW19" s="768"/>
      <c r="BX19" s="768"/>
      <c r="BY19" s="768"/>
      <c r="BZ19" s="768"/>
    </row>
    <row r="20" spans="1:78" ht="12.95" customHeight="1">
      <c r="A20" s="55"/>
      <c r="B20" s="61"/>
      <c r="C20" s="2654">
        <v>3</v>
      </c>
      <c r="D20" s="2655"/>
      <c r="E20" s="2656"/>
      <c r="F20" s="2657"/>
      <c r="G20" s="2658"/>
      <c r="H20" s="2652"/>
      <c r="I20" s="2653"/>
      <c r="J20" s="2657"/>
      <c r="K20" s="2658"/>
      <c r="L20" s="2652"/>
      <c r="M20" s="2653"/>
      <c r="N20" s="2657"/>
      <c r="O20" s="2658"/>
      <c r="P20" s="2652"/>
      <c r="Q20" s="2653"/>
      <c r="R20" s="2657"/>
      <c r="S20" s="2658"/>
      <c r="T20" s="2652"/>
      <c r="U20" s="2653"/>
      <c r="V20" s="2657"/>
      <c r="W20" s="2658"/>
      <c r="X20" s="2652"/>
      <c r="Y20" s="2653"/>
      <c r="Z20" s="2657"/>
      <c r="AA20" s="2658"/>
      <c r="AB20" s="2652"/>
      <c r="AC20" s="2653"/>
      <c r="AD20" s="2661">
        <f t="shared" si="0"/>
        <v>0</v>
      </c>
      <c r="AE20" s="2663"/>
      <c r="AF20" s="2659">
        <f t="shared" si="1"/>
        <v>0</v>
      </c>
      <c r="AG20" s="2660"/>
      <c r="AH20" s="2661">
        <f t="shared" si="2"/>
        <v>0</v>
      </c>
      <c r="AI20" s="2662"/>
      <c r="AJ20" s="2660"/>
      <c r="AK20" s="768"/>
      <c r="AL20" s="64"/>
      <c r="AT20" s="770"/>
      <c r="AU20" s="770"/>
      <c r="AV20" s="584"/>
      <c r="AW20" s="584"/>
      <c r="AX20" s="771"/>
      <c r="AY20" s="771"/>
      <c r="AZ20" s="584"/>
      <c r="BA20" s="584"/>
      <c r="BB20" s="771"/>
      <c r="BC20" s="771"/>
      <c r="BD20" s="584"/>
      <c r="BE20" s="584"/>
      <c r="BF20" s="771"/>
      <c r="BG20" s="771"/>
      <c r="BH20" s="584"/>
      <c r="BI20" s="584"/>
      <c r="BJ20" s="771"/>
      <c r="BK20" s="771"/>
      <c r="BL20" s="584"/>
      <c r="BM20" s="584"/>
      <c r="BN20" s="771"/>
      <c r="BO20" s="771"/>
      <c r="BP20" s="584"/>
      <c r="BQ20" s="584"/>
      <c r="BR20" s="771"/>
      <c r="BS20" s="771"/>
      <c r="BT20" s="768"/>
      <c r="BU20" s="768"/>
      <c r="BV20" s="768"/>
      <c r="BW20" s="768"/>
      <c r="BX20" s="768"/>
      <c r="BY20" s="768"/>
      <c r="BZ20" s="768"/>
    </row>
    <row r="21" spans="1:78" ht="12.95" customHeight="1">
      <c r="A21" s="55"/>
      <c r="B21" s="61"/>
      <c r="C21" s="2148" t="s">
        <v>39</v>
      </c>
      <c r="D21" s="2149"/>
      <c r="E21" s="2678"/>
      <c r="F21" s="2664">
        <f>SUM(F9:G20)</f>
        <v>0</v>
      </c>
      <c r="G21" s="2676"/>
      <c r="H21" s="2674">
        <f>SUM(H9:I20)</f>
        <v>0</v>
      </c>
      <c r="I21" s="2666"/>
      <c r="J21" s="2664">
        <f>SUM(J9:K20)</f>
        <v>0</v>
      </c>
      <c r="K21" s="2676"/>
      <c r="L21" s="2674">
        <f>SUM(L9:M20)</f>
        <v>0</v>
      </c>
      <c r="M21" s="2666"/>
      <c r="N21" s="2664">
        <f>SUM(N9:O20)</f>
        <v>0</v>
      </c>
      <c r="O21" s="2676"/>
      <c r="P21" s="2674">
        <f>SUM(P9:Q20)</f>
        <v>0</v>
      </c>
      <c r="Q21" s="2666"/>
      <c r="R21" s="2664">
        <f>SUM(R9:S20)</f>
        <v>0</v>
      </c>
      <c r="S21" s="2676"/>
      <c r="T21" s="2674">
        <f>SUM(T9:U20)</f>
        <v>0</v>
      </c>
      <c r="U21" s="2666"/>
      <c r="V21" s="2664">
        <f>SUM(V9:W20)</f>
        <v>0</v>
      </c>
      <c r="W21" s="2676"/>
      <c r="X21" s="2674">
        <f>SUM(X9:Y20)</f>
        <v>0</v>
      </c>
      <c r="Y21" s="2666"/>
      <c r="Z21" s="2664">
        <f>SUM(Z9:AA20)</f>
        <v>0</v>
      </c>
      <c r="AA21" s="2676"/>
      <c r="AB21" s="2674">
        <f>SUM(AB9:AC20)</f>
        <v>0</v>
      </c>
      <c r="AC21" s="2666"/>
      <c r="AD21" s="772" t="s">
        <v>189</v>
      </c>
      <c r="AE21" s="773"/>
      <c r="AF21" s="2674">
        <f>SUM(AF9:AG20)</f>
        <v>0</v>
      </c>
      <c r="AG21" s="2666"/>
      <c r="AH21" s="2664">
        <f>AD22+AF21</f>
        <v>0</v>
      </c>
      <c r="AI21" s="2665"/>
      <c r="AJ21" s="2666"/>
      <c r="AK21" s="768"/>
      <c r="AL21" s="64"/>
      <c r="AT21" s="770"/>
      <c r="AU21" s="770"/>
      <c r="AV21" s="584"/>
      <c r="AW21" s="584"/>
      <c r="AX21" s="771"/>
      <c r="AY21" s="771"/>
      <c r="AZ21" s="584"/>
      <c r="BA21" s="584"/>
      <c r="BB21" s="771"/>
      <c r="BC21" s="771"/>
      <c r="BD21" s="584"/>
      <c r="BE21" s="584"/>
      <c r="BF21" s="771"/>
      <c r="BG21" s="771"/>
      <c r="BH21" s="584"/>
      <c r="BI21" s="584"/>
      <c r="BJ21" s="771"/>
      <c r="BK21" s="771"/>
      <c r="BL21" s="584"/>
      <c r="BM21" s="584"/>
      <c r="BN21" s="771"/>
      <c r="BO21" s="771"/>
      <c r="BP21" s="584"/>
      <c r="BQ21" s="584"/>
      <c r="BR21" s="771"/>
      <c r="BS21" s="771"/>
      <c r="BT21" s="768"/>
      <c r="BU21" s="768"/>
      <c r="BV21" s="768"/>
      <c r="BW21" s="768"/>
      <c r="BX21" s="768"/>
      <c r="BY21" s="768"/>
      <c r="BZ21" s="768"/>
    </row>
    <row r="22" spans="1:78" ht="12.95" customHeight="1">
      <c r="A22" s="55"/>
      <c r="B22" s="61"/>
      <c r="C22" s="2679"/>
      <c r="D22" s="2680"/>
      <c r="E22" s="2681"/>
      <c r="F22" s="2667"/>
      <c r="G22" s="2677"/>
      <c r="H22" s="2675"/>
      <c r="I22" s="2669"/>
      <c r="J22" s="2667"/>
      <c r="K22" s="2677"/>
      <c r="L22" s="2675"/>
      <c r="M22" s="2669"/>
      <c r="N22" s="2667"/>
      <c r="O22" s="2677"/>
      <c r="P22" s="2675"/>
      <c r="Q22" s="2669"/>
      <c r="R22" s="2667"/>
      <c r="S22" s="2677"/>
      <c r="T22" s="2675"/>
      <c r="U22" s="2669"/>
      <c r="V22" s="2667"/>
      <c r="W22" s="2677"/>
      <c r="X22" s="2675"/>
      <c r="Y22" s="2669"/>
      <c r="Z22" s="2667"/>
      <c r="AA22" s="2677"/>
      <c r="AB22" s="2675"/>
      <c r="AC22" s="2669"/>
      <c r="AD22" s="2670">
        <f>SUM(AD9:AE20)</f>
        <v>0</v>
      </c>
      <c r="AE22" s="2671"/>
      <c r="AF22" s="2675"/>
      <c r="AG22" s="2669"/>
      <c r="AH22" s="2667"/>
      <c r="AI22" s="2668"/>
      <c r="AJ22" s="2669"/>
      <c r="AK22" s="768"/>
      <c r="AL22" s="64"/>
      <c r="AT22" s="770"/>
      <c r="AU22" s="770"/>
      <c r="AV22" s="584"/>
      <c r="AW22" s="584"/>
      <c r="AX22" s="771"/>
      <c r="AY22" s="771"/>
      <c r="AZ22" s="584"/>
      <c r="BA22" s="584"/>
      <c r="BB22" s="771"/>
      <c r="BC22" s="771"/>
      <c r="BD22" s="584"/>
      <c r="BE22" s="584"/>
      <c r="BF22" s="771"/>
      <c r="BG22" s="771"/>
      <c r="BH22" s="584"/>
      <c r="BI22" s="584"/>
      <c r="BJ22" s="771"/>
      <c r="BK22" s="771"/>
      <c r="BL22" s="584"/>
      <c r="BM22" s="584"/>
      <c r="BN22" s="771"/>
      <c r="BO22" s="771"/>
      <c r="BP22" s="584"/>
      <c r="BQ22" s="584"/>
      <c r="BR22" s="771"/>
      <c r="BS22" s="771"/>
      <c r="BT22" s="768"/>
      <c r="BU22" s="768"/>
      <c r="BV22" s="768"/>
      <c r="BW22" s="768"/>
      <c r="BX22" s="768"/>
      <c r="BY22" s="768"/>
      <c r="BZ22" s="768"/>
    </row>
    <row r="23" spans="1:78" ht="12.95" customHeight="1">
      <c r="A23" s="55"/>
      <c r="B23" s="61"/>
      <c r="C23" s="2672" t="s">
        <v>190</v>
      </c>
      <c r="D23" s="2672"/>
      <c r="E23" s="2672"/>
      <c r="F23" s="2672"/>
      <c r="G23" s="2672"/>
      <c r="H23" s="774" t="s">
        <v>15</v>
      </c>
      <c r="I23" s="2673" t="s">
        <v>1290</v>
      </c>
      <c r="J23" s="2673"/>
      <c r="K23" s="2673"/>
      <c r="L23" s="2673"/>
      <c r="M23" s="2673"/>
      <c r="N23" s="2673"/>
      <c r="O23" s="2673"/>
      <c r="P23" s="2673" t="s">
        <v>1291</v>
      </c>
      <c r="Q23" s="2673"/>
      <c r="R23" s="2673"/>
      <c r="S23" s="2673"/>
      <c r="T23" s="2673"/>
      <c r="U23" s="2673"/>
      <c r="V23" s="2673"/>
      <c r="W23" s="2673"/>
      <c r="X23" s="2673"/>
      <c r="Y23" s="2673"/>
      <c r="Z23" s="2673"/>
      <c r="AA23" s="2673"/>
      <c r="AB23" s="2673"/>
      <c r="AC23" s="2673"/>
      <c r="AD23" s="2673"/>
      <c r="AE23" s="2673"/>
      <c r="AF23" s="2673"/>
      <c r="AG23" s="2673"/>
      <c r="AH23" s="2673"/>
      <c r="AI23" s="2673"/>
      <c r="AJ23" s="2673"/>
      <c r="AK23" s="775"/>
      <c r="AL23" s="64"/>
      <c r="AT23" s="770"/>
      <c r="AU23" s="776"/>
      <c r="AV23" s="584"/>
      <c r="AW23" s="584"/>
      <c r="AX23" s="771"/>
      <c r="AY23" s="771"/>
      <c r="AZ23" s="584"/>
      <c r="BA23" s="584"/>
      <c r="BB23" s="771"/>
      <c r="BC23" s="771"/>
      <c r="BD23" s="584"/>
      <c r="BE23" s="584"/>
      <c r="BF23" s="771"/>
      <c r="BG23" s="771"/>
      <c r="BH23" s="584"/>
      <c r="BI23" s="584"/>
      <c r="BJ23" s="771"/>
      <c r="BK23" s="771"/>
      <c r="BL23" s="584"/>
      <c r="BM23" s="584"/>
      <c r="BN23" s="771"/>
      <c r="BO23" s="771"/>
      <c r="BP23" s="584"/>
      <c r="BQ23" s="584"/>
      <c r="BR23" s="771"/>
      <c r="BS23" s="771"/>
      <c r="BT23" s="768"/>
      <c r="BU23" s="768"/>
      <c r="BV23" s="768"/>
      <c r="BW23" s="768"/>
      <c r="BX23" s="768"/>
      <c r="BY23" s="768"/>
      <c r="BZ23" s="768"/>
    </row>
    <row r="24" spans="1:78" ht="12.95" customHeight="1">
      <c r="A24" s="55"/>
      <c r="B24" s="61"/>
      <c r="H24" s="774" t="s">
        <v>15</v>
      </c>
      <c r="I24" s="2163" t="s">
        <v>191</v>
      </c>
      <c r="J24" s="2163"/>
      <c r="K24" s="2163"/>
      <c r="L24" s="2163"/>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67"/>
      <c r="AL24" s="64"/>
      <c r="AT24" s="770"/>
      <c r="AU24" s="770"/>
      <c r="AV24" s="584"/>
      <c r="AW24" s="584"/>
      <c r="AX24" s="771"/>
      <c r="AY24" s="771"/>
      <c r="AZ24" s="584"/>
      <c r="BA24" s="584"/>
      <c r="BB24" s="771"/>
      <c r="BC24" s="771"/>
      <c r="BD24" s="584"/>
      <c r="BE24" s="584"/>
      <c r="BF24" s="771"/>
      <c r="BG24" s="771"/>
      <c r="BH24" s="584"/>
      <c r="BI24" s="584"/>
      <c r="BJ24" s="771"/>
      <c r="BK24" s="771"/>
      <c r="BL24" s="584"/>
      <c r="BM24" s="584"/>
      <c r="BN24" s="771"/>
      <c r="BO24" s="771"/>
      <c r="BP24" s="584"/>
      <c r="BQ24" s="584"/>
      <c r="BR24" s="771"/>
      <c r="BS24" s="771"/>
      <c r="BT24" s="768"/>
      <c r="BU24" s="768"/>
      <c r="BV24" s="768"/>
      <c r="BW24" s="768"/>
      <c r="BX24" s="768"/>
      <c r="BY24" s="768"/>
      <c r="BZ24" s="768"/>
    </row>
    <row r="25" spans="1:78" ht="12.95" customHeight="1">
      <c r="A25" s="55"/>
      <c r="B25" s="61"/>
      <c r="H25" s="138" t="s">
        <v>348</v>
      </c>
      <c r="I25" s="2163" t="s">
        <v>771</v>
      </c>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67"/>
      <c r="AL25" s="64"/>
      <c r="AT25" s="770"/>
      <c r="AU25" s="770"/>
      <c r="AV25" s="584"/>
      <c r="AW25" s="584"/>
      <c r="AX25" s="771"/>
      <c r="AY25" s="771"/>
      <c r="AZ25" s="584"/>
      <c r="BA25" s="584"/>
      <c r="BB25" s="771"/>
      <c r="BC25" s="771"/>
      <c r="BD25" s="584"/>
      <c r="BE25" s="584"/>
      <c r="BF25" s="771"/>
      <c r="BG25" s="771"/>
      <c r="BH25" s="584"/>
      <c r="BI25" s="584"/>
      <c r="BJ25" s="771"/>
      <c r="BK25" s="771"/>
      <c r="BL25" s="584"/>
      <c r="BM25" s="584"/>
      <c r="BN25" s="771"/>
      <c r="BO25" s="771"/>
      <c r="BP25" s="584"/>
      <c r="BQ25" s="584"/>
      <c r="BR25" s="771"/>
      <c r="BS25" s="771"/>
      <c r="BT25" s="768"/>
      <c r="BU25" s="768"/>
      <c r="BV25" s="768"/>
      <c r="BW25" s="768"/>
      <c r="BX25" s="768"/>
      <c r="BY25" s="768"/>
      <c r="BZ25" s="768"/>
    </row>
    <row r="26" spans="1:78" ht="12" customHeight="1">
      <c r="A26" s="55"/>
      <c r="B26" s="61"/>
      <c r="C26" s="770"/>
      <c r="D26" s="770"/>
      <c r="E26" s="770"/>
      <c r="F26" s="584"/>
      <c r="G26" s="584"/>
      <c r="H26" s="771"/>
      <c r="I26" s="771"/>
      <c r="J26" s="584"/>
      <c r="K26" s="584"/>
      <c r="L26" s="771"/>
      <c r="M26" s="771"/>
      <c r="N26" s="584"/>
      <c r="O26" s="584"/>
      <c r="P26" s="771"/>
      <c r="Q26" s="771"/>
      <c r="R26" s="584"/>
      <c r="S26" s="584"/>
      <c r="T26" s="771"/>
      <c r="U26" s="771"/>
      <c r="V26" s="584"/>
      <c r="W26" s="584"/>
      <c r="X26" s="771"/>
      <c r="Y26" s="771"/>
      <c r="Z26" s="584"/>
      <c r="AA26" s="584"/>
      <c r="AB26" s="771"/>
      <c r="AC26" s="771"/>
      <c r="AD26" s="768"/>
      <c r="AE26" s="768"/>
      <c r="AF26" s="768"/>
      <c r="AG26" s="768"/>
      <c r="AH26" s="768"/>
      <c r="AI26" s="768"/>
      <c r="AJ26" s="768"/>
      <c r="AK26" s="768"/>
      <c r="AL26" s="64"/>
      <c r="AT26" s="770"/>
      <c r="AU26" s="770"/>
      <c r="AV26" s="584"/>
      <c r="AW26" s="584"/>
      <c r="AX26" s="771"/>
      <c r="AY26" s="771"/>
      <c r="AZ26" s="584"/>
      <c r="BA26" s="584"/>
      <c r="BB26" s="771"/>
      <c r="BC26" s="771"/>
      <c r="BD26" s="584"/>
      <c r="BE26" s="584"/>
      <c r="BF26" s="771"/>
      <c r="BG26" s="771"/>
      <c r="BH26" s="584"/>
      <c r="BI26" s="584"/>
      <c r="BJ26" s="771"/>
      <c r="BK26" s="771"/>
      <c r="BL26" s="584"/>
      <c r="BM26" s="584"/>
      <c r="BN26" s="771"/>
      <c r="BO26" s="771"/>
      <c r="BP26" s="584"/>
      <c r="BQ26" s="584"/>
      <c r="BR26" s="771"/>
      <c r="BS26" s="771"/>
      <c r="BT26" s="768"/>
      <c r="BU26" s="768"/>
      <c r="BV26" s="768"/>
      <c r="BW26" s="768"/>
      <c r="BX26" s="768"/>
      <c r="BY26" s="768"/>
      <c r="BZ26" s="768"/>
    </row>
    <row r="27" spans="1:78" ht="12.95" customHeight="1">
      <c r="A27" s="55"/>
      <c r="B27" s="61"/>
      <c r="C27" s="531" t="s">
        <v>470</v>
      </c>
      <c r="D27" s="1815" t="s">
        <v>1448</v>
      </c>
      <c r="E27" s="1815"/>
      <c r="F27" s="1815"/>
      <c r="G27" s="1815"/>
      <c r="H27" s="1815"/>
      <c r="I27" s="1815"/>
      <c r="J27" s="1815"/>
      <c r="K27" s="1815"/>
      <c r="L27" s="1815"/>
      <c r="M27" s="1815"/>
      <c r="N27" s="1815"/>
      <c r="O27" s="1815"/>
      <c r="P27" s="1815"/>
      <c r="Q27" s="1815"/>
      <c r="R27" s="1815"/>
      <c r="S27" s="1815"/>
      <c r="T27" s="1815"/>
      <c r="U27" s="1815"/>
      <c r="V27" s="1815"/>
      <c r="W27" s="1815"/>
      <c r="X27" s="1815"/>
      <c r="AK27" s="652"/>
      <c r="AL27" s="64"/>
      <c r="AT27" s="79"/>
      <c r="AU27" s="769"/>
      <c r="AV27" s="768"/>
      <c r="AW27" s="768"/>
      <c r="AX27" s="768"/>
      <c r="AY27" s="768"/>
      <c r="AZ27" s="768"/>
      <c r="BA27" s="768"/>
      <c r="BB27" s="768"/>
      <c r="BC27" s="768"/>
      <c r="BD27" s="768"/>
      <c r="BE27" s="768"/>
      <c r="BF27" s="768"/>
      <c r="BG27" s="768"/>
      <c r="BH27" s="768"/>
      <c r="BI27" s="768"/>
      <c r="BJ27" s="768"/>
      <c r="BK27" s="768"/>
      <c r="BL27" s="768"/>
      <c r="BM27" s="768"/>
      <c r="BN27" s="768"/>
      <c r="BO27" s="768"/>
      <c r="BP27" s="768"/>
      <c r="BQ27" s="768"/>
      <c r="BR27" s="768"/>
      <c r="BS27" s="768"/>
      <c r="BT27" s="777"/>
      <c r="BU27" s="778"/>
      <c r="BV27" s="768"/>
      <c r="BW27" s="768"/>
      <c r="BX27" s="768"/>
      <c r="BY27" s="768"/>
      <c r="BZ27" s="768"/>
    </row>
    <row r="28" spans="1:78" ht="12.95" customHeight="1">
      <c r="A28" s="55"/>
      <c r="B28" s="61"/>
      <c r="E28" s="2684" t="s">
        <v>1686</v>
      </c>
      <c r="F28" s="2061"/>
      <c r="G28" s="2061"/>
      <c r="H28" s="2061"/>
      <c r="I28" s="2061"/>
      <c r="J28" s="2061"/>
      <c r="K28" s="2061"/>
      <c r="L28" s="2061"/>
      <c r="M28" s="2061"/>
      <c r="N28" s="2061"/>
      <c r="O28" s="2061"/>
      <c r="P28" s="2685"/>
      <c r="Q28" s="2685"/>
      <c r="R28" s="54" t="s">
        <v>192</v>
      </c>
      <c r="S28" s="54" t="s">
        <v>149</v>
      </c>
      <c r="U28" s="1811" t="s">
        <v>481</v>
      </c>
      <c r="V28" s="1811"/>
      <c r="W28" s="1811"/>
      <c r="X28" s="1811"/>
      <c r="Y28" s="137" t="s">
        <v>127</v>
      </c>
      <c r="AA28" s="1815" t="s">
        <v>482</v>
      </c>
      <c r="AB28" s="1815"/>
      <c r="AC28" s="1815"/>
      <c r="AD28" s="1815"/>
      <c r="AE28" s="1815"/>
      <c r="AL28" s="64"/>
      <c r="AT28" s="769"/>
      <c r="AU28" s="769"/>
      <c r="AV28" s="768"/>
      <c r="AW28" s="768"/>
      <c r="AX28" s="768"/>
      <c r="AY28" s="768"/>
      <c r="AZ28" s="768"/>
      <c r="BA28" s="768"/>
      <c r="BB28" s="768"/>
      <c r="BC28" s="768"/>
      <c r="BD28" s="768"/>
      <c r="BE28" s="768"/>
      <c r="BF28" s="768"/>
      <c r="BG28" s="768"/>
      <c r="BH28" s="768"/>
      <c r="BI28" s="768"/>
      <c r="BJ28" s="768"/>
      <c r="BK28" s="768"/>
      <c r="BL28" s="768"/>
      <c r="BM28" s="768"/>
      <c r="BN28" s="768"/>
      <c r="BO28" s="768"/>
      <c r="BP28" s="768"/>
      <c r="BQ28" s="768"/>
      <c r="BR28" s="768"/>
      <c r="BS28" s="768"/>
      <c r="BT28" s="779"/>
      <c r="BU28" s="779"/>
      <c r="BV28" s="768"/>
      <c r="BW28" s="768"/>
      <c r="BX28" s="768"/>
      <c r="BY28" s="768"/>
      <c r="BZ28" s="768"/>
    </row>
    <row r="29" spans="1:78" ht="12" customHeight="1">
      <c r="A29" s="55"/>
      <c r="B29" s="61"/>
      <c r="AL29" s="64"/>
    </row>
    <row r="30" spans="1:78" ht="12.6" customHeight="1">
      <c r="A30" s="55"/>
      <c r="B30" s="61"/>
      <c r="C30" s="531" t="s">
        <v>38</v>
      </c>
      <c r="D30" s="2682" t="s">
        <v>479</v>
      </c>
      <c r="E30" s="2682"/>
      <c r="F30" s="2682"/>
      <c r="G30" s="2682"/>
      <c r="H30" s="2061" t="s">
        <v>183</v>
      </c>
      <c r="I30" s="2061"/>
      <c r="J30" s="2682" t="s">
        <v>193</v>
      </c>
      <c r="K30" s="2682"/>
      <c r="L30" s="2682"/>
      <c r="M30" s="2682"/>
      <c r="N30" s="2682"/>
      <c r="O30" s="2682"/>
      <c r="P30" s="2682"/>
      <c r="Q30" s="2682"/>
      <c r="R30" s="2683"/>
      <c r="S30" s="2683"/>
      <c r="T30" s="1811" t="s">
        <v>194</v>
      </c>
      <c r="U30" s="1811"/>
      <c r="V30" s="1811"/>
      <c r="W30" s="1811"/>
      <c r="X30" s="1811"/>
      <c r="Y30" s="1811"/>
      <c r="Z30" s="1811"/>
      <c r="AA30" s="2683"/>
      <c r="AB30" s="2683"/>
      <c r="AC30" s="2061" t="s">
        <v>186</v>
      </c>
      <c r="AD30" s="2061"/>
      <c r="AE30" s="780"/>
      <c r="AF30" s="781" t="s">
        <v>28</v>
      </c>
      <c r="AG30" s="782"/>
      <c r="AH30" s="1811" t="s">
        <v>187</v>
      </c>
      <c r="AI30" s="1811"/>
      <c r="AJ30" s="1811"/>
      <c r="AK30" s="745"/>
      <c r="AL30" s="783"/>
      <c r="AM30" s="784"/>
      <c r="AN30" s="784"/>
      <c r="AO30" s="784"/>
      <c r="AP30" s="785"/>
      <c r="BB30" s="785"/>
      <c r="BC30" s="785"/>
      <c r="BD30" s="785"/>
      <c r="BE30" s="786"/>
    </row>
    <row r="31" spans="1:78" ht="12" customHeight="1">
      <c r="A31" s="55"/>
      <c r="B31" s="61"/>
      <c r="H31" s="2565" t="s">
        <v>195</v>
      </c>
      <c r="I31" s="2565"/>
      <c r="J31" s="2682" t="s">
        <v>196</v>
      </c>
      <c r="K31" s="2682"/>
      <c r="L31" s="2682"/>
      <c r="M31" s="2682"/>
      <c r="N31" s="2682"/>
      <c r="O31" s="2682"/>
      <c r="P31" s="2682"/>
      <c r="Q31" s="2682"/>
      <c r="R31" s="2686"/>
      <c r="S31" s="2686"/>
      <c r="T31" s="1811" t="s">
        <v>384</v>
      </c>
      <c r="U31" s="1811"/>
      <c r="V31" s="1811"/>
      <c r="W31" s="1811"/>
      <c r="X31" s="1811"/>
      <c r="Y31" s="1811"/>
      <c r="Z31" s="1811"/>
      <c r="AA31" s="2686"/>
      <c r="AB31" s="2686"/>
      <c r="AC31" s="2061" t="s">
        <v>186</v>
      </c>
      <c r="AD31" s="2061"/>
      <c r="AE31" s="787"/>
      <c r="AF31" s="781" t="s">
        <v>28</v>
      </c>
      <c r="AG31" s="765"/>
      <c r="AH31" s="1811" t="s">
        <v>187</v>
      </c>
      <c r="AI31" s="1811"/>
      <c r="AJ31" s="1811"/>
      <c r="AK31" s="745"/>
      <c r="AL31" s="60"/>
      <c r="AM31" s="759"/>
      <c r="AN31" s="759"/>
      <c r="AO31" s="55"/>
      <c r="AP31" s="55"/>
    </row>
    <row r="32" spans="1:78" ht="12" customHeight="1">
      <c r="A32" s="55"/>
      <c r="B32" s="61"/>
      <c r="C32" s="2622"/>
      <c r="D32" s="2344"/>
      <c r="E32" s="2623"/>
      <c r="F32" s="1714" t="s">
        <v>475</v>
      </c>
      <c r="G32" s="1715"/>
      <c r="H32" s="1715"/>
      <c r="I32" s="1716"/>
      <c r="J32" s="1714" t="s">
        <v>476</v>
      </c>
      <c r="K32" s="1715"/>
      <c r="L32" s="1715"/>
      <c r="M32" s="1716"/>
      <c r="N32" s="1714" t="s">
        <v>477</v>
      </c>
      <c r="O32" s="1715"/>
      <c r="P32" s="1715"/>
      <c r="Q32" s="1716"/>
      <c r="R32" s="1714" t="s">
        <v>445</v>
      </c>
      <c r="S32" s="1715"/>
      <c r="T32" s="1715"/>
      <c r="U32" s="1716"/>
      <c r="V32" s="1714" t="s">
        <v>478</v>
      </c>
      <c r="W32" s="1715"/>
      <c r="X32" s="1715"/>
      <c r="Y32" s="1716"/>
      <c r="Z32" s="1714" t="s">
        <v>447</v>
      </c>
      <c r="AA32" s="1715"/>
      <c r="AB32" s="1715"/>
      <c r="AC32" s="1715"/>
      <c r="AD32" s="1714" t="s">
        <v>188</v>
      </c>
      <c r="AE32" s="1715"/>
      <c r="AF32" s="1715"/>
      <c r="AG32" s="1716"/>
      <c r="AH32" s="1730" t="s">
        <v>151</v>
      </c>
      <c r="AI32" s="1731"/>
      <c r="AJ32" s="1732"/>
      <c r="AK32" s="137"/>
      <c r="AL32" s="625"/>
      <c r="AM32" s="55"/>
      <c r="AN32" s="55"/>
      <c r="AO32" s="55"/>
      <c r="AP32" s="55"/>
      <c r="BB32" s="55"/>
      <c r="BC32" s="55"/>
      <c r="BD32" s="55"/>
    </row>
    <row r="33" spans="1:57" ht="14.1" customHeight="1">
      <c r="A33" s="55"/>
      <c r="B33" s="61"/>
      <c r="C33" s="2624"/>
      <c r="D33" s="2625"/>
      <c r="E33" s="2626"/>
      <c r="F33" s="2618" t="s">
        <v>1126</v>
      </c>
      <c r="G33" s="2619"/>
      <c r="H33" s="2620" t="s">
        <v>1127</v>
      </c>
      <c r="I33" s="2621"/>
      <c r="J33" s="2618" t="s">
        <v>1126</v>
      </c>
      <c r="K33" s="2619"/>
      <c r="L33" s="2620" t="s">
        <v>1127</v>
      </c>
      <c r="M33" s="2621"/>
      <c r="N33" s="2618" t="s">
        <v>1126</v>
      </c>
      <c r="O33" s="2619"/>
      <c r="P33" s="2620" t="s">
        <v>1127</v>
      </c>
      <c r="Q33" s="2621"/>
      <c r="R33" s="2618" t="s">
        <v>1126</v>
      </c>
      <c r="S33" s="2619"/>
      <c r="T33" s="2620" t="s">
        <v>1127</v>
      </c>
      <c r="U33" s="2621"/>
      <c r="V33" s="2618" t="s">
        <v>1126</v>
      </c>
      <c r="W33" s="2619"/>
      <c r="X33" s="2620" t="s">
        <v>1127</v>
      </c>
      <c r="Y33" s="2621"/>
      <c r="Z33" s="2618" t="s">
        <v>1126</v>
      </c>
      <c r="AA33" s="2619"/>
      <c r="AB33" s="2620" t="s">
        <v>1127</v>
      </c>
      <c r="AC33" s="2621"/>
      <c r="AD33" s="2618" t="s">
        <v>1126</v>
      </c>
      <c r="AE33" s="2619"/>
      <c r="AF33" s="2620" t="s">
        <v>1127</v>
      </c>
      <c r="AG33" s="2621"/>
      <c r="AH33" s="1588"/>
      <c r="AI33" s="1589"/>
      <c r="AJ33" s="1733"/>
      <c r="AK33" s="137"/>
      <c r="AL33" s="788"/>
      <c r="AO33" s="55"/>
      <c r="BE33" s="54"/>
    </row>
    <row r="34" spans="1:57" ht="14.1" customHeight="1">
      <c r="B34" s="66"/>
      <c r="C34" s="2636">
        <v>4</v>
      </c>
      <c r="D34" s="2637"/>
      <c r="E34" s="2638"/>
      <c r="F34" s="2639"/>
      <c r="G34" s="2640"/>
      <c r="H34" s="2634"/>
      <c r="I34" s="2635"/>
      <c r="J34" s="2639"/>
      <c r="K34" s="2640"/>
      <c r="L34" s="2634"/>
      <c r="M34" s="2635"/>
      <c r="N34" s="2639"/>
      <c r="O34" s="2640"/>
      <c r="P34" s="2634"/>
      <c r="Q34" s="2635"/>
      <c r="R34" s="2639"/>
      <c r="S34" s="2640"/>
      <c r="T34" s="2634"/>
      <c r="U34" s="2635"/>
      <c r="V34" s="2639"/>
      <c r="W34" s="2640"/>
      <c r="X34" s="2634"/>
      <c r="Y34" s="2635"/>
      <c r="Z34" s="2639"/>
      <c r="AA34" s="2640"/>
      <c r="AB34" s="2634"/>
      <c r="AC34" s="2635"/>
      <c r="AD34" s="2641">
        <f t="shared" ref="AD34:AD45" si="3">SUM(F34,J34,N34,R34,V34,Z34)</f>
        <v>0</v>
      </c>
      <c r="AE34" s="2644"/>
      <c r="AF34" s="2650">
        <f t="shared" ref="AF34:AF45" si="4">SUM(H34,L34,P34,T34,X34,AB34)</f>
        <v>0</v>
      </c>
      <c r="AG34" s="2643"/>
      <c r="AH34" s="2641">
        <f t="shared" ref="AH34:AH45" si="5">SUM(AD34:AG34)</f>
        <v>0</v>
      </c>
      <c r="AI34" s="2642"/>
      <c r="AJ34" s="2643"/>
      <c r="AK34" s="768"/>
      <c r="AL34" s="64"/>
    </row>
    <row r="35" spans="1:57" ht="14.1" customHeight="1">
      <c r="B35" s="66"/>
      <c r="C35" s="2627">
        <v>5</v>
      </c>
      <c r="D35" s="2628"/>
      <c r="E35" s="2629"/>
      <c r="F35" s="2630"/>
      <c r="G35" s="2631"/>
      <c r="H35" s="2632"/>
      <c r="I35" s="2633"/>
      <c r="J35" s="2630"/>
      <c r="K35" s="2631"/>
      <c r="L35" s="2632"/>
      <c r="M35" s="2633"/>
      <c r="N35" s="2630"/>
      <c r="O35" s="2631"/>
      <c r="P35" s="2632"/>
      <c r="Q35" s="2633"/>
      <c r="R35" s="2630"/>
      <c r="S35" s="2631"/>
      <c r="T35" s="2632"/>
      <c r="U35" s="2633"/>
      <c r="V35" s="2630"/>
      <c r="W35" s="2631"/>
      <c r="X35" s="2632"/>
      <c r="Y35" s="2633"/>
      <c r="Z35" s="2630"/>
      <c r="AA35" s="2631"/>
      <c r="AB35" s="2632"/>
      <c r="AC35" s="2633"/>
      <c r="AD35" s="2647">
        <f>SUM(F35,J35,N35,R35,V35,Z35)</f>
        <v>0</v>
      </c>
      <c r="AE35" s="2649"/>
      <c r="AF35" s="2645">
        <f t="shared" si="4"/>
        <v>0</v>
      </c>
      <c r="AG35" s="2646"/>
      <c r="AH35" s="2647">
        <f t="shared" si="5"/>
        <v>0</v>
      </c>
      <c r="AI35" s="2648"/>
      <c r="AJ35" s="2646"/>
      <c r="AK35" s="768"/>
      <c r="AL35" s="64"/>
    </row>
    <row r="36" spans="1:57" ht="12.6" customHeight="1">
      <c r="A36" s="55"/>
      <c r="B36" s="61"/>
      <c r="C36" s="2627">
        <v>6</v>
      </c>
      <c r="D36" s="2628"/>
      <c r="E36" s="2629"/>
      <c r="F36" s="2630"/>
      <c r="G36" s="2631"/>
      <c r="H36" s="2632"/>
      <c r="I36" s="2633"/>
      <c r="J36" s="2630"/>
      <c r="K36" s="2631"/>
      <c r="L36" s="2632"/>
      <c r="M36" s="2633"/>
      <c r="N36" s="2630"/>
      <c r="O36" s="2631"/>
      <c r="P36" s="2632"/>
      <c r="Q36" s="2633"/>
      <c r="R36" s="2630"/>
      <c r="S36" s="2631"/>
      <c r="T36" s="2632"/>
      <c r="U36" s="2633"/>
      <c r="V36" s="2630"/>
      <c r="W36" s="2631"/>
      <c r="X36" s="2632"/>
      <c r="Y36" s="2633"/>
      <c r="Z36" s="2630"/>
      <c r="AA36" s="2631"/>
      <c r="AB36" s="2632"/>
      <c r="AC36" s="2633"/>
      <c r="AD36" s="2647">
        <f t="shared" si="3"/>
        <v>0</v>
      </c>
      <c r="AE36" s="2649"/>
      <c r="AF36" s="2645">
        <f>SUM(H36,L36,P36,T36,X36,AB36)</f>
        <v>0</v>
      </c>
      <c r="AG36" s="2646"/>
      <c r="AH36" s="2647">
        <f>SUM(AD36:AG36)</f>
        <v>0</v>
      </c>
      <c r="AI36" s="2648"/>
      <c r="AJ36" s="2646"/>
      <c r="AK36" s="768"/>
      <c r="AL36" s="64"/>
      <c r="AM36" s="66"/>
      <c r="AR36" s="55"/>
    </row>
    <row r="37" spans="1:57" ht="12.6" customHeight="1">
      <c r="A37" s="55"/>
      <c r="B37" s="61"/>
      <c r="C37" s="2627">
        <v>7</v>
      </c>
      <c r="D37" s="2628"/>
      <c r="E37" s="2629"/>
      <c r="F37" s="2630"/>
      <c r="G37" s="2631"/>
      <c r="H37" s="2632"/>
      <c r="I37" s="2633"/>
      <c r="J37" s="2630"/>
      <c r="K37" s="2631"/>
      <c r="L37" s="2632"/>
      <c r="M37" s="2633"/>
      <c r="N37" s="2630"/>
      <c r="O37" s="2631"/>
      <c r="P37" s="2632"/>
      <c r="Q37" s="2633"/>
      <c r="R37" s="2630"/>
      <c r="S37" s="2631"/>
      <c r="T37" s="2632"/>
      <c r="U37" s="2633"/>
      <c r="V37" s="2630"/>
      <c r="W37" s="2631"/>
      <c r="X37" s="2632"/>
      <c r="Y37" s="2633"/>
      <c r="Z37" s="2630"/>
      <c r="AA37" s="2631"/>
      <c r="AB37" s="2632"/>
      <c r="AC37" s="2633"/>
      <c r="AD37" s="2647">
        <f t="shared" si="3"/>
        <v>0</v>
      </c>
      <c r="AE37" s="2649"/>
      <c r="AF37" s="2645">
        <f t="shared" si="4"/>
        <v>0</v>
      </c>
      <c r="AG37" s="2646"/>
      <c r="AH37" s="2647">
        <f t="shared" si="5"/>
        <v>0</v>
      </c>
      <c r="AI37" s="2648"/>
      <c r="AJ37" s="2646"/>
      <c r="AK37" s="768"/>
      <c r="AL37" s="64"/>
      <c r="AM37" s="66"/>
    </row>
    <row r="38" spans="1:57" ht="12.95" customHeight="1">
      <c r="A38" s="55"/>
      <c r="B38" s="61"/>
      <c r="C38" s="2627">
        <v>8</v>
      </c>
      <c r="D38" s="2628"/>
      <c r="E38" s="2629"/>
      <c r="F38" s="2630"/>
      <c r="G38" s="2631"/>
      <c r="H38" s="2632"/>
      <c r="I38" s="2633"/>
      <c r="J38" s="2630"/>
      <c r="K38" s="2631"/>
      <c r="L38" s="2632"/>
      <c r="M38" s="2633"/>
      <c r="N38" s="2630"/>
      <c r="O38" s="2631"/>
      <c r="P38" s="2632"/>
      <c r="Q38" s="2633"/>
      <c r="R38" s="2630"/>
      <c r="S38" s="2631"/>
      <c r="T38" s="2632"/>
      <c r="U38" s="2633"/>
      <c r="V38" s="2630"/>
      <c r="W38" s="2631"/>
      <c r="X38" s="2632"/>
      <c r="Y38" s="2633"/>
      <c r="Z38" s="2630"/>
      <c r="AA38" s="2631"/>
      <c r="AB38" s="2632"/>
      <c r="AC38" s="2633"/>
      <c r="AD38" s="2647">
        <f t="shared" si="3"/>
        <v>0</v>
      </c>
      <c r="AE38" s="2649"/>
      <c r="AF38" s="2645">
        <f t="shared" si="4"/>
        <v>0</v>
      </c>
      <c r="AG38" s="2646"/>
      <c r="AH38" s="2647">
        <f t="shared" si="5"/>
        <v>0</v>
      </c>
      <c r="AI38" s="2648"/>
      <c r="AJ38" s="2646"/>
      <c r="AK38" s="768"/>
      <c r="AL38" s="64"/>
      <c r="AM38" s="66"/>
    </row>
    <row r="39" spans="1:57" ht="12.95" customHeight="1">
      <c r="A39" s="55"/>
      <c r="B39" s="61"/>
      <c r="C39" s="2627">
        <v>9</v>
      </c>
      <c r="D39" s="2628"/>
      <c r="E39" s="2629"/>
      <c r="F39" s="2630"/>
      <c r="G39" s="2631"/>
      <c r="H39" s="2632"/>
      <c r="I39" s="2633"/>
      <c r="J39" s="2630"/>
      <c r="K39" s="2631"/>
      <c r="L39" s="2632"/>
      <c r="M39" s="2633"/>
      <c r="N39" s="2630"/>
      <c r="O39" s="2631"/>
      <c r="P39" s="2632"/>
      <c r="Q39" s="2633"/>
      <c r="R39" s="2630"/>
      <c r="S39" s="2631"/>
      <c r="T39" s="2632"/>
      <c r="U39" s="2633"/>
      <c r="V39" s="2630"/>
      <c r="W39" s="2631"/>
      <c r="X39" s="2632"/>
      <c r="Y39" s="2633"/>
      <c r="Z39" s="2630"/>
      <c r="AA39" s="2631"/>
      <c r="AB39" s="2632"/>
      <c r="AC39" s="2633"/>
      <c r="AD39" s="2647">
        <f t="shared" si="3"/>
        <v>0</v>
      </c>
      <c r="AE39" s="2649"/>
      <c r="AF39" s="2645">
        <f t="shared" si="4"/>
        <v>0</v>
      </c>
      <c r="AG39" s="2646"/>
      <c r="AH39" s="2647">
        <f t="shared" si="5"/>
        <v>0</v>
      </c>
      <c r="AI39" s="2648"/>
      <c r="AJ39" s="2646"/>
      <c r="AK39" s="768"/>
      <c r="AL39" s="64"/>
      <c r="AM39" s="66"/>
    </row>
    <row r="40" spans="1:57" ht="12.95" customHeight="1">
      <c r="A40" s="55"/>
      <c r="B40" s="61"/>
      <c r="C40" s="2627">
        <v>10</v>
      </c>
      <c r="D40" s="2628"/>
      <c r="E40" s="2629"/>
      <c r="F40" s="2630"/>
      <c r="G40" s="2631"/>
      <c r="H40" s="2632"/>
      <c r="I40" s="2633"/>
      <c r="J40" s="2630"/>
      <c r="K40" s="2631"/>
      <c r="L40" s="2632"/>
      <c r="M40" s="2633"/>
      <c r="N40" s="2630"/>
      <c r="O40" s="2631"/>
      <c r="P40" s="2632"/>
      <c r="Q40" s="2633"/>
      <c r="R40" s="2630"/>
      <c r="S40" s="2631"/>
      <c r="T40" s="2632"/>
      <c r="U40" s="2633"/>
      <c r="V40" s="2630"/>
      <c r="W40" s="2631"/>
      <c r="X40" s="2632"/>
      <c r="Y40" s="2633"/>
      <c r="Z40" s="2630"/>
      <c r="AA40" s="2631"/>
      <c r="AB40" s="2632"/>
      <c r="AC40" s="2633"/>
      <c r="AD40" s="2647">
        <f t="shared" si="3"/>
        <v>0</v>
      </c>
      <c r="AE40" s="2649"/>
      <c r="AF40" s="2645">
        <f t="shared" si="4"/>
        <v>0</v>
      </c>
      <c r="AG40" s="2646"/>
      <c r="AH40" s="2647">
        <f>SUM(AD40:AG40)</f>
        <v>0</v>
      </c>
      <c r="AI40" s="2648"/>
      <c r="AJ40" s="2646"/>
      <c r="AK40" s="768"/>
      <c r="AL40" s="64"/>
      <c r="AM40" s="66"/>
    </row>
    <row r="41" spans="1:57" ht="12.95" customHeight="1">
      <c r="A41" s="55"/>
      <c r="B41" s="61"/>
      <c r="C41" s="2627">
        <v>11</v>
      </c>
      <c r="D41" s="2628"/>
      <c r="E41" s="2629"/>
      <c r="F41" s="2630"/>
      <c r="G41" s="2631"/>
      <c r="H41" s="2632"/>
      <c r="I41" s="2633"/>
      <c r="J41" s="2630"/>
      <c r="K41" s="2631"/>
      <c r="L41" s="2632"/>
      <c r="M41" s="2633"/>
      <c r="N41" s="2630"/>
      <c r="O41" s="2631"/>
      <c r="P41" s="2632"/>
      <c r="Q41" s="2633"/>
      <c r="R41" s="2630"/>
      <c r="S41" s="2631"/>
      <c r="T41" s="2632"/>
      <c r="U41" s="2633"/>
      <c r="V41" s="2630"/>
      <c r="W41" s="2631"/>
      <c r="X41" s="2632"/>
      <c r="Y41" s="2633"/>
      <c r="Z41" s="2630"/>
      <c r="AA41" s="2631"/>
      <c r="AB41" s="2632"/>
      <c r="AC41" s="2633"/>
      <c r="AD41" s="2647">
        <f t="shared" si="3"/>
        <v>0</v>
      </c>
      <c r="AE41" s="2649"/>
      <c r="AF41" s="2645">
        <f t="shared" si="4"/>
        <v>0</v>
      </c>
      <c r="AG41" s="2646"/>
      <c r="AH41" s="2647">
        <f t="shared" si="5"/>
        <v>0</v>
      </c>
      <c r="AI41" s="2648"/>
      <c r="AJ41" s="2646"/>
      <c r="AK41" s="768"/>
      <c r="AL41" s="64"/>
      <c r="AM41" s="66"/>
    </row>
    <row r="42" spans="1:57" ht="12.95" customHeight="1">
      <c r="A42" s="55"/>
      <c r="B42" s="61"/>
      <c r="C42" s="2627">
        <v>12</v>
      </c>
      <c r="D42" s="2628"/>
      <c r="E42" s="2651"/>
      <c r="F42" s="2630"/>
      <c r="G42" s="2631"/>
      <c r="H42" s="2632"/>
      <c r="I42" s="2633"/>
      <c r="J42" s="2630"/>
      <c r="K42" s="2631"/>
      <c r="L42" s="2632"/>
      <c r="M42" s="2633"/>
      <c r="N42" s="2630"/>
      <c r="O42" s="2631"/>
      <c r="P42" s="2632"/>
      <c r="Q42" s="2633"/>
      <c r="R42" s="2630"/>
      <c r="S42" s="2631"/>
      <c r="T42" s="2632"/>
      <c r="U42" s="2633"/>
      <c r="V42" s="2630"/>
      <c r="W42" s="2631"/>
      <c r="X42" s="2632"/>
      <c r="Y42" s="2633"/>
      <c r="Z42" s="2630"/>
      <c r="AA42" s="2631"/>
      <c r="AB42" s="2632"/>
      <c r="AC42" s="2633"/>
      <c r="AD42" s="2647">
        <f t="shared" si="3"/>
        <v>0</v>
      </c>
      <c r="AE42" s="2649"/>
      <c r="AF42" s="2645">
        <f t="shared" si="4"/>
        <v>0</v>
      </c>
      <c r="AG42" s="2646"/>
      <c r="AH42" s="2647">
        <f t="shared" si="5"/>
        <v>0</v>
      </c>
      <c r="AI42" s="2648"/>
      <c r="AJ42" s="2646"/>
      <c r="AK42" s="768"/>
      <c r="AL42" s="64"/>
      <c r="AM42" s="66"/>
    </row>
    <row r="43" spans="1:57" ht="12.95" customHeight="1">
      <c r="A43" s="55"/>
      <c r="B43" s="61"/>
      <c r="C43" s="2627">
        <v>1</v>
      </c>
      <c r="D43" s="2628"/>
      <c r="E43" s="2629"/>
      <c r="F43" s="2630"/>
      <c r="G43" s="2631"/>
      <c r="H43" s="2632"/>
      <c r="I43" s="2633"/>
      <c r="J43" s="2630"/>
      <c r="K43" s="2631"/>
      <c r="L43" s="2632"/>
      <c r="M43" s="2633"/>
      <c r="N43" s="2630"/>
      <c r="O43" s="2631"/>
      <c r="P43" s="2632"/>
      <c r="Q43" s="2633"/>
      <c r="R43" s="2630"/>
      <c r="S43" s="2631"/>
      <c r="T43" s="2632"/>
      <c r="U43" s="2633"/>
      <c r="V43" s="2630"/>
      <c r="W43" s="2631"/>
      <c r="X43" s="2632"/>
      <c r="Y43" s="2633"/>
      <c r="Z43" s="2630"/>
      <c r="AA43" s="2631"/>
      <c r="AB43" s="2632"/>
      <c r="AC43" s="2633"/>
      <c r="AD43" s="2647">
        <f t="shared" si="3"/>
        <v>0</v>
      </c>
      <c r="AE43" s="2649"/>
      <c r="AF43" s="2645">
        <f t="shared" si="4"/>
        <v>0</v>
      </c>
      <c r="AG43" s="2646"/>
      <c r="AH43" s="2647">
        <f t="shared" si="5"/>
        <v>0</v>
      </c>
      <c r="AI43" s="2648"/>
      <c r="AJ43" s="2646"/>
      <c r="AK43" s="768"/>
      <c r="AL43" s="64"/>
      <c r="AM43" s="66"/>
    </row>
    <row r="44" spans="1:57" ht="12.95" customHeight="1">
      <c r="A44" s="55"/>
      <c r="B44" s="61"/>
      <c r="C44" s="2627">
        <v>2</v>
      </c>
      <c r="D44" s="2628"/>
      <c r="E44" s="2629"/>
      <c r="F44" s="2630"/>
      <c r="G44" s="2631"/>
      <c r="H44" s="2632"/>
      <c r="I44" s="2633"/>
      <c r="J44" s="2630"/>
      <c r="K44" s="2631"/>
      <c r="L44" s="2632"/>
      <c r="M44" s="2633"/>
      <c r="N44" s="2630"/>
      <c r="O44" s="2631"/>
      <c r="P44" s="2632"/>
      <c r="Q44" s="2633"/>
      <c r="R44" s="2630"/>
      <c r="S44" s="2631"/>
      <c r="T44" s="2632"/>
      <c r="U44" s="2633"/>
      <c r="V44" s="2630"/>
      <c r="W44" s="2631"/>
      <c r="X44" s="2632"/>
      <c r="Y44" s="2633"/>
      <c r="Z44" s="2630"/>
      <c r="AA44" s="2631"/>
      <c r="AB44" s="2632"/>
      <c r="AC44" s="2633"/>
      <c r="AD44" s="2647">
        <f t="shared" si="3"/>
        <v>0</v>
      </c>
      <c r="AE44" s="2649"/>
      <c r="AF44" s="2645">
        <f t="shared" si="4"/>
        <v>0</v>
      </c>
      <c r="AG44" s="2646"/>
      <c r="AH44" s="2647">
        <f t="shared" si="5"/>
        <v>0</v>
      </c>
      <c r="AI44" s="2648"/>
      <c r="AJ44" s="2646"/>
      <c r="AK44" s="768"/>
      <c r="AL44" s="64"/>
      <c r="AM44" s="66"/>
    </row>
    <row r="45" spans="1:57" ht="12.95" customHeight="1">
      <c r="A45" s="55"/>
      <c r="B45" s="61"/>
      <c r="C45" s="2654">
        <v>3</v>
      </c>
      <c r="D45" s="2655"/>
      <c r="E45" s="2656"/>
      <c r="F45" s="2657"/>
      <c r="G45" s="2658"/>
      <c r="H45" s="2652"/>
      <c r="I45" s="2653"/>
      <c r="J45" s="2657"/>
      <c r="K45" s="2658"/>
      <c r="L45" s="2652"/>
      <c r="M45" s="2653"/>
      <c r="N45" s="2657"/>
      <c r="O45" s="2658"/>
      <c r="P45" s="2652"/>
      <c r="Q45" s="2653"/>
      <c r="R45" s="2657"/>
      <c r="S45" s="2658"/>
      <c r="T45" s="2652"/>
      <c r="U45" s="2653"/>
      <c r="V45" s="2657"/>
      <c r="W45" s="2658"/>
      <c r="X45" s="2652"/>
      <c r="Y45" s="2653"/>
      <c r="Z45" s="2657"/>
      <c r="AA45" s="2658"/>
      <c r="AB45" s="2652"/>
      <c r="AC45" s="2653"/>
      <c r="AD45" s="2661">
        <f t="shared" si="3"/>
        <v>0</v>
      </c>
      <c r="AE45" s="2663"/>
      <c r="AF45" s="2659">
        <f t="shared" si="4"/>
        <v>0</v>
      </c>
      <c r="AG45" s="2660"/>
      <c r="AH45" s="2661">
        <f t="shared" si="5"/>
        <v>0</v>
      </c>
      <c r="AI45" s="2662"/>
      <c r="AJ45" s="2660"/>
      <c r="AK45" s="768"/>
      <c r="AL45" s="64"/>
      <c r="AM45" s="66"/>
    </row>
    <row r="46" spans="1:57" ht="12.95" customHeight="1">
      <c r="A46" s="55"/>
      <c r="B46" s="61"/>
      <c r="C46" s="2148" t="s">
        <v>385</v>
      </c>
      <c r="D46" s="2149"/>
      <c r="E46" s="2678"/>
      <c r="F46" s="2664">
        <f>SUM(F34:G45)</f>
        <v>0</v>
      </c>
      <c r="G46" s="2676"/>
      <c r="H46" s="2687">
        <f>SUM(H34:I45)</f>
        <v>0</v>
      </c>
      <c r="I46" s="2688"/>
      <c r="J46" s="2664">
        <f>SUM(J34:K45)</f>
        <v>0</v>
      </c>
      <c r="K46" s="2676"/>
      <c r="L46" s="2687">
        <f>SUM(L34:M45)</f>
        <v>0</v>
      </c>
      <c r="M46" s="2688"/>
      <c r="N46" s="2664">
        <f>SUM(N34:O45)</f>
        <v>0</v>
      </c>
      <c r="O46" s="2676"/>
      <c r="P46" s="2687">
        <f>SUM(P34:Q45)</f>
        <v>0</v>
      </c>
      <c r="Q46" s="2688"/>
      <c r="R46" s="2664">
        <f>SUM(R34:S45)</f>
        <v>0</v>
      </c>
      <c r="S46" s="2676"/>
      <c r="T46" s="2687">
        <f>SUM(T34:U45)</f>
        <v>0</v>
      </c>
      <c r="U46" s="2688"/>
      <c r="V46" s="2664">
        <f>SUM(V34:W45)</f>
        <v>0</v>
      </c>
      <c r="W46" s="2676"/>
      <c r="X46" s="2687">
        <f>SUM(X34:Y45)</f>
        <v>0</v>
      </c>
      <c r="Y46" s="2688"/>
      <c r="Z46" s="2664">
        <f>SUM(Z34:AA45)</f>
        <v>0</v>
      </c>
      <c r="AA46" s="2676"/>
      <c r="AB46" s="2687">
        <f>SUM(AB34:AC45)</f>
        <v>0</v>
      </c>
      <c r="AC46" s="2688"/>
      <c r="AD46" s="772" t="s">
        <v>214</v>
      </c>
      <c r="AE46" s="773"/>
      <c r="AF46" s="2691">
        <f>SUM(AF34:AG45)</f>
        <v>0</v>
      </c>
      <c r="AG46" s="2692"/>
      <c r="AH46" s="2664">
        <f>AD47+AF46</f>
        <v>0</v>
      </c>
      <c r="AI46" s="2665"/>
      <c r="AJ46" s="2666"/>
      <c r="AK46" s="768"/>
      <c r="AL46" s="64"/>
      <c r="AM46" s="66"/>
    </row>
    <row r="47" spans="1:57" ht="12.95" customHeight="1">
      <c r="A47" s="55"/>
      <c r="B47" s="61"/>
      <c r="C47" s="2679"/>
      <c r="D47" s="2680"/>
      <c r="E47" s="2681"/>
      <c r="F47" s="2667"/>
      <c r="G47" s="2677"/>
      <c r="H47" s="2689"/>
      <c r="I47" s="2690"/>
      <c r="J47" s="2667"/>
      <c r="K47" s="2677"/>
      <c r="L47" s="2689"/>
      <c r="M47" s="2690"/>
      <c r="N47" s="2667"/>
      <c r="O47" s="2677"/>
      <c r="P47" s="2689"/>
      <c r="Q47" s="2690"/>
      <c r="R47" s="2667"/>
      <c r="S47" s="2677"/>
      <c r="T47" s="2689"/>
      <c r="U47" s="2690"/>
      <c r="V47" s="2667"/>
      <c r="W47" s="2677"/>
      <c r="X47" s="2689"/>
      <c r="Y47" s="2690"/>
      <c r="Z47" s="2667"/>
      <c r="AA47" s="2677"/>
      <c r="AB47" s="2689"/>
      <c r="AC47" s="2690"/>
      <c r="AD47" s="2670">
        <f>SUM(AD34:AE45)</f>
        <v>0</v>
      </c>
      <c r="AE47" s="2671"/>
      <c r="AF47" s="2693"/>
      <c r="AG47" s="2694"/>
      <c r="AH47" s="2667"/>
      <c r="AI47" s="2668"/>
      <c r="AJ47" s="2669"/>
      <c r="AK47" s="768"/>
      <c r="AL47" s="64"/>
      <c r="AM47" s="66"/>
    </row>
    <row r="48" spans="1:57" ht="12" customHeight="1">
      <c r="A48" s="55"/>
      <c r="B48" s="61"/>
      <c r="C48" s="2695" t="s">
        <v>190</v>
      </c>
      <c r="D48" s="2695"/>
      <c r="E48" s="2695"/>
      <c r="F48" s="2695"/>
      <c r="G48" s="2695"/>
      <c r="H48" s="774" t="s">
        <v>15</v>
      </c>
      <c r="I48" s="2696" t="s">
        <v>1292</v>
      </c>
      <c r="J48" s="2696"/>
      <c r="K48" s="2696"/>
      <c r="L48" s="2696"/>
      <c r="M48" s="2696"/>
      <c r="N48" s="2696"/>
      <c r="O48" s="2696"/>
      <c r="P48" s="2697" t="s">
        <v>1291</v>
      </c>
      <c r="Q48" s="2697"/>
      <c r="R48" s="2697"/>
      <c r="S48" s="2697"/>
      <c r="T48" s="2697"/>
      <c r="U48" s="2697"/>
      <c r="V48" s="2697"/>
      <c r="W48" s="2697"/>
      <c r="X48" s="2697"/>
      <c r="Y48" s="2697"/>
      <c r="Z48" s="2697"/>
      <c r="AA48" s="2697"/>
      <c r="AB48" s="2697"/>
      <c r="AC48" s="2697"/>
      <c r="AD48" s="2697"/>
      <c r="AE48" s="2697"/>
      <c r="AF48" s="2697"/>
      <c r="AG48" s="2697"/>
      <c r="AH48" s="2697"/>
      <c r="AI48" s="2697"/>
      <c r="AJ48" s="2697"/>
      <c r="AK48" s="789"/>
      <c r="AL48" s="64"/>
      <c r="AM48" s="66"/>
    </row>
    <row r="49" spans="1:68" ht="12" customHeight="1">
      <c r="A49" s="55"/>
      <c r="B49" s="61"/>
      <c r="H49" s="774" t="s">
        <v>15</v>
      </c>
      <c r="I49" s="2698" t="s">
        <v>197</v>
      </c>
      <c r="J49" s="2698"/>
      <c r="K49" s="2698"/>
      <c r="L49" s="2698"/>
      <c r="M49" s="2698"/>
      <c r="N49" s="2698"/>
      <c r="O49" s="2698"/>
      <c r="P49" s="2698"/>
      <c r="Q49" s="2698"/>
      <c r="R49" s="2698"/>
      <c r="S49" s="2698"/>
      <c r="T49" s="2698"/>
      <c r="U49" s="2698"/>
      <c r="V49" s="2698"/>
      <c r="W49" s="2698"/>
      <c r="X49" s="2698"/>
      <c r="Y49" s="2698"/>
      <c r="Z49" s="2698"/>
      <c r="AA49" s="2698"/>
      <c r="AB49" s="2698"/>
      <c r="AC49" s="2698"/>
      <c r="AD49" s="2698"/>
      <c r="AE49" s="2698"/>
      <c r="AF49" s="2698"/>
      <c r="AG49" s="2698"/>
      <c r="AH49" s="2698"/>
      <c r="AI49" s="2698"/>
      <c r="AJ49" s="2698"/>
      <c r="AK49" s="674"/>
      <c r="AL49" s="64"/>
      <c r="AM49" s="66"/>
    </row>
    <row r="50" spans="1:68" ht="12" customHeight="1">
      <c r="A50" s="55"/>
      <c r="B50" s="61"/>
      <c r="H50" s="774" t="s">
        <v>15</v>
      </c>
      <c r="I50" s="2698" t="s">
        <v>216</v>
      </c>
      <c r="J50" s="2698"/>
      <c r="K50" s="2698"/>
      <c r="L50" s="2698"/>
      <c r="M50" s="2698"/>
      <c r="N50" s="2698"/>
      <c r="O50" s="2698"/>
      <c r="P50" s="2698"/>
      <c r="Q50" s="2698"/>
      <c r="R50" s="2698"/>
      <c r="S50" s="2698"/>
      <c r="T50" s="2698"/>
      <c r="U50" s="2698"/>
      <c r="V50" s="2698"/>
      <c r="W50" s="2698"/>
      <c r="X50" s="2698"/>
      <c r="Y50" s="2698"/>
      <c r="Z50" s="2698"/>
      <c r="AA50" s="2698"/>
      <c r="AB50" s="2698"/>
      <c r="AC50" s="2698"/>
      <c r="AD50" s="2698"/>
      <c r="AE50" s="2698"/>
      <c r="AF50" s="2698"/>
      <c r="AG50" s="2698"/>
      <c r="AH50" s="2698"/>
      <c r="AI50" s="2698"/>
      <c r="AJ50" s="2698"/>
      <c r="AK50" s="674"/>
      <c r="AL50" s="64"/>
      <c r="AM50" s="66"/>
    </row>
    <row r="51" spans="1:68" ht="12" customHeight="1">
      <c r="A51" s="55"/>
      <c r="B51" s="61"/>
      <c r="H51" s="774"/>
      <c r="I51" s="790"/>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90"/>
      <c r="AI51" s="790"/>
      <c r="AJ51" s="790"/>
      <c r="AK51" s="789"/>
      <c r="AL51" s="64"/>
      <c r="AM51" s="66"/>
    </row>
    <row r="52" spans="1:68" ht="14.1" customHeight="1">
      <c r="A52" s="55"/>
      <c r="B52" s="61"/>
      <c r="C52" s="531" t="s">
        <v>443</v>
      </c>
      <c r="D52" s="2699" t="s">
        <v>1293</v>
      </c>
      <c r="E52" s="2699"/>
      <c r="F52" s="2699"/>
      <c r="G52" s="2699"/>
      <c r="H52" s="2699"/>
      <c r="I52" s="2699"/>
      <c r="J52" s="2699"/>
      <c r="K52" s="2699"/>
      <c r="L52" s="2699"/>
      <c r="M52" s="2699"/>
      <c r="N52" s="2699"/>
      <c r="O52" s="2699"/>
      <c r="P52" s="2699"/>
      <c r="Q52" s="2699"/>
      <c r="R52" s="2699"/>
      <c r="S52" s="2699"/>
      <c r="T52" s="2699"/>
      <c r="U52" s="2699"/>
      <c r="V52" s="2699"/>
      <c r="W52" s="2699"/>
      <c r="X52" s="2699"/>
      <c r="Y52" s="2699"/>
      <c r="Z52" s="2699"/>
      <c r="AA52" s="2699"/>
      <c r="AB52" s="2699"/>
      <c r="AC52" s="2699"/>
      <c r="AD52" s="2699"/>
      <c r="AE52" s="2699"/>
      <c r="AF52" s="2699"/>
      <c r="AG52" s="2699"/>
      <c r="AH52" s="2699"/>
      <c r="AI52" s="2699"/>
      <c r="AJ52" s="2699"/>
      <c r="AK52" s="791"/>
      <c r="AL52" s="64"/>
      <c r="AM52" s="66"/>
      <c r="AR52" s="792"/>
      <c r="AS52" s="792"/>
      <c r="AT52" s="792"/>
      <c r="AU52" s="792"/>
      <c r="AV52" s="792"/>
      <c r="AW52" s="792"/>
      <c r="AX52" s="792"/>
      <c r="AY52" s="792"/>
      <c r="AZ52" s="792"/>
      <c r="BA52" s="792"/>
      <c r="BB52" s="792"/>
      <c r="BC52" s="792"/>
      <c r="BD52" s="792"/>
      <c r="BE52" s="792"/>
      <c r="BF52" s="792"/>
      <c r="BG52" s="792"/>
      <c r="BH52" s="792"/>
      <c r="BI52" s="792"/>
      <c r="BJ52" s="792"/>
      <c r="BK52" s="792"/>
      <c r="BL52" s="792"/>
      <c r="BM52" s="792"/>
      <c r="BN52" s="792"/>
      <c r="BO52" s="792"/>
      <c r="BP52" s="792"/>
    </row>
    <row r="53" spans="1:68" ht="14.1" customHeight="1">
      <c r="A53" s="55"/>
      <c r="B53" s="61"/>
      <c r="C53" s="1675" t="s">
        <v>183</v>
      </c>
      <c r="D53" s="1675"/>
      <c r="E53" s="1675"/>
      <c r="F53" s="1815" t="s">
        <v>735</v>
      </c>
      <c r="G53" s="1815"/>
      <c r="H53" s="1815"/>
      <c r="I53" s="1815"/>
      <c r="J53" s="1815"/>
      <c r="K53" s="1815"/>
      <c r="L53" s="1815"/>
      <c r="M53" s="1815"/>
      <c r="N53" s="1815"/>
      <c r="O53" s="1815"/>
      <c r="P53" s="1815"/>
      <c r="Q53" s="1815"/>
      <c r="R53" s="1815"/>
      <c r="S53" s="1815"/>
      <c r="T53" s="1815"/>
      <c r="U53" s="1815"/>
      <c r="V53" s="1815"/>
      <c r="W53" s="1815"/>
      <c r="X53" s="1815"/>
      <c r="AL53" s="64"/>
      <c r="AM53" s="66"/>
    </row>
    <row r="54" spans="1:68" ht="14.1" customHeight="1">
      <c r="A54" s="55"/>
      <c r="B54" s="61"/>
      <c r="E54" s="2061" t="s">
        <v>1687</v>
      </c>
      <c r="F54" s="2061"/>
      <c r="G54" s="2061"/>
      <c r="H54" s="2061"/>
      <c r="I54" s="2061"/>
      <c r="J54" s="2061"/>
      <c r="K54" s="2061"/>
      <c r="L54" s="2061"/>
      <c r="M54" s="2061"/>
      <c r="N54" s="2061"/>
      <c r="O54" s="2061"/>
      <c r="P54" s="2685"/>
      <c r="Q54" s="2685"/>
      <c r="R54" s="54" t="s">
        <v>192</v>
      </c>
      <c r="S54" s="793" t="s">
        <v>149</v>
      </c>
      <c r="U54" s="2061" t="s">
        <v>483</v>
      </c>
      <c r="V54" s="2061"/>
      <c r="W54" s="2061"/>
      <c r="X54" s="2061"/>
      <c r="Y54" s="2061"/>
      <c r="Z54" s="2061"/>
      <c r="AA54" s="137" t="s">
        <v>127</v>
      </c>
      <c r="AC54" s="1811" t="s">
        <v>484</v>
      </c>
      <c r="AD54" s="1811"/>
      <c r="AE54" s="1811"/>
      <c r="AF54" s="1811"/>
      <c r="AG54" s="1811"/>
      <c r="AL54" s="783"/>
      <c r="AM54" s="794"/>
      <c r="AN54" s="784"/>
      <c r="AO54" s="784"/>
      <c r="AP54" s="785"/>
      <c r="BB54" s="785"/>
      <c r="BC54" s="785"/>
      <c r="BD54" s="785"/>
      <c r="BE54" s="786"/>
    </row>
    <row r="55" spans="1:68" ht="14.1" customHeight="1">
      <c r="A55" s="55"/>
      <c r="B55" s="61"/>
      <c r="C55" s="1675" t="s">
        <v>153</v>
      </c>
      <c r="D55" s="1675"/>
      <c r="E55" s="1675"/>
      <c r="F55" s="1815" t="s">
        <v>736</v>
      </c>
      <c r="G55" s="1815"/>
      <c r="H55" s="1815"/>
      <c r="I55" s="1815"/>
      <c r="J55" s="1815"/>
      <c r="K55" s="1815"/>
      <c r="L55" s="1815"/>
      <c r="M55" s="1815"/>
      <c r="N55" s="1815"/>
      <c r="O55" s="1815"/>
      <c r="P55" s="1815"/>
      <c r="Q55" s="1815"/>
      <c r="R55" s="1815"/>
      <c r="S55" s="1815"/>
      <c r="T55" s="1815"/>
      <c r="U55" s="1815"/>
      <c r="V55" s="1815"/>
      <c r="W55" s="1815"/>
      <c r="X55" s="1815"/>
      <c r="AL55" s="783"/>
      <c r="AM55" s="794"/>
      <c r="AN55" s="784"/>
      <c r="AO55" s="784"/>
      <c r="AP55" s="785"/>
      <c r="BB55" s="785"/>
      <c r="BC55" s="785"/>
      <c r="BD55" s="785"/>
      <c r="BE55" s="786"/>
    </row>
    <row r="56" spans="1:68" ht="14.1" customHeight="1">
      <c r="A56" s="55"/>
      <c r="B56" s="61"/>
      <c r="E56" s="2061" t="s">
        <v>1688</v>
      </c>
      <c r="F56" s="2061"/>
      <c r="G56" s="2061"/>
      <c r="H56" s="2061"/>
      <c r="I56" s="2061"/>
      <c r="J56" s="2061"/>
      <c r="K56" s="2061"/>
      <c r="L56" s="2061"/>
      <c r="M56" s="2061"/>
      <c r="N56" s="2061"/>
      <c r="O56" s="2061"/>
      <c r="P56" s="2685"/>
      <c r="Q56" s="2685"/>
      <c r="R56" s="54" t="s">
        <v>192</v>
      </c>
      <c r="S56" s="793" t="s">
        <v>149</v>
      </c>
      <c r="U56" s="2061" t="s">
        <v>485</v>
      </c>
      <c r="V56" s="2061"/>
      <c r="W56" s="2061"/>
      <c r="X56" s="2061"/>
      <c r="Y56" s="2061"/>
      <c r="Z56" s="2061"/>
      <c r="AA56" s="137" t="s">
        <v>127</v>
      </c>
      <c r="AC56" s="1811" t="s">
        <v>480</v>
      </c>
      <c r="AD56" s="1811"/>
      <c r="AE56" s="1811"/>
      <c r="AF56" s="1811"/>
      <c r="AG56" s="1811"/>
      <c r="AL56" s="60"/>
      <c r="AM56" s="795"/>
      <c r="AN56" s="759"/>
      <c r="AO56" s="55"/>
      <c r="AP56" s="55"/>
    </row>
    <row r="57" spans="1:68" ht="12" customHeight="1">
      <c r="A57" s="55"/>
      <c r="B57" s="61"/>
      <c r="K57" s="55"/>
      <c r="L57" s="55"/>
      <c r="M57" s="55"/>
      <c r="N57" s="55"/>
      <c r="O57" s="55"/>
      <c r="P57" s="55"/>
      <c r="Y57" s="55"/>
      <c r="Z57" s="55"/>
      <c r="AA57" s="55"/>
      <c r="AB57" s="55"/>
      <c r="AC57" s="55"/>
      <c r="AD57" s="55"/>
      <c r="AE57" s="55"/>
      <c r="AF57" s="55"/>
      <c r="AG57" s="55"/>
      <c r="AH57" s="55"/>
      <c r="AI57" s="55"/>
      <c r="AJ57" s="55"/>
      <c r="AK57" s="55"/>
      <c r="AL57" s="625"/>
      <c r="AM57" s="66"/>
      <c r="AN57" s="55"/>
      <c r="AO57" s="55"/>
      <c r="AP57" s="55"/>
      <c r="BB57" s="55"/>
      <c r="BC57" s="55"/>
      <c r="BD57" s="55"/>
    </row>
    <row r="58" spans="1:68" ht="14.1" customHeight="1">
      <c r="A58" s="55"/>
      <c r="B58" s="1814" t="s">
        <v>453</v>
      </c>
      <c r="C58" s="1675"/>
      <c r="D58" s="1815" t="s">
        <v>1572</v>
      </c>
      <c r="E58" s="1815"/>
      <c r="F58" s="1815"/>
      <c r="G58" s="1815"/>
      <c r="H58" s="1815"/>
      <c r="I58" s="1815"/>
      <c r="J58" s="1815"/>
      <c r="K58" s="1815"/>
      <c r="L58" s="1815"/>
      <c r="M58" s="1815"/>
      <c r="N58" s="1815"/>
      <c r="O58" s="1815"/>
      <c r="P58" s="1815"/>
      <c r="Q58" s="1815"/>
      <c r="R58" s="1815"/>
      <c r="S58" s="1815"/>
      <c r="T58" s="1815"/>
      <c r="U58" s="1815"/>
      <c r="V58" s="1815"/>
      <c r="W58" s="1815"/>
      <c r="X58" s="1815"/>
      <c r="Z58" s="552" t="s">
        <v>127</v>
      </c>
      <c r="AA58" s="1812" t="s">
        <v>740</v>
      </c>
      <c r="AB58" s="1812"/>
      <c r="AC58" s="1812"/>
      <c r="AD58" s="1812"/>
      <c r="AE58" s="1812"/>
      <c r="AF58" s="1812"/>
      <c r="AG58" s="1812"/>
      <c r="AH58" s="1812"/>
      <c r="AI58" s="1812"/>
      <c r="AJ58" s="1812"/>
      <c r="AK58" s="1812"/>
      <c r="AL58" s="783"/>
      <c r="AM58" s="66"/>
      <c r="AN58" s="784"/>
      <c r="AO58" s="784"/>
      <c r="AP58" s="784"/>
      <c r="AQ58" s="784"/>
      <c r="AR58" s="785"/>
      <c r="AS58" s="785"/>
      <c r="AT58" s="785"/>
      <c r="AU58" s="785"/>
      <c r="AV58" s="785"/>
      <c r="AW58" s="785"/>
      <c r="AX58" s="785"/>
      <c r="AY58" s="785"/>
      <c r="AZ58" s="785"/>
      <c r="BA58" s="785"/>
      <c r="BB58" s="785"/>
      <c r="BC58" s="785"/>
      <c r="BD58" s="785"/>
      <c r="BE58" s="785"/>
      <c r="BF58" s="531"/>
    </row>
    <row r="59" spans="1:68" ht="14.1" customHeight="1">
      <c r="A59" s="55"/>
      <c r="B59" s="61"/>
      <c r="S59" s="796"/>
      <c r="T59" s="55"/>
      <c r="U59" s="55"/>
      <c r="V59" s="55"/>
      <c r="W59" s="55"/>
      <c r="X59" s="55"/>
      <c r="Z59" s="63"/>
      <c r="AA59" s="1812"/>
      <c r="AB59" s="1812"/>
      <c r="AC59" s="1812"/>
      <c r="AD59" s="1812"/>
      <c r="AE59" s="1812"/>
      <c r="AF59" s="1812"/>
      <c r="AG59" s="1812"/>
      <c r="AH59" s="1812"/>
      <c r="AI59" s="1812"/>
      <c r="AJ59" s="1812"/>
      <c r="AK59" s="1812"/>
      <c r="AL59" s="797"/>
      <c r="AM59" s="66"/>
      <c r="AN59" s="798"/>
      <c r="AO59" s="798"/>
      <c r="AP59" s="798"/>
      <c r="AQ59" s="798"/>
      <c r="BE59" s="54"/>
      <c r="BF59" s="531"/>
    </row>
    <row r="60" spans="1:68" ht="14.1" customHeight="1">
      <c r="A60" s="55"/>
      <c r="B60" s="61"/>
      <c r="C60" s="79"/>
      <c r="D60" s="79"/>
      <c r="Z60" s="63"/>
      <c r="AL60" s="60"/>
      <c r="AM60" s="66"/>
      <c r="AN60" s="759"/>
      <c r="AO60" s="58"/>
      <c r="AP60" s="55"/>
      <c r="AQ60" s="55"/>
      <c r="BE60" s="54"/>
      <c r="BF60" s="531"/>
    </row>
    <row r="61" spans="1:68" ht="14.1" customHeight="1">
      <c r="A61" s="55"/>
      <c r="B61" s="1814" t="s">
        <v>448</v>
      </c>
      <c r="C61" s="1832"/>
      <c r="D61" s="1815" t="s">
        <v>732</v>
      </c>
      <c r="E61" s="1815"/>
      <c r="F61" s="1815"/>
      <c r="G61" s="1815"/>
      <c r="H61" s="1815"/>
      <c r="I61" s="1815"/>
      <c r="J61" s="1815"/>
      <c r="K61" s="1815"/>
      <c r="L61" s="1815"/>
      <c r="M61" s="1815"/>
      <c r="N61" s="1815"/>
      <c r="O61" s="1815"/>
      <c r="P61" s="1815"/>
      <c r="Q61" s="1815"/>
      <c r="R61" s="1815"/>
      <c r="S61" s="1815"/>
      <c r="T61" s="1815"/>
      <c r="U61" s="1815"/>
      <c r="V61" s="1815"/>
      <c r="W61" s="1815"/>
      <c r="X61" s="1815"/>
      <c r="Z61" s="587" t="s">
        <v>497</v>
      </c>
      <c r="AA61" s="2163" t="s">
        <v>198</v>
      </c>
      <c r="AB61" s="2163"/>
      <c r="AC61" s="2163"/>
      <c r="AD61" s="2163"/>
      <c r="AE61" s="2163"/>
      <c r="AF61" s="2163"/>
      <c r="AG61" s="2163"/>
      <c r="AH61" s="2163"/>
      <c r="AI61" s="2163"/>
      <c r="AJ61" s="2163"/>
      <c r="AK61" s="2163"/>
      <c r="AL61" s="797"/>
      <c r="AM61" s="66"/>
      <c r="AN61" s="798"/>
      <c r="AO61" s="798"/>
      <c r="AP61" s="798"/>
      <c r="AQ61" s="798"/>
      <c r="AR61" s="798"/>
      <c r="AS61" s="798"/>
      <c r="AT61" s="798"/>
      <c r="AU61" s="798"/>
      <c r="AV61" s="798"/>
      <c r="AW61" s="798"/>
      <c r="AX61" s="798"/>
      <c r="AY61" s="798"/>
      <c r="AZ61" s="798"/>
      <c r="BA61" s="798"/>
      <c r="BB61" s="55"/>
      <c r="BC61" s="55"/>
      <c r="BD61" s="55"/>
      <c r="BE61" s="55"/>
      <c r="BF61" s="55"/>
    </row>
    <row r="62" spans="1:68" ht="14.1" customHeight="1">
      <c r="A62" s="55"/>
      <c r="B62" s="66"/>
      <c r="C62" s="55"/>
      <c r="D62" s="55"/>
      <c r="G62" s="55"/>
      <c r="H62" s="55"/>
      <c r="I62" s="55"/>
      <c r="J62" s="55"/>
      <c r="K62" s="55"/>
      <c r="L62" s="55"/>
      <c r="M62" s="55"/>
      <c r="N62" s="55"/>
      <c r="O62" s="55"/>
      <c r="P62" s="55"/>
      <c r="Q62" s="55"/>
      <c r="R62" s="55"/>
      <c r="S62" s="55"/>
      <c r="T62" s="55"/>
      <c r="U62" s="55"/>
      <c r="V62" s="531"/>
      <c r="W62" s="137"/>
      <c r="X62" s="137"/>
      <c r="Y62" s="137"/>
      <c r="Z62" s="552"/>
      <c r="AA62" s="1812" t="s">
        <v>1294</v>
      </c>
      <c r="AB62" s="1812"/>
      <c r="AC62" s="1812"/>
      <c r="AD62" s="1812"/>
      <c r="AE62" s="1812"/>
      <c r="AF62" s="1812"/>
      <c r="AG62" s="1812"/>
      <c r="AH62" s="1812"/>
      <c r="AI62" s="1812"/>
      <c r="AJ62" s="1812"/>
      <c r="AK62" s="1812"/>
      <c r="AL62" s="60"/>
      <c r="AM62" s="66"/>
      <c r="AN62" s="759"/>
      <c r="AO62" s="58"/>
      <c r="AP62" s="55"/>
      <c r="AQ62" s="55"/>
      <c r="AR62" s="55"/>
      <c r="AS62" s="55"/>
      <c r="AT62" s="55"/>
      <c r="AU62" s="55"/>
      <c r="AV62" s="55"/>
      <c r="AW62" s="55"/>
      <c r="AX62" s="55"/>
      <c r="AY62" s="55"/>
      <c r="AZ62" s="55"/>
      <c r="BA62" s="55"/>
      <c r="BB62" s="55"/>
      <c r="BC62" s="55"/>
      <c r="BD62" s="55"/>
      <c r="BE62" s="55"/>
      <c r="BF62" s="55"/>
    </row>
    <row r="63" spans="1:68" ht="14.1" customHeight="1">
      <c r="A63" s="55"/>
      <c r="B63" s="66"/>
      <c r="D63" s="531" t="s">
        <v>15</v>
      </c>
      <c r="E63" s="1815" t="s">
        <v>733</v>
      </c>
      <c r="F63" s="1815"/>
      <c r="G63" s="1815"/>
      <c r="H63" s="1815"/>
      <c r="I63" s="1815"/>
      <c r="J63" s="1815"/>
      <c r="K63" s="1815"/>
      <c r="L63" s="1815"/>
      <c r="M63" s="1815"/>
      <c r="N63" s="1815"/>
      <c r="O63" s="1815"/>
      <c r="P63" s="1815"/>
      <c r="Q63" s="1815"/>
      <c r="R63" s="1815"/>
      <c r="S63" s="1815"/>
      <c r="T63" s="1815"/>
      <c r="U63" s="1815"/>
      <c r="V63" s="1815"/>
      <c r="W63" s="1815"/>
      <c r="X63" s="1815"/>
      <c r="Z63" s="81"/>
      <c r="AA63" s="1812"/>
      <c r="AB63" s="1812"/>
      <c r="AC63" s="1812"/>
      <c r="AD63" s="1812"/>
      <c r="AE63" s="1812"/>
      <c r="AF63" s="1812"/>
      <c r="AG63" s="1812"/>
      <c r="AH63" s="1812"/>
      <c r="AI63" s="1812"/>
      <c r="AJ63" s="1812"/>
      <c r="AK63" s="1812"/>
      <c r="AL63" s="60"/>
      <c r="AM63" s="66"/>
      <c r="AN63" s="759"/>
      <c r="AO63" s="58"/>
      <c r="AP63" s="55"/>
      <c r="AQ63" s="55"/>
      <c r="AR63" s="55"/>
      <c r="AS63" s="55"/>
      <c r="AT63" s="55"/>
      <c r="AU63" s="55"/>
      <c r="AV63" s="55"/>
      <c r="AW63" s="55"/>
      <c r="AX63" s="55"/>
      <c r="AY63" s="55"/>
      <c r="AZ63" s="55"/>
      <c r="BA63" s="55"/>
      <c r="BB63" s="55"/>
      <c r="BC63" s="55"/>
      <c r="BD63" s="55"/>
      <c r="BE63" s="55"/>
      <c r="BF63" s="55"/>
    </row>
    <row r="64" spans="1:68" ht="14.1" customHeight="1">
      <c r="A64" s="55"/>
      <c r="B64" s="66"/>
      <c r="E64" s="55"/>
      <c r="F64" s="55"/>
      <c r="Z64" s="81"/>
      <c r="AA64" s="1812"/>
      <c r="AB64" s="1812"/>
      <c r="AC64" s="1812"/>
      <c r="AD64" s="1812"/>
      <c r="AE64" s="1812"/>
      <c r="AF64" s="1812"/>
      <c r="AG64" s="1812"/>
      <c r="AH64" s="1812"/>
      <c r="AI64" s="1812"/>
      <c r="AJ64" s="1812"/>
      <c r="AK64" s="1812"/>
      <c r="AL64" s="799"/>
      <c r="AM64" s="66"/>
      <c r="AN64" s="759"/>
      <c r="AO64" s="58"/>
      <c r="BE64" s="54"/>
    </row>
    <row r="65" spans="1:58" ht="14.1" customHeight="1">
      <c r="A65" s="55"/>
      <c r="B65" s="61"/>
      <c r="S65" s="796"/>
      <c r="T65" s="55"/>
      <c r="U65" s="55"/>
      <c r="V65" s="55"/>
      <c r="W65" s="55"/>
      <c r="X65" s="55"/>
      <c r="Y65" s="80"/>
      <c r="Z65" s="81"/>
      <c r="AA65" s="1812"/>
      <c r="AB65" s="1812"/>
      <c r="AC65" s="1812"/>
      <c r="AD65" s="1812"/>
      <c r="AE65" s="1812"/>
      <c r="AF65" s="1812"/>
      <c r="AG65" s="1812"/>
      <c r="AH65" s="1812"/>
      <c r="AI65" s="1812"/>
      <c r="AJ65" s="1812"/>
      <c r="AK65" s="1812"/>
      <c r="AL65" s="64"/>
      <c r="AM65" s="66"/>
      <c r="AN65" s="759"/>
      <c r="AO65" s="58"/>
      <c r="BE65" s="54"/>
    </row>
    <row r="66" spans="1:58" ht="14.1" customHeight="1" thickBot="1">
      <c r="A66" s="55"/>
      <c r="B66" s="126"/>
      <c r="C66" s="128"/>
      <c r="D66" s="128"/>
      <c r="E66" s="128"/>
      <c r="F66" s="128"/>
      <c r="G66" s="128"/>
      <c r="H66" s="128"/>
      <c r="I66" s="128"/>
      <c r="J66" s="128"/>
      <c r="K66" s="128"/>
      <c r="L66" s="128"/>
      <c r="M66" s="128"/>
      <c r="N66" s="128"/>
      <c r="O66" s="128"/>
      <c r="P66" s="128"/>
      <c r="Q66" s="128"/>
      <c r="R66" s="128"/>
      <c r="S66" s="128"/>
      <c r="T66" s="128"/>
      <c r="U66" s="128"/>
      <c r="V66" s="128"/>
      <c r="W66" s="128"/>
      <c r="X66" s="128"/>
      <c r="Y66" s="800"/>
      <c r="Z66" s="801"/>
      <c r="AA66" s="2315"/>
      <c r="AB66" s="2315"/>
      <c r="AC66" s="2315"/>
      <c r="AD66" s="2315"/>
      <c r="AE66" s="2315"/>
      <c r="AF66" s="2315"/>
      <c r="AG66" s="2315"/>
      <c r="AH66" s="2315"/>
      <c r="AI66" s="2315"/>
      <c r="AJ66" s="2315"/>
      <c r="AK66" s="2315"/>
      <c r="AL66" s="802"/>
      <c r="AM66" s="66"/>
      <c r="AN66" s="55"/>
      <c r="AO66" s="55"/>
      <c r="AP66" s="67"/>
      <c r="AQ66" s="67"/>
      <c r="AR66" s="67"/>
      <c r="AS66" s="67"/>
      <c r="AT66" s="67"/>
      <c r="AU66" s="67"/>
      <c r="AV66" s="67"/>
      <c r="AW66" s="67"/>
      <c r="AX66" s="67"/>
      <c r="AY66" s="67"/>
      <c r="AZ66" s="67"/>
      <c r="BA66" s="67"/>
      <c r="BB66" s="67"/>
      <c r="BC66" s="67"/>
      <c r="BD66" s="67"/>
      <c r="BE66" s="67"/>
      <c r="BF66" s="67"/>
    </row>
    <row r="67" spans="1:58" ht="14.1" customHeight="1">
      <c r="B67" s="598"/>
      <c r="C67" s="598"/>
      <c r="D67" s="598"/>
      <c r="E67" s="598"/>
      <c r="F67" s="598"/>
      <c r="G67" s="598"/>
      <c r="H67" s="598"/>
      <c r="I67" s="598"/>
      <c r="J67" s="598"/>
      <c r="K67" s="598"/>
      <c r="L67" s="598"/>
      <c r="M67" s="598"/>
      <c r="N67" s="598"/>
      <c r="O67" s="598"/>
      <c r="P67" s="598"/>
      <c r="Q67" s="598"/>
      <c r="R67" s="598"/>
      <c r="S67" s="598"/>
      <c r="T67" s="598"/>
      <c r="U67" s="598"/>
      <c r="V67" s="598"/>
      <c r="W67" s="598"/>
      <c r="X67" s="598"/>
      <c r="Y67" s="598"/>
      <c r="Z67" s="803"/>
      <c r="AA67" s="804"/>
      <c r="AB67" s="804"/>
      <c r="AC67" s="804"/>
      <c r="AD67" s="804"/>
      <c r="AE67" s="804"/>
      <c r="AF67" s="804"/>
      <c r="AG67" s="804"/>
      <c r="AH67" s="804"/>
      <c r="AI67" s="804"/>
      <c r="AJ67" s="598"/>
      <c r="AK67" s="598"/>
      <c r="AL67" s="598"/>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mF34gBsbHttrpGy++4wL1w443xodZ2IpflLcAbY9P5dKt+si48JLpsV1+y8N9uSPSzNZWJ1RzHJYCrRBZVWX/w==" saltValue="L4gqho5e0vPz+b5+J8qXNw==" spinCount="100000" sheet="1" formatCells="0" formatColumns="0" formatRows="0"/>
  <mergeCells count="527">
    <mergeCell ref="AA62:AK66"/>
    <mergeCell ref="E63:X63"/>
    <mergeCell ref="B58:C58"/>
    <mergeCell ref="D58:X58"/>
    <mergeCell ref="AA58:AK59"/>
    <mergeCell ref="B61:C61"/>
    <mergeCell ref="D61:X61"/>
    <mergeCell ref="AA61:AK61"/>
    <mergeCell ref="C55:E55"/>
    <mergeCell ref="F55:X55"/>
    <mergeCell ref="E56:O56"/>
    <mergeCell ref="P56:Q56"/>
    <mergeCell ref="U56:Z56"/>
    <mergeCell ref="AC56:AG56"/>
    <mergeCell ref="I49:AJ49"/>
    <mergeCell ref="I50:AJ50"/>
    <mergeCell ref="D52:AJ52"/>
    <mergeCell ref="C53:E53"/>
    <mergeCell ref="F53:X53"/>
    <mergeCell ref="E54:O54"/>
    <mergeCell ref="P54:Q54"/>
    <mergeCell ref="U54:Z54"/>
    <mergeCell ref="AC54:AG54"/>
    <mergeCell ref="AB46:AC47"/>
    <mergeCell ref="AF46:AG47"/>
    <mergeCell ref="AH46:AJ47"/>
    <mergeCell ref="AD47:AE47"/>
    <mergeCell ref="C48:G48"/>
    <mergeCell ref="I48:O48"/>
    <mergeCell ref="P48:AJ48"/>
    <mergeCell ref="P46:Q47"/>
    <mergeCell ref="R46:S47"/>
    <mergeCell ref="T46:U47"/>
    <mergeCell ref="V46:W47"/>
    <mergeCell ref="X46:Y47"/>
    <mergeCell ref="Z46:AA47"/>
    <mergeCell ref="C46:E47"/>
    <mergeCell ref="F46:G47"/>
    <mergeCell ref="H46:I47"/>
    <mergeCell ref="J46:K47"/>
    <mergeCell ref="L46:M47"/>
    <mergeCell ref="N46:O47"/>
    <mergeCell ref="AB44:AC44"/>
    <mergeCell ref="AD44:AE44"/>
    <mergeCell ref="AF44:AG44"/>
    <mergeCell ref="AH44:AJ44"/>
    <mergeCell ref="C45:E45"/>
    <mergeCell ref="F45:G45"/>
    <mergeCell ref="H45:I45"/>
    <mergeCell ref="J45:K45"/>
    <mergeCell ref="L45:M45"/>
    <mergeCell ref="N45:O45"/>
    <mergeCell ref="P44:Q44"/>
    <mergeCell ref="R44:S44"/>
    <mergeCell ref="T44:U44"/>
    <mergeCell ref="V44:W44"/>
    <mergeCell ref="X44:Y44"/>
    <mergeCell ref="Z44:AA44"/>
    <mergeCell ref="AB45:AC45"/>
    <mergeCell ref="AD45:AE45"/>
    <mergeCell ref="AF45:AG45"/>
    <mergeCell ref="AH45:AJ45"/>
    <mergeCell ref="V45:W45"/>
    <mergeCell ref="X45:Y45"/>
    <mergeCell ref="Z45:AA45"/>
    <mergeCell ref="C44:E44"/>
    <mergeCell ref="F44:G44"/>
    <mergeCell ref="H44:I44"/>
    <mergeCell ref="J44:K44"/>
    <mergeCell ref="L44:M44"/>
    <mergeCell ref="N44:O44"/>
    <mergeCell ref="P43:Q43"/>
    <mergeCell ref="R43:S43"/>
    <mergeCell ref="T43:U43"/>
    <mergeCell ref="P45:Q45"/>
    <mergeCell ref="R45:S45"/>
    <mergeCell ref="T45:U45"/>
    <mergeCell ref="AD42:AE42"/>
    <mergeCell ref="AF42:AG42"/>
    <mergeCell ref="AH42:AJ42"/>
    <mergeCell ref="C43:E43"/>
    <mergeCell ref="F43:G43"/>
    <mergeCell ref="H43:I43"/>
    <mergeCell ref="J43:K43"/>
    <mergeCell ref="L43:M43"/>
    <mergeCell ref="N43:O43"/>
    <mergeCell ref="P42:Q42"/>
    <mergeCell ref="R42:S42"/>
    <mergeCell ref="T42:U42"/>
    <mergeCell ref="V42:W42"/>
    <mergeCell ref="X42:Y42"/>
    <mergeCell ref="Z42:AA42"/>
    <mergeCell ref="AB43:AC43"/>
    <mergeCell ref="AD43:AE43"/>
    <mergeCell ref="AF43:AG43"/>
    <mergeCell ref="AH43:AJ43"/>
    <mergeCell ref="V43:W43"/>
    <mergeCell ref="X43:Y43"/>
    <mergeCell ref="Z43:AA43"/>
    <mergeCell ref="C42:E42"/>
    <mergeCell ref="F42:G42"/>
    <mergeCell ref="H42:I42"/>
    <mergeCell ref="J42:K42"/>
    <mergeCell ref="L42:M42"/>
    <mergeCell ref="N42:O42"/>
    <mergeCell ref="P41:Q41"/>
    <mergeCell ref="R41:S41"/>
    <mergeCell ref="T41:U41"/>
    <mergeCell ref="AB40:AC40"/>
    <mergeCell ref="H40:I40"/>
    <mergeCell ref="J40:K40"/>
    <mergeCell ref="L40:M40"/>
    <mergeCell ref="N40:O40"/>
    <mergeCell ref="AB42:AC42"/>
    <mergeCell ref="AD40:AE40"/>
    <mergeCell ref="AF40:AG40"/>
    <mergeCell ref="AH40:AJ40"/>
    <mergeCell ref="C41:E41"/>
    <mergeCell ref="F41:G41"/>
    <mergeCell ref="H41:I41"/>
    <mergeCell ref="J41:K41"/>
    <mergeCell ref="L41:M41"/>
    <mergeCell ref="N41:O41"/>
    <mergeCell ref="P40:Q40"/>
    <mergeCell ref="R40:S40"/>
    <mergeCell ref="T40:U40"/>
    <mergeCell ref="V40:W40"/>
    <mergeCell ref="X40:Y40"/>
    <mergeCell ref="Z40:AA40"/>
    <mergeCell ref="AB41:AC41"/>
    <mergeCell ref="AD41:AE41"/>
    <mergeCell ref="AF41:AG41"/>
    <mergeCell ref="AH41:AJ41"/>
    <mergeCell ref="V41:W41"/>
    <mergeCell ref="X41:Y41"/>
    <mergeCell ref="Z41:AA41"/>
    <mergeCell ref="C40:E40"/>
    <mergeCell ref="F40:G40"/>
    <mergeCell ref="AB38:AC38"/>
    <mergeCell ref="AD38:AE38"/>
    <mergeCell ref="AF38:AG38"/>
    <mergeCell ref="AH38:AJ38"/>
    <mergeCell ref="C39:E39"/>
    <mergeCell ref="F39:G39"/>
    <mergeCell ref="H39:I39"/>
    <mergeCell ref="J39:K39"/>
    <mergeCell ref="L39:M39"/>
    <mergeCell ref="N39:O39"/>
    <mergeCell ref="P38:Q38"/>
    <mergeCell ref="R38:S38"/>
    <mergeCell ref="T38:U38"/>
    <mergeCell ref="V38:W38"/>
    <mergeCell ref="X38:Y38"/>
    <mergeCell ref="Z38:AA38"/>
    <mergeCell ref="AB39:AC39"/>
    <mergeCell ref="AD39:AE39"/>
    <mergeCell ref="AF39:AG39"/>
    <mergeCell ref="AH39:AJ39"/>
    <mergeCell ref="V39:W39"/>
    <mergeCell ref="X39:Y39"/>
    <mergeCell ref="Z39:AA39"/>
    <mergeCell ref="C38:E38"/>
    <mergeCell ref="F38:G38"/>
    <mergeCell ref="H38:I38"/>
    <mergeCell ref="J38:K38"/>
    <mergeCell ref="L38:M38"/>
    <mergeCell ref="N38:O38"/>
    <mergeCell ref="P37:Q37"/>
    <mergeCell ref="R37:S37"/>
    <mergeCell ref="T37:U37"/>
    <mergeCell ref="P39:Q39"/>
    <mergeCell ref="R39:S39"/>
    <mergeCell ref="T39:U39"/>
    <mergeCell ref="AH36:AJ36"/>
    <mergeCell ref="C37:E37"/>
    <mergeCell ref="F37:G37"/>
    <mergeCell ref="H37:I37"/>
    <mergeCell ref="J37:K37"/>
    <mergeCell ref="L37:M37"/>
    <mergeCell ref="N37:O37"/>
    <mergeCell ref="P36:Q36"/>
    <mergeCell ref="R36:S36"/>
    <mergeCell ref="T36:U36"/>
    <mergeCell ref="V36:W36"/>
    <mergeCell ref="X36:Y36"/>
    <mergeCell ref="Z36:AA36"/>
    <mergeCell ref="AB37:AC37"/>
    <mergeCell ref="AD37:AE37"/>
    <mergeCell ref="AF37:AG37"/>
    <mergeCell ref="AH37:AJ37"/>
    <mergeCell ref="V37:W37"/>
    <mergeCell ref="X37:Y37"/>
    <mergeCell ref="Z37:AA37"/>
    <mergeCell ref="C36:E36"/>
    <mergeCell ref="F36:G36"/>
    <mergeCell ref="H36:I36"/>
    <mergeCell ref="J36:K36"/>
    <mergeCell ref="L36:M36"/>
    <mergeCell ref="N36:O36"/>
    <mergeCell ref="P35:Q35"/>
    <mergeCell ref="R35:S35"/>
    <mergeCell ref="T35:U35"/>
    <mergeCell ref="AF34:AG34"/>
    <mergeCell ref="L34:M34"/>
    <mergeCell ref="N34:O34"/>
    <mergeCell ref="AB36:AC36"/>
    <mergeCell ref="AD36:AE36"/>
    <mergeCell ref="AF36:AG36"/>
    <mergeCell ref="AH34:AJ34"/>
    <mergeCell ref="C35:E35"/>
    <mergeCell ref="F35:G35"/>
    <mergeCell ref="H35:I35"/>
    <mergeCell ref="J35:K35"/>
    <mergeCell ref="L35:M35"/>
    <mergeCell ref="N35:O35"/>
    <mergeCell ref="P34:Q34"/>
    <mergeCell ref="R34:S34"/>
    <mergeCell ref="T34:U34"/>
    <mergeCell ref="V34:W34"/>
    <mergeCell ref="X34:Y34"/>
    <mergeCell ref="Z34:AA34"/>
    <mergeCell ref="AB35:AC35"/>
    <mergeCell ref="AD35:AE35"/>
    <mergeCell ref="AF35:AG35"/>
    <mergeCell ref="AH35:AJ35"/>
    <mergeCell ref="V35:W35"/>
    <mergeCell ref="X35:Y35"/>
    <mergeCell ref="Z35:AA35"/>
    <mergeCell ref="C34:E34"/>
    <mergeCell ref="F34:G34"/>
    <mergeCell ref="H34:I34"/>
    <mergeCell ref="J34:K34"/>
    <mergeCell ref="C32:E33"/>
    <mergeCell ref="AB34:AC34"/>
    <mergeCell ref="AD34:AE34"/>
    <mergeCell ref="F33:G33"/>
    <mergeCell ref="H33:I33"/>
    <mergeCell ref="J33:K33"/>
    <mergeCell ref="L33:M33"/>
    <mergeCell ref="N33:O33"/>
    <mergeCell ref="P33:Q33"/>
    <mergeCell ref="R33:S33"/>
    <mergeCell ref="F32:I32"/>
    <mergeCell ref="J32:M32"/>
    <mergeCell ref="N32:Q32"/>
    <mergeCell ref="R32:U32"/>
    <mergeCell ref="T33:U33"/>
    <mergeCell ref="H31:I31"/>
    <mergeCell ref="J31:Q31"/>
    <mergeCell ref="R31:S31"/>
    <mergeCell ref="T31:Z31"/>
    <mergeCell ref="AA31:AB31"/>
    <mergeCell ref="AC31:AD31"/>
    <mergeCell ref="AH31:AJ31"/>
    <mergeCell ref="Z32:AC32"/>
    <mergeCell ref="AD32:AG32"/>
    <mergeCell ref="AH32:AJ33"/>
    <mergeCell ref="V32:Y32"/>
    <mergeCell ref="V33:W33"/>
    <mergeCell ref="X33:Y33"/>
    <mergeCell ref="Z33:AA33"/>
    <mergeCell ref="AB33:AC33"/>
    <mergeCell ref="AD33:AE33"/>
    <mergeCell ref="AF33:AG33"/>
    <mergeCell ref="D30:G30"/>
    <mergeCell ref="H30:I30"/>
    <mergeCell ref="J30:Q30"/>
    <mergeCell ref="R30:S30"/>
    <mergeCell ref="T30:Z30"/>
    <mergeCell ref="AA30:AB30"/>
    <mergeCell ref="I25:AJ25"/>
    <mergeCell ref="D27:X27"/>
    <mergeCell ref="E28:O28"/>
    <mergeCell ref="P28:Q28"/>
    <mergeCell ref="U28:X28"/>
    <mergeCell ref="AA28:AE28"/>
    <mergeCell ref="AC30:AD30"/>
    <mergeCell ref="AH30:AJ30"/>
    <mergeCell ref="AH21:AJ22"/>
    <mergeCell ref="AD22:AE22"/>
    <mergeCell ref="C23:G23"/>
    <mergeCell ref="I23:O23"/>
    <mergeCell ref="P23:AJ23"/>
    <mergeCell ref="I24:AJ24"/>
    <mergeCell ref="T21:U22"/>
    <mergeCell ref="V21:W22"/>
    <mergeCell ref="X21:Y22"/>
    <mergeCell ref="Z21:AA22"/>
    <mergeCell ref="AB21:AC22"/>
    <mergeCell ref="AF21:AG22"/>
    <mergeCell ref="C21:E22"/>
    <mergeCell ref="F21:G22"/>
    <mergeCell ref="H21:I22"/>
    <mergeCell ref="J21:K22"/>
    <mergeCell ref="L21:M22"/>
    <mergeCell ref="N21:O22"/>
    <mergeCell ref="P21:Q22"/>
    <mergeCell ref="R21:S22"/>
    <mergeCell ref="T20:U20"/>
    <mergeCell ref="AF19:AG19"/>
    <mergeCell ref="AH19:AJ19"/>
    <mergeCell ref="C20:E20"/>
    <mergeCell ref="F20:G20"/>
    <mergeCell ref="H20:I20"/>
    <mergeCell ref="J20:K20"/>
    <mergeCell ref="L20:M20"/>
    <mergeCell ref="N20:O20"/>
    <mergeCell ref="P20:Q20"/>
    <mergeCell ref="R20:S20"/>
    <mergeCell ref="T19:U19"/>
    <mergeCell ref="V19:W19"/>
    <mergeCell ref="X19:Y19"/>
    <mergeCell ref="Z19:AA19"/>
    <mergeCell ref="AB19:AC19"/>
    <mergeCell ref="AD19:AE19"/>
    <mergeCell ref="AF20:AG20"/>
    <mergeCell ref="AH20:AJ20"/>
    <mergeCell ref="V20:W20"/>
    <mergeCell ref="X20:Y20"/>
    <mergeCell ref="Z20:AA20"/>
    <mergeCell ref="AB20:AC20"/>
    <mergeCell ref="AD20:AE20"/>
    <mergeCell ref="C19:E19"/>
    <mergeCell ref="F19:G19"/>
    <mergeCell ref="H19:I19"/>
    <mergeCell ref="J19:K19"/>
    <mergeCell ref="L19:M19"/>
    <mergeCell ref="N19:O19"/>
    <mergeCell ref="P19:Q19"/>
    <mergeCell ref="R19:S19"/>
    <mergeCell ref="T18:U18"/>
    <mergeCell ref="AH17:AJ17"/>
    <mergeCell ref="C18:E18"/>
    <mergeCell ref="F18:G18"/>
    <mergeCell ref="H18:I18"/>
    <mergeCell ref="J18:K18"/>
    <mergeCell ref="L18:M18"/>
    <mergeCell ref="N18:O18"/>
    <mergeCell ref="P18:Q18"/>
    <mergeCell ref="R18:S18"/>
    <mergeCell ref="T17:U17"/>
    <mergeCell ref="V17:W17"/>
    <mergeCell ref="X17:Y17"/>
    <mergeCell ref="Z17:AA17"/>
    <mergeCell ref="AB17:AC17"/>
    <mergeCell ref="AD17:AE17"/>
    <mergeCell ref="AF18:AG18"/>
    <mergeCell ref="AH18:AJ18"/>
    <mergeCell ref="V18:W18"/>
    <mergeCell ref="X18:Y18"/>
    <mergeCell ref="Z18:AA18"/>
    <mergeCell ref="AB18:AC18"/>
    <mergeCell ref="AD18:AE18"/>
    <mergeCell ref="C17:E17"/>
    <mergeCell ref="F17:G17"/>
    <mergeCell ref="H17:I17"/>
    <mergeCell ref="J17:K17"/>
    <mergeCell ref="L17:M17"/>
    <mergeCell ref="N17:O17"/>
    <mergeCell ref="P17:Q17"/>
    <mergeCell ref="R17:S17"/>
    <mergeCell ref="T16:U16"/>
    <mergeCell ref="AF15:AG15"/>
    <mergeCell ref="H15:I15"/>
    <mergeCell ref="J15:K15"/>
    <mergeCell ref="L15:M15"/>
    <mergeCell ref="N15:O15"/>
    <mergeCell ref="P15:Q15"/>
    <mergeCell ref="R15:S15"/>
    <mergeCell ref="AF17:AG17"/>
    <mergeCell ref="AH15:AJ15"/>
    <mergeCell ref="C16:E16"/>
    <mergeCell ref="F16:G16"/>
    <mergeCell ref="H16:I16"/>
    <mergeCell ref="J16:K16"/>
    <mergeCell ref="L16:M16"/>
    <mergeCell ref="N16:O16"/>
    <mergeCell ref="P16:Q16"/>
    <mergeCell ref="R16:S16"/>
    <mergeCell ref="T15:U15"/>
    <mergeCell ref="V15:W15"/>
    <mergeCell ref="X15:Y15"/>
    <mergeCell ref="Z15:AA15"/>
    <mergeCell ref="AB15:AC15"/>
    <mergeCell ref="AD15:AE15"/>
    <mergeCell ref="AF16:AG16"/>
    <mergeCell ref="AH16:AJ16"/>
    <mergeCell ref="V16:W16"/>
    <mergeCell ref="X16:Y16"/>
    <mergeCell ref="Z16:AA16"/>
    <mergeCell ref="AB16:AC16"/>
    <mergeCell ref="AD16:AE16"/>
    <mergeCell ref="C15:E15"/>
    <mergeCell ref="F15:G15"/>
    <mergeCell ref="T14:U14"/>
    <mergeCell ref="AF13:AG13"/>
    <mergeCell ref="AH13:AJ13"/>
    <mergeCell ref="C14:E14"/>
    <mergeCell ref="F14:G14"/>
    <mergeCell ref="H14:I14"/>
    <mergeCell ref="J14:K14"/>
    <mergeCell ref="L14:M14"/>
    <mergeCell ref="N14:O14"/>
    <mergeCell ref="P14:Q14"/>
    <mergeCell ref="R14:S14"/>
    <mergeCell ref="T13:U13"/>
    <mergeCell ref="V13:W13"/>
    <mergeCell ref="X13:Y13"/>
    <mergeCell ref="Z13:AA13"/>
    <mergeCell ref="AB13:AC13"/>
    <mergeCell ref="AD13:AE13"/>
    <mergeCell ref="AF14:AG14"/>
    <mergeCell ref="AH14:AJ14"/>
    <mergeCell ref="V14:W14"/>
    <mergeCell ref="X14:Y14"/>
    <mergeCell ref="Z14:AA14"/>
    <mergeCell ref="AB14:AC14"/>
    <mergeCell ref="AD14:AE14"/>
    <mergeCell ref="C13:E13"/>
    <mergeCell ref="F13:G13"/>
    <mergeCell ref="H13:I13"/>
    <mergeCell ref="J13:K13"/>
    <mergeCell ref="L13:M13"/>
    <mergeCell ref="N13:O13"/>
    <mergeCell ref="P13:Q13"/>
    <mergeCell ref="R13:S13"/>
    <mergeCell ref="T12:U12"/>
    <mergeCell ref="C12:E12"/>
    <mergeCell ref="F12:G12"/>
    <mergeCell ref="H12:I12"/>
    <mergeCell ref="J12:K12"/>
    <mergeCell ref="L12:M12"/>
    <mergeCell ref="N12:O12"/>
    <mergeCell ref="P12:Q12"/>
    <mergeCell ref="R12:S12"/>
    <mergeCell ref="X11:Y11"/>
    <mergeCell ref="Z11:AA11"/>
    <mergeCell ref="AB11:AC11"/>
    <mergeCell ref="AD11:AE11"/>
    <mergeCell ref="AF12:AG12"/>
    <mergeCell ref="AH12:AJ12"/>
    <mergeCell ref="V12:W12"/>
    <mergeCell ref="X12:Y12"/>
    <mergeCell ref="Z12:AA12"/>
    <mergeCell ref="AB12:AC12"/>
    <mergeCell ref="AD12:AE12"/>
    <mergeCell ref="AF11:AG11"/>
    <mergeCell ref="AH11:AJ11"/>
    <mergeCell ref="V11:W11"/>
    <mergeCell ref="T11:U11"/>
    <mergeCell ref="C11:E11"/>
    <mergeCell ref="F11:G11"/>
    <mergeCell ref="H11:I11"/>
    <mergeCell ref="J11:K11"/>
    <mergeCell ref="L11:M11"/>
    <mergeCell ref="N11:O11"/>
    <mergeCell ref="P11:Q11"/>
    <mergeCell ref="R11:S11"/>
    <mergeCell ref="AH9:AJ9"/>
    <mergeCell ref="V9:W9"/>
    <mergeCell ref="X9:Y9"/>
    <mergeCell ref="Z9:AA9"/>
    <mergeCell ref="AB9:AC9"/>
    <mergeCell ref="AD9:AE9"/>
    <mergeCell ref="AF10:AG10"/>
    <mergeCell ref="AH10:AJ10"/>
    <mergeCell ref="V10:W10"/>
    <mergeCell ref="X10:Y10"/>
    <mergeCell ref="Z10:AA10"/>
    <mergeCell ref="AB10:AC10"/>
    <mergeCell ref="AD10:AE10"/>
    <mergeCell ref="AF9:AG9"/>
    <mergeCell ref="C10:E10"/>
    <mergeCell ref="F10:G10"/>
    <mergeCell ref="H10:I10"/>
    <mergeCell ref="J10:K10"/>
    <mergeCell ref="L10:M10"/>
    <mergeCell ref="N10:O10"/>
    <mergeCell ref="P10:Q10"/>
    <mergeCell ref="R10:S10"/>
    <mergeCell ref="T9:U9"/>
    <mergeCell ref="T10:U10"/>
    <mergeCell ref="C9:E9"/>
    <mergeCell ref="F9:G9"/>
    <mergeCell ref="H9:I9"/>
    <mergeCell ref="J9:K9"/>
    <mergeCell ref="L9:M9"/>
    <mergeCell ref="N9:O9"/>
    <mergeCell ref="P9:Q9"/>
    <mergeCell ref="R9:S9"/>
    <mergeCell ref="R8:S8"/>
    <mergeCell ref="F8:G8"/>
    <mergeCell ref="H8:I8"/>
    <mergeCell ref="J8:K8"/>
    <mergeCell ref="L8:M8"/>
    <mergeCell ref="N8:O8"/>
    <mergeCell ref="P8:Q8"/>
    <mergeCell ref="C7:E8"/>
    <mergeCell ref="F7:I7"/>
    <mergeCell ref="J7:M7"/>
    <mergeCell ref="N7:Q7"/>
    <mergeCell ref="R7:U7"/>
    <mergeCell ref="V7:Y7"/>
    <mergeCell ref="Z7:AC7"/>
    <mergeCell ref="AD7:AG7"/>
    <mergeCell ref="AH7:AJ8"/>
    <mergeCell ref="AD8:AE8"/>
    <mergeCell ref="AF8:AG8"/>
    <mergeCell ref="T8:U8"/>
    <mergeCell ref="V8:W8"/>
    <mergeCell ref="X8:Y8"/>
    <mergeCell ref="Z8:AA8"/>
    <mergeCell ref="AB8:AC8"/>
    <mergeCell ref="V6:AA6"/>
    <mergeCell ref="AB6:AC6"/>
    <mergeCell ref="AD6:AE6"/>
    <mergeCell ref="AI6:AK6"/>
    <mergeCell ref="A1:AL1"/>
    <mergeCell ref="B3:Y3"/>
    <mergeCell ref="Z3:AL3"/>
    <mergeCell ref="B4:C4"/>
    <mergeCell ref="D4:X4"/>
    <mergeCell ref="B5:C5"/>
    <mergeCell ref="D5:AK5"/>
    <mergeCell ref="D6:G6"/>
    <mergeCell ref="H6:S6"/>
    <mergeCell ref="T6:U6"/>
  </mergeCells>
  <phoneticPr fontId="4"/>
  <conditionalFormatting sqref="F9:AC20">
    <cfRule type="containsBlanks" dxfId="377" priority="2">
      <formula>LEN(TRIM(F9))=0</formula>
    </cfRule>
  </conditionalFormatting>
  <conditionalFormatting sqref="F34:AC45">
    <cfRule type="containsBlanks" dxfId="376" priority="6">
      <formula>LEN(TRIM(F34))=0</formula>
    </cfRule>
  </conditionalFormatting>
  <conditionalFormatting sqref="P28 R30:S31 AA30:AB31 AE30:AE31 AG30:AG31">
    <cfRule type="containsBlanks" dxfId="375" priority="7">
      <formula>LEN(TRIM(P28))=0</formula>
    </cfRule>
  </conditionalFormatting>
  <conditionalFormatting sqref="P54:Q54">
    <cfRule type="containsBlanks" dxfId="374" priority="5">
      <formula>LEN(TRIM(P54))=0</formula>
    </cfRule>
  </conditionalFormatting>
  <conditionalFormatting sqref="P56:Q56">
    <cfRule type="containsBlanks" dxfId="373" priority="4">
      <formula>LEN(TRIM(P56))=0</formula>
    </cfRule>
  </conditionalFormatting>
  <conditionalFormatting sqref="T6:U6 AB6:AC6 AF6 AH6">
    <cfRule type="containsBlanks" dxfId="372" priority="1">
      <formula>LEN(TRIM(T6))=0</formula>
    </cfRule>
  </conditionalFormatting>
  <dataValidations count="1">
    <dataValidation imeMode="off" allowBlank="1" showInputMessage="1" showErrorMessage="1" sqref="T6:U6 AB6:AC6 AF6 AH6" xr:uid="{17858554-DCDB-413A-B470-61DF4CDEC0C3}"/>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65665"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265666"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265667"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265668"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265669"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265670"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26567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26567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1265673" r:id="rId12" name="Check Box 9">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1265674" r:id="rId13" name="Check Box 10">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265675" r:id="rId14" name="Check Box 11">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265676" r:id="rId15" name="Check Box 12">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FD2D1-B9CF-4292-A983-495DCF9320EB}">
  <sheetPr>
    <tabColor theme="7" tint="0.59999389629810485"/>
  </sheetPr>
  <dimension ref="A1:CS91"/>
  <sheetViews>
    <sheetView showGridLines="0" view="pageBreakPreview" topLeftCell="A4" zoomScaleNormal="115" zoomScaleSheetLayoutView="100" workbookViewId="0">
      <selection activeCell="AE4" sqref="AE4:AM6"/>
    </sheetView>
  </sheetViews>
  <sheetFormatPr defaultColWidth="8" defaultRowHeight="12"/>
  <cols>
    <col min="1" max="1" width="1.375" style="54" customWidth="1"/>
    <col min="2" max="2" width="1.625" style="54" customWidth="1"/>
    <col min="3" max="7" width="2.375" style="54" customWidth="1"/>
    <col min="8" max="8" width="2.875" style="54" customWidth="1"/>
    <col min="9" max="10" width="2.375" style="54" customWidth="1"/>
    <col min="11" max="11" width="2.875" style="54" customWidth="1"/>
    <col min="12" max="39" width="2.375" style="54" customWidth="1"/>
    <col min="40" max="40" width="1.25" style="54" customWidth="1"/>
    <col min="41" max="41" width="2.625" style="54" customWidth="1"/>
    <col min="42" max="42" width="2.375" style="54" hidden="1" customWidth="1"/>
    <col min="43" max="59" width="2.625" style="54" hidden="1" customWidth="1"/>
    <col min="60" max="60" width="2.625" style="54" customWidth="1"/>
    <col min="61" max="63" width="2.375" style="54" customWidth="1"/>
    <col min="64" max="72" width="2.625" style="54" customWidth="1"/>
    <col min="73" max="16384" width="8" style="54"/>
  </cols>
  <sheetData>
    <row r="1" spans="1:97" ht="14.1" customHeight="1">
      <c r="A1" s="1743" t="s">
        <v>1226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U1" s="736"/>
      <c r="AV1" s="736"/>
      <c r="AW1" s="736"/>
      <c r="BF1" s="665"/>
      <c r="BG1" s="665"/>
      <c r="BH1" s="665"/>
      <c r="BI1" s="665"/>
      <c r="BJ1" s="665"/>
    </row>
    <row r="2" spans="1:97" ht="5.0999999999999996" customHeight="1" thickBot="1"/>
    <row r="3" spans="1:97" ht="14.1" customHeight="1">
      <c r="B3" s="1745" t="s">
        <v>185</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1746"/>
      <c r="AC3" s="2614"/>
      <c r="AD3" s="1746" t="s">
        <v>3</v>
      </c>
      <c r="AE3" s="1746"/>
      <c r="AF3" s="1746"/>
      <c r="AG3" s="1746"/>
      <c r="AH3" s="1746"/>
      <c r="AI3" s="1746"/>
      <c r="AJ3" s="1746"/>
      <c r="AK3" s="1746"/>
      <c r="AL3" s="1746"/>
      <c r="AM3" s="1746"/>
      <c r="AN3" s="1830"/>
      <c r="BH3" s="2861" t="s">
        <v>1757</v>
      </c>
      <c r="BI3" s="2862"/>
      <c r="BJ3" s="2862"/>
      <c r="BK3" s="2862"/>
      <c r="BL3" s="2862"/>
      <c r="BM3" s="2862"/>
      <c r="BN3" s="2862"/>
      <c r="BO3" s="2862"/>
      <c r="BP3" s="2862"/>
      <c r="BQ3" s="2862"/>
      <c r="BR3" s="2862"/>
      <c r="BS3" s="2862"/>
      <c r="BT3" s="2862"/>
      <c r="BU3" s="2862"/>
      <c r="BV3" s="2862"/>
      <c r="BW3" s="2862"/>
      <c r="BX3" s="2862"/>
      <c r="BY3" s="2862"/>
      <c r="BZ3" s="2862"/>
      <c r="CA3" s="2863"/>
      <c r="CB3" s="1427"/>
      <c r="CC3" s="1428"/>
      <c r="CD3" s="1428"/>
      <c r="CE3" s="1428"/>
      <c r="CF3" s="1428"/>
      <c r="CG3" s="1428"/>
      <c r="CH3" s="1428"/>
      <c r="CI3" s="1428"/>
      <c r="CJ3" s="1428"/>
      <c r="CK3" s="1428"/>
      <c r="CL3" s="1428"/>
      <c r="CM3" s="1428"/>
      <c r="CN3" s="1428"/>
      <c r="CO3" s="1428"/>
      <c r="CP3" s="1428"/>
      <c r="CQ3" s="1428"/>
      <c r="CR3" s="1428"/>
      <c r="CS3" s="1428"/>
    </row>
    <row r="4" spans="1:97" ht="14.1" customHeight="1">
      <c r="B4" s="2785" t="s">
        <v>465</v>
      </c>
      <c r="C4" s="2602"/>
      <c r="D4" s="2786" t="s">
        <v>1689</v>
      </c>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55"/>
      <c r="AD4" s="552" t="s">
        <v>127</v>
      </c>
      <c r="AE4" s="2870" t="s">
        <v>1747</v>
      </c>
      <c r="AF4" s="2870"/>
      <c r="AG4" s="2870"/>
      <c r="AH4" s="2870"/>
      <c r="AI4" s="2870"/>
      <c r="AJ4" s="2870"/>
      <c r="AK4" s="2870"/>
      <c r="AL4" s="2870"/>
      <c r="AM4" s="2870"/>
      <c r="AN4" s="806"/>
      <c r="AP4" s="2788"/>
      <c r="AQ4" s="808"/>
      <c r="AR4" s="808"/>
      <c r="AS4" s="808"/>
      <c r="AT4" s="808"/>
      <c r="AU4" s="808"/>
      <c r="AV4" s="808"/>
      <c r="AW4" s="808"/>
      <c r="AX4" s="808"/>
      <c r="AY4" s="808"/>
      <c r="AZ4" s="809"/>
      <c r="BH4" s="2864"/>
      <c r="BI4" s="2865"/>
      <c r="BJ4" s="2865"/>
      <c r="BK4" s="2865"/>
      <c r="BL4" s="2865"/>
      <c r="BM4" s="2865"/>
      <c r="BN4" s="2865"/>
      <c r="BO4" s="2865"/>
      <c r="BP4" s="2865"/>
      <c r="BQ4" s="2865"/>
      <c r="BR4" s="2865"/>
      <c r="BS4" s="2865"/>
      <c r="BT4" s="2865"/>
      <c r="BU4" s="2865"/>
      <c r="BV4" s="2865"/>
      <c r="BW4" s="2865"/>
      <c r="BX4" s="2865"/>
      <c r="BY4" s="2865"/>
      <c r="BZ4" s="2865"/>
      <c r="CA4" s="2866"/>
      <c r="CB4" s="1427"/>
      <c r="CC4" s="1428"/>
      <c r="CD4" s="1428"/>
      <c r="CE4" s="1428"/>
      <c r="CF4" s="1428"/>
      <c r="CG4" s="1428"/>
      <c r="CH4" s="1428"/>
      <c r="CI4" s="1428"/>
      <c r="CJ4" s="1428"/>
      <c r="CK4" s="1428"/>
      <c r="CL4" s="1428"/>
      <c r="CM4" s="1428"/>
      <c r="CN4" s="1428"/>
      <c r="CO4" s="1428"/>
      <c r="CP4" s="1428"/>
      <c r="CQ4" s="1428"/>
      <c r="CR4" s="1428"/>
      <c r="CS4" s="1428"/>
    </row>
    <row r="5" spans="1:97" ht="14.1" customHeight="1">
      <c r="B5" s="66"/>
      <c r="C5" s="55"/>
      <c r="D5" s="2787"/>
      <c r="E5" s="2787"/>
      <c r="F5" s="2787"/>
      <c r="G5" s="2787"/>
      <c r="H5" s="2787"/>
      <c r="I5" s="2787"/>
      <c r="J5" s="2787"/>
      <c r="K5" s="2787"/>
      <c r="L5" s="2787"/>
      <c r="M5" s="2787"/>
      <c r="N5" s="2787"/>
      <c r="O5" s="2787"/>
      <c r="P5" s="2787"/>
      <c r="Q5" s="2787"/>
      <c r="R5" s="2787"/>
      <c r="S5" s="2787"/>
      <c r="T5" s="2787"/>
      <c r="U5" s="2787"/>
      <c r="V5" s="2787"/>
      <c r="W5" s="2787"/>
      <c r="X5" s="2787"/>
      <c r="Y5" s="2787"/>
      <c r="Z5" s="2787"/>
      <c r="AA5" s="2787"/>
      <c r="AB5" s="2787"/>
      <c r="AD5" s="552"/>
      <c r="AE5" s="1812"/>
      <c r="AF5" s="1812"/>
      <c r="AG5" s="1812"/>
      <c r="AH5" s="1812"/>
      <c r="AI5" s="1812"/>
      <c r="AJ5" s="1812"/>
      <c r="AK5" s="1812"/>
      <c r="AL5" s="1812"/>
      <c r="AM5" s="1812"/>
      <c r="AN5" s="640"/>
      <c r="AP5" s="2788"/>
      <c r="AQ5" s="811"/>
      <c r="AR5" s="811"/>
      <c r="AS5" s="812"/>
      <c r="AT5" s="811"/>
      <c r="AU5" s="812"/>
      <c r="AV5" s="811"/>
      <c r="AW5" s="812"/>
      <c r="AX5" s="813"/>
      <c r="AY5" s="814"/>
      <c r="AZ5" s="809"/>
      <c r="BH5" s="2864"/>
      <c r="BI5" s="2865"/>
      <c r="BJ5" s="2865"/>
      <c r="BK5" s="2865"/>
      <c r="BL5" s="2865"/>
      <c r="BM5" s="2865"/>
      <c r="BN5" s="2865"/>
      <c r="BO5" s="2865"/>
      <c r="BP5" s="2865"/>
      <c r="BQ5" s="2865"/>
      <c r="BR5" s="2865"/>
      <c r="BS5" s="2865"/>
      <c r="BT5" s="2865"/>
      <c r="BU5" s="2865"/>
      <c r="BV5" s="2865"/>
      <c r="BW5" s="2865"/>
      <c r="BX5" s="2865"/>
      <c r="BY5" s="2865"/>
      <c r="BZ5" s="2865"/>
      <c r="CA5" s="2866"/>
      <c r="CB5" s="1427"/>
      <c r="CC5" s="1428"/>
      <c r="CD5" s="1428"/>
      <c r="CE5" s="1428"/>
      <c r="CF5" s="1428"/>
      <c r="CG5" s="1428"/>
      <c r="CH5" s="1428"/>
      <c r="CI5" s="1428"/>
      <c r="CJ5" s="1428"/>
      <c r="CK5" s="1428"/>
      <c r="CL5" s="1428"/>
      <c r="CM5" s="1428"/>
      <c r="CN5" s="1428"/>
      <c r="CO5" s="1428"/>
      <c r="CP5" s="1428"/>
      <c r="CQ5" s="1428"/>
      <c r="CR5" s="1428"/>
      <c r="CS5" s="1428"/>
    </row>
    <row r="6" spans="1:97" ht="8.1" customHeight="1">
      <c r="A6" s="54" t="s">
        <v>1635</v>
      </c>
      <c r="B6" s="66"/>
      <c r="D6" s="531"/>
      <c r="AD6" s="81"/>
      <c r="AE6" s="1812"/>
      <c r="AF6" s="1812"/>
      <c r="AG6" s="1812"/>
      <c r="AH6" s="1812"/>
      <c r="AI6" s="1812"/>
      <c r="AJ6" s="1812"/>
      <c r="AK6" s="1812"/>
      <c r="AL6" s="1812"/>
      <c r="AM6" s="1812"/>
      <c r="AN6" s="640"/>
      <c r="AQ6" s="811"/>
      <c r="AR6" s="811"/>
      <c r="AS6" s="812"/>
      <c r="AT6" s="811"/>
      <c r="AU6" s="812"/>
      <c r="AV6" s="811"/>
      <c r="AW6" s="812"/>
      <c r="AX6" s="813"/>
      <c r="AY6" s="814"/>
      <c r="AZ6" s="638"/>
      <c r="BH6" s="2864"/>
      <c r="BI6" s="2865"/>
      <c r="BJ6" s="2865"/>
      <c r="BK6" s="2865"/>
      <c r="BL6" s="2865"/>
      <c r="BM6" s="2865"/>
      <c r="BN6" s="2865"/>
      <c r="BO6" s="2865"/>
      <c r="BP6" s="2865"/>
      <c r="BQ6" s="2865"/>
      <c r="BR6" s="2865"/>
      <c r="BS6" s="2865"/>
      <c r="BT6" s="2865"/>
      <c r="BU6" s="2865"/>
      <c r="BV6" s="2865"/>
      <c r="BW6" s="2865"/>
      <c r="BX6" s="2865"/>
      <c r="BY6" s="2865"/>
      <c r="BZ6" s="2865"/>
      <c r="CA6" s="2866"/>
      <c r="CB6" s="1427"/>
      <c r="CC6" s="1428"/>
      <c r="CD6" s="1428"/>
      <c r="CE6" s="1428"/>
      <c r="CF6" s="1428"/>
      <c r="CG6" s="1428"/>
      <c r="CH6" s="1428"/>
      <c r="CI6" s="1428"/>
      <c r="CJ6" s="1428"/>
      <c r="CK6" s="1428"/>
      <c r="CL6" s="1428"/>
      <c r="CM6" s="1428"/>
      <c r="CN6" s="1428"/>
      <c r="CO6" s="1428"/>
      <c r="CP6" s="1428"/>
      <c r="CQ6" s="1428"/>
      <c r="CR6" s="1428"/>
      <c r="CS6" s="1428"/>
    </row>
    <row r="7" spans="1:97" ht="14.1" customHeight="1">
      <c r="B7" s="1814" t="s">
        <v>486</v>
      </c>
      <c r="C7" s="1832"/>
      <c r="D7" s="1860" t="s">
        <v>1573</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D7" s="81"/>
      <c r="AE7" s="638"/>
      <c r="AF7" s="638"/>
      <c r="AG7" s="638"/>
      <c r="AH7" s="638"/>
      <c r="AI7" s="638"/>
      <c r="AJ7" s="638"/>
      <c r="AK7" s="638"/>
      <c r="AL7" s="638"/>
      <c r="AM7" s="638"/>
      <c r="AN7" s="640"/>
      <c r="AQ7" s="811"/>
      <c r="AR7" s="811"/>
      <c r="AS7" s="812"/>
      <c r="AT7" s="811"/>
      <c r="AU7" s="812"/>
      <c r="AV7" s="811"/>
      <c r="AW7" s="812"/>
      <c r="AX7" s="813"/>
      <c r="AY7" s="814"/>
      <c r="AZ7" s="638"/>
      <c r="BH7" s="2864"/>
      <c r="BI7" s="2865"/>
      <c r="BJ7" s="2865"/>
      <c r="BK7" s="2865"/>
      <c r="BL7" s="2865"/>
      <c r="BM7" s="2865"/>
      <c r="BN7" s="2865"/>
      <c r="BO7" s="2865"/>
      <c r="BP7" s="2865"/>
      <c r="BQ7" s="2865"/>
      <c r="BR7" s="2865"/>
      <c r="BS7" s="2865"/>
      <c r="BT7" s="2865"/>
      <c r="BU7" s="2865"/>
      <c r="BV7" s="2865"/>
      <c r="BW7" s="2865"/>
      <c r="BX7" s="2865"/>
      <c r="BY7" s="2865"/>
      <c r="BZ7" s="2865"/>
      <c r="CA7" s="2866"/>
      <c r="CB7" s="1427"/>
      <c r="CC7" s="1428"/>
      <c r="CD7" s="1428"/>
      <c r="CE7" s="1428"/>
      <c r="CF7" s="1428"/>
      <c r="CG7" s="1428"/>
      <c r="CH7" s="1428"/>
      <c r="CI7" s="1428"/>
      <c r="CJ7" s="1428"/>
      <c r="CK7" s="1428"/>
      <c r="CL7" s="1428"/>
      <c r="CM7" s="1428"/>
      <c r="CN7" s="1428"/>
      <c r="CO7" s="1428"/>
      <c r="CP7" s="1428"/>
      <c r="CQ7" s="1428"/>
      <c r="CR7" s="1428"/>
      <c r="CS7" s="1428"/>
    </row>
    <row r="8" spans="1:97" ht="14.1" customHeight="1" thickBot="1">
      <c r="B8" s="66"/>
      <c r="C8" s="2066" t="s">
        <v>155</v>
      </c>
      <c r="D8" s="2067"/>
      <c r="E8" s="2067"/>
      <c r="F8" s="2067"/>
      <c r="G8" s="2067"/>
      <c r="H8" s="2067"/>
      <c r="I8" s="2067"/>
      <c r="J8" s="2067"/>
      <c r="K8" s="2789"/>
      <c r="L8" s="2066" t="s">
        <v>1131</v>
      </c>
      <c r="M8" s="2067"/>
      <c r="N8" s="2067"/>
      <c r="O8" s="2067"/>
      <c r="P8" s="2067"/>
      <c r="Q8" s="2067"/>
      <c r="R8" s="2067"/>
      <c r="S8" s="2067"/>
      <c r="T8" s="2067"/>
      <c r="U8" s="2067"/>
      <c r="V8" s="2067"/>
      <c r="W8" s="2066" t="s">
        <v>1130</v>
      </c>
      <c r="X8" s="2067"/>
      <c r="Y8" s="2067"/>
      <c r="Z8" s="2067"/>
      <c r="AA8" s="2067"/>
      <c r="AB8" s="2067"/>
      <c r="AC8" s="2067"/>
      <c r="AD8" s="2067"/>
      <c r="AE8" s="2067"/>
      <c r="AF8" s="2067"/>
      <c r="AG8" s="2068"/>
      <c r="AH8" s="118"/>
      <c r="AI8" s="118"/>
      <c r="AJ8" s="118"/>
      <c r="AK8" s="118"/>
      <c r="AL8" s="118"/>
      <c r="AN8" s="640"/>
      <c r="AP8" s="118"/>
      <c r="AQ8" s="811"/>
      <c r="AR8" s="118"/>
      <c r="AS8" s="118"/>
      <c r="AT8" s="118"/>
      <c r="AU8" s="118"/>
      <c r="AV8" s="118"/>
      <c r="AW8" s="118"/>
      <c r="AX8" s="118"/>
      <c r="AY8" s="118"/>
      <c r="AZ8" s="118"/>
      <c r="BH8" s="2864"/>
      <c r="BI8" s="2865"/>
      <c r="BJ8" s="2865"/>
      <c r="BK8" s="2865"/>
      <c r="BL8" s="2865"/>
      <c r="BM8" s="2865"/>
      <c r="BN8" s="2865"/>
      <c r="BO8" s="2865"/>
      <c r="BP8" s="2865"/>
      <c r="BQ8" s="2865"/>
      <c r="BR8" s="2865"/>
      <c r="BS8" s="2865"/>
      <c r="BT8" s="2865"/>
      <c r="BU8" s="2865"/>
      <c r="BV8" s="2865"/>
      <c r="BW8" s="2865"/>
      <c r="BX8" s="2865"/>
      <c r="BY8" s="2865"/>
      <c r="BZ8" s="2865"/>
      <c r="CA8" s="2866"/>
      <c r="CB8" s="1427"/>
      <c r="CC8" s="1428"/>
      <c r="CD8" s="1428"/>
      <c r="CE8" s="1428"/>
      <c r="CF8" s="1428"/>
      <c r="CG8" s="1428"/>
      <c r="CH8" s="1428"/>
      <c r="CI8" s="1428"/>
      <c r="CJ8" s="1428"/>
      <c r="CK8" s="1428"/>
      <c r="CL8" s="1428"/>
      <c r="CM8" s="1428"/>
      <c r="CN8" s="1428"/>
      <c r="CO8" s="1428"/>
      <c r="CP8" s="1428"/>
      <c r="CQ8" s="1428"/>
      <c r="CR8" s="1428"/>
      <c r="CS8" s="1428"/>
    </row>
    <row r="9" spans="1:97" ht="14.1" customHeight="1" thickTop="1" thickBot="1">
      <c r="B9" s="66"/>
      <c r="C9" s="2790" t="s">
        <v>1295</v>
      </c>
      <c r="D9" s="2791"/>
      <c r="E9" s="2791"/>
      <c r="F9" s="2791"/>
      <c r="G9" s="2791"/>
      <c r="H9" s="2791"/>
      <c r="I9" s="2791"/>
      <c r="J9" s="2791"/>
      <c r="K9" s="2792"/>
      <c r="L9" s="2793"/>
      <c r="M9" s="2794"/>
      <c r="N9" s="815" t="s">
        <v>10</v>
      </c>
      <c r="O9" s="2795"/>
      <c r="P9" s="2795"/>
      <c r="Q9" s="815" t="s">
        <v>11</v>
      </c>
      <c r="R9" s="2794"/>
      <c r="S9" s="2794"/>
      <c r="T9" s="815" t="s">
        <v>10</v>
      </c>
      <c r="U9" s="2795"/>
      <c r="V9" s="2795"/>
      <c r="W9" s="2793"/>
      <c r="X9" s="2794"/>
      <c r="Y9" s="815" t="s">
        <v>10</v>
      </c>
      <c r="Z9" s="2795"/>
      <c r="AA9" s="2795"/>
      <c r="AB9" s="815" t="s">
        <v>11</v>
      </c>
      <c r="AC9" s="2794"/>
      <c r="AD9" s="2794"/>
      <c r="AE9" s="815" t="s">
        <v>10</v>
      </c>
      <c r="AF9" s="2795"/>
      <c r="AG9" s="2796"/>
      <c r="AH9" s="118"/>
      <c r="AI9" s="118"/>
      <c r="AJ9" s="118"/>
      <c r="AK9" s="118"/>
      <c r="AL9" s="118"/>
      <c r="AN9" s="640"/>
      <c r="AP9" s="118"/>
      <c r="AQ9" s="811"/>
      <c r="AR9" s="118"/>
      <c r="AS9" s="118"/>
      <c r="AT9" s="118"/>
      <c r="AU9" s="118"/>
      <c r="AV9" s="118"/>
      <c r="AW9" s="118"/>
      <c r="AX9" s="118"/>
      <c r="AY9" s="118"/>
      <c r="AZ9" s="118"/>
      <c r="BH9" s="2864"/>
      <c r="BI9" s="2865"/>
      <c r="BJ9" s="2865"/>
      <c r="BK9" s="2865"/>
      <c r="BL9" s="2865"/>
      <c r="BM9" s="2865"/>
      <c r="BN9" s="2865"/>
      <c r="BO9" s="2865"/>
      <c r="BP9" s="2865"/>
      <c r="BQ9" s="2865"/>
      <c r="BR9" s="2865"/>
      <c r="BS9" s="2865"/>
      <c r="BT9" s="2865"/>
      <c r="BU9" s="2865"/>
      <c r="BV9" s="2865"/>
      <c r="BW9" s="2865"/>
      <c r="BX9" s="2865"/>
      <c r="BY9" s="2865"/>
      <c r="BZ9" s="2865"/>
      <c r="CA9" s="2866"/>
      <c r="CB9" s="1427"/>
      <c r="CC9" s="1428"/>
      <c r="CD9" s="1428"/>
      <c r="CE9" s="1428"/>
      <c r="CF9" s="1428"/>
      <c r="CG9" s="1428"/>
      <c r="CH9" s="1428"/>
      <c r="CI9" s="1428"/>
      <c r="CJ9" s="1428"/>
      <c r="CK9" s="1428"/>
      <c r="CL9" s="1428"/>
      <c r="CM9" s="1428"/>
      <c r="CN9" s="1428"/>
      <c r="CO9" s="1428"/>
      <c r="CP9" s="1428"/>
      <c r="CQ9" s="1428"/>
      <c r="CR9" s="1428"/>
      <c r="CS9" s="1428"/>
    </row>
    <row r="10" spans="1:97" ht="14.1" customHeight="1" thickTop="1">
      <c r="B10" s="66"/>
      <c r="C10" s="2797" t="s">
        <v>199</v>
      </c>
      <c r="D10" s="2798"/>
      <c r="E10" s="2358" t="s">
        <v>200</v>
      </c>
      <c r="F10" s="2799"/>
      <c r="G10" s="2799"/>
      <c r="H10" s="2799"/>
      <c r="I10" s="2799"/>
      <c r="J10" s="2799"/>
      <c r="K10" s="2800"/>
      <c r="L10" s="2801"/>
      <c r="M10" s="2802"/>
      <c r="N10" s="619" t="s">
        <v>10</v>
      </c>
      <c r="O10" s="2803"/>
      <c r="P10" s="2803"/>
      <c r="Q10" s="619" t="s">
        <v>11</v>
      </c>
      <c r="R10" s="2802"/>
      <c r="S10" s="2802"/>
      <c r="T10" s="619" t="s">
        <v>10</v>
      </c>
      <c r="U10" s="2803"/>
      <c r="V10" s="2803"/>
      <c r="W10" s="2801"/>
      <c r="X10" s="2802"/>
      <c r="Y10" s="619" t="s">
        <v>10</v>
      </c>
      <c r="Z10" s="2803"/>
      <c r="AA10" s="2803"/>
      <c r="AB10" s="619" t="s">
        <v>11</v>
      </c>
      <c r="AC10" s="2802"/>
      <c r="AD10" s="2802"/>
      <c r="AE10" s="619" t="s">
        <v>10</v>
      </c>
      <c r="AF10" s="2803"/>
      <c r="AG10" s="2804"/>
      <c r="AH10" s="548"/>
      <c r="AI10" s="584"/>
      <c r="AJ10" s="584"/>
      <c r="AK10" s="548"/>
      <c r="AL10" s="816"/>
      <c r="AN10" s="640"/>
      <c r="AQ10" s="811"/>
      <c r="AR10" s="584"/>
      <c r="AS10" s="584"/>
      <c r="AT10" s="548"/>
      <c r="AU10" s="816"/>
      <c r="AV10" s="548"/>
      <c r="AW10" s="584"/>
      <c r="AX10" s="584"/>
      <c r="AY10" s="548"/>
      <c r="AZ10" s="816"/>
      <c r="BH10" s="2864"/>
      <c r="BI10" s="2865"/>
      <c r="BJ10" s="2865"/>
      <c r="BK10" s="2865"/>
      <c r="BL10" s="2865"/>
      <c r="BM10" s="2865"/>
      <c r="BN10" s="2865"/>
      <c r="BO10" s="2865"/>
      <c r="BP10" s="2865"/>
      <c r="BQ10" s="2865"/>
      <c r="BR10" s="2865"/>
      <c r="BS10" s="2865"/>
      <c r="BT10" s="2865"/>
      <c r="BU10" s="2865"/>
      <c r="BV10" s="2865"/>
      <c r="BW10" s="2865"/>
      <c r="BX10" s="2865"/>
      <c r="BY10" s="2865"/>
      <c r="BZ10" s="2865"/>
      <c r="CA10" s="2866"/>
      <c r="CB10" s="1427"/>
      <c r="CC10" s="1428"/>
      <c r="CD10" s="1428"/>
      <c r="CE10" s="1428"/>
      <c r="CF10" s="1428"/>
      <c r="CG10" s="1428"/>
      <c r="CH10" s="1428"/>
      <c r="CI10" s="1428"/>
      <c r="CJ10" s="1428"/>
      <c r="CK10" s="1428"/>
      <c r="CL10" s="1428"/>
      <c r="CM10" s="1428"/>
      <c r="CN10" s="1428"/>
      <c r="CO10" s="1428"/>
      <c r="CP10" s="1428"/>
      <c r="CQ10" s="1428"/>
      <c r="CR10" s="1428"/>
      <c r="CS10" s="1428"/>
    </row>
    <row r="11" spans="1:97" ht="14.1" customHeight="1">
      <c r="B11" s="66"/>
      <c r="C11" s="2797"/>
      <c r="D11" s="2798"/>
      <c r="E11" s="2066" t="s">
        <v>201</v>
      </c>
      <c r="F11" s="2805"/>
      <c r="G11" s="2805"/>
      <c r="H11" s="2789"/>
      <c r="I11" s="2358" t="s">
        <v>202</v>
      </c>
      <c r="J11" s="2359"/>
      <c r="K11" s="2360"/>
      <c r="L11" s="2809"/>
      <c r="M11" s="2810"/>
      <c r="N11" s="817" t="s">
        <v>10</v>
      </c>
      <c r="O11" s="2811"/>
      <c r="P11" s="2811"/>
      <c r="Q11" s="817" t="s">
        <v>11</v>
      </c>
      <c r="R11" s="2810"/>
      <c r="S11" s="2810"/>
      <c r="T11" s="817" t="s">
        <v>10</v>
      </c>
      <c r="U11" s="2811"/>
      <c r="V11" s="2811"/>
      <c r="W11" s="2809"/>
      <c r="X11" s="2810"/>
      <c r="Y11" s="817" t="s">
        <v>10</v>
      </c>
      <c r="Z11" s="2811"/>
      <c r="AA11" s="2811"/>
      <c r="AB11" s="817" t="s">
        <v>11</v>
      </c>
      <c r="AC11" s="2810"/>
      <c r="AD11" s="2810"/>
      <c r="AE11" s="817" t="s">
        <v>10</v>
      </c>
      <c r="AF11" s="2811"/>
      <c r="AG11" s="2812"/>
      <c r="AH11" s="548"/>
      <c r="AI11" s="584"/>
      <c r="AJ11" s="584"/>
      <c r="AK11" s="548"/>
      <c r="AL11" s="816"/>
      <c r="AN11" s="640"/>
      <c r="AQ11" s="811"/>
      <c r="AR11" s="584"/>
      <c r="AS11" s="584"/>
      <c r="AT11" s="548"/>
      <c r="AU11" s="816"/>
      <c r="AV11" s="548"/>
      <c r="AW11" s="584"/>
      <c r="AX11" s="584"/>
      <c r="AY11" s="548"/>
      <c r="AZ11" s="816"/>
      <c r="BH11" s="2864"/>
      <c r="BI11" s="2865"/>
      <c r="BJ11" s="2865"/>
      <c r="BK11" s="2865"/>
      <c r="BL11" s="2865"/>
      <c r="BM11" s="2865"/>
      <c r="BN11" s="2865"/>
      <c r="BO11" s="2865"/>
      <c r="BP11" s="2865"/>
      <c r="BQ11" s="2865"/>
      <c r="BR11" s="2865"/>
      <c r="BS11" s="2865"/>
      <c r="BT11" s="2865"/>
      <c r="BU11" s="2865"/>
      <c r="BV11" s="2865"/>
      <c r="BW11" s="2865"/>
      <c r="BX11" s="2865"/>
      <c r="BY11" s="2865"/>
      <c r="BZ11" s="2865"/>
      <c r="CA11" s="2866"/>
      <c r="CB11" s="1427"/>
      <c r="CC11" s="1428"/>
      <c r="CD11" s="1428"/>
      <c r="CE11" s="1428"/>
      <c r="CF11" s="1428"/>
      <c r="CG11" s="1428"/>
      <c r="CH11" s="1428"/>
      <c r="CI11" s="1428"/>
      <c r="CJ11" s="1428"/>
      <c r="CK11" s="1428"/>
      <c r="CL11" s="1428"/>
      <c r="CM11" s="1428"/>
      <c r="CN11" s="1428"/>
      <c r="CO11" s="1428"/>
      <c r="CP11" s="1428"/>
      <c r="CQ11" s="1428"/>
      <c r="CR11" s="1428"/>
      <c r="CS11" s="1428"/>
    </row>
    <row r="12" spans="1:97" ht="14.1" customHeight="1" thickBot="1">
      <c r="B12" s="818"/>
      <c r="C12" s="2797"/>
      <c r="D12" s="2798"/>
      <c r="E12" s="2806"/>
      <c r="F12" s="2807"/>
      <c r="G12" s="2807"/>
      <c r="H12" s="2808"/>
      <c r="I12" s="2066" t="s">
        <v>203</v>
      </c>
      <c r="J12" s="2067"/>
      <c r="K12" s="2068"/>
      <c r="L12" s="2813"/>
      <c r="M12" s="2814"/>
      <c r="N12" s="819" t="s">
        <v>10</v>
      </c>
      <c r="O12" s="2815"/>
      <c r="P12" s="2815"/>
      <c r="Q12" s="819" t="s">
        <v>11</v>
      </c>
      <c r="R12" s="2816"/>
      <c r="S12" s="2816"/>
      <c r="T12" s="819" t="s">
        <v>10</v>
      </c>
      <c r="U12" s="2815"/>
      <c r="V12" s="2815"/>
      <c r="W12" s="2813"/>
      <c r="X12" s="2814"/>
      <c r="Y12" s="819" t="s">
        <v>10</v>
      </c>
      <c r="Z12" s="2815"/>
      <c r="AA12" s="2815"/>
      <c r="AB12" s="819" t="s">
        <v>11</v>
      </c>
      <c r="AC12" s="2816"/>
      <c r="AD12" s="2816"/>
      <c r="AE12" s="819" t="s">
        <v>10</v>
      </c>
      <c r="AF12" s="2815"/>
      <c r="AG12" s="2817"/>
      <c r="AH12" s="548"/>
      <c r="AI12" s="584"/>
      <c r="AJ12" s="584"/>
      <c r="AK12" s="548"/>
      <c r="AL12" s="816"/>
      <c r="AN12" s="640"/>
      <c r="AP12" s="67"/>
      <c r="AQ12" s="811"/>
      <c r="AR12" s="584"/>
      <c r="AS12" s="584"/>
      <c r="AT12" s="548"/>
      <c r="AU12" s="816"/>
      <c r="AV12" s="548"/>
      <c r="AW12" s="584"/>
      <c r="AX12" s="584"/>
      <c r="AY12" s="548"/>
      <c r="AZ12" s="816"/>
      <c r="BH12" s="2864"/>
      <c r="BI12" s="2865"/>
      <c r="BJ12" s="2865"/>
      <c r="BK12" s="2865"/>
      <c r="BL12" s="2865"/>
      <c r="BM12" s="2865"/>
      <c r="BN12" s="2865"/>
      <c r="BO12" s="2865"/>
      <c r="BP12" s="2865"/>
      <c r="BQ12" s="2865"/>
      <c r="BR12" s="2865"/>
      <c r="BS12" s="2865"/>
      <c r="BT12" s="2865"/>
      <c r="BU12" s="2865"/>
      <c r="BV12" s="2865"/>
      <c r="BW12" s="2865"/>
      <c r="BX12" s="2865"/>
      <c r="BY12" s="2865"/>
      <c r="BZ12" s="2865"/>
      <c r="CA12" s="2866"/>
      <c r="CB12" s="1427"/>
      <c r="CC12" s="1428"/>
      <c r="CD12" s="1428"/>
      <c r="CE12" s="1428"/>
      <c r="CF12" s="1428"/>
      <c r="CG12" s="1428"/>
      <c r="CH12" s="1428"/>
      <c r="CI12" s="1428"/>
      <c r="CJ12" s="1428"/>
      <c r="CK12" s="1428"/>
      <c r="CL12" s="1428"/>
      <c r="CM12" s="1428"/>
      <c r="CN12" s="1428"/>
      <c r="CO12" s="1428"/>
      <c r="CP12" s="1428"/>
      <c r="CQ12" s="1428"/>
      <c r="CR12" s="1428"/>
      <c r="CS12" s="1428"/>
    </row>
    <row r="13" spans="1:97" ht="14.1" customHeight="1" thickTop="1">
      <c r="B13" s="729"/>
      <c r="C13" s="2835" t="s">
        <v>204</v>
      </c>
      <c r="D13" s="2836"/>
      <c r="E13" s="2840" t="s">
        <v>200</v>
      </c>
      <c r="F13" s="2841"/>
      <c r="G13" s="2841"/>
      <c r="H13" s="2841"/>
      <c r="I13" s="2841"/>
      <c r="J13" s="2841"/>
      <c r="K13" s="2842"/>
      <c r="L13" s="2825"/>
      <c r="M13" s="2826"/>
      <c r="N13" s="755" t="s">
        <v>10</v>
      </c>
      <c r="O13" s="2820"/>
      <c r="P13" s="2820"/>
      <c r="Q13" s="755" t="s">
        <v>11</v>
      </c>
      <c r="R13" s="2827"/>
      <c r="S13" s="2827"/>
      <c r="T13" s="755" t="s">
        <v>10</v>
      </c>
      <c r="U13" s="2820"/>
      <c r="V13" s="2820"/>
      <c r="W13" s="2825"/>
      <c r="X13" s="2826"/>
      <c r="Y13" s="755" t="s">
        <v>10</v>
      </c>
      <c r="Z13" s="2820"/>
      <c r="AA13" s="2820"/>
      <c r="AB13" s="755" t="s">
        <v>11</v>
      </c>
      <c r="AC13" s="2827"/>
      <c r="AD13" s="2827"/>
      <c r="AE13" s="755" t="s">
        <v>10</v>
      </c>
      <c r="AF13" s="2820"/>
      <c r="AG13" s="2821"/>
      <c r="AH13" s="548"/>
      <c r="AI13" s="584"/>
      <c r="AJ13" s="584"/>
      <c r="AK13" s="548"/>
      <c r="AL13" s="816"/>
      <c r="AN13" s="640"/>
      <c r="AP13" s="67"/>
      <c r="AQ13" s="811"/>
      <c r="AR13" s="584"/>
      <c r="AS13" s="584"/>
      <c r="AT13" s="548"/>
      <c r="AU13" s="816"/>
      <c r="AV13" s="548"/>
      <c r="AW13" s="584"/>
      <c r="AX13" s="584"/>
      <c r="AY13" s="548"/>
      <c r="AZ13" s="816"/>
      <c r="BH13" s="2864"/>
      <c r="BI13" s="2865"/>
      <c r="BJ13" s="2865"/>
      <c r="BK13" s="2865"/>
      <c r="BL13" s="2865"/>
      <c r="BM13" s="2865"/>
      <c r="BN13" s="2865"/>
      <c r="BO13" s="2865"/>
      <c r="BP13" s="2865"/>
      <c r="BQ13" s="2865"/>
      <c r="BR13" s="2865"/>
      <c r="BS13" s="2865"/>
      <c r="BT13" s="2865"/>
      <c r="BU13" s="2865"/>
      <c r="BV13" s="2865"/>
      <c r="BW13" s="2865"/>
      <c r="BX13" s="2865"/>
      <c r="BY13" s="2865"/>
      <c r="BZ13" s="2865"/>
      <c r="CA13" s="2866"/>
      <c r="CB13" s="1427"/>
      <c r="CC13" s="1428"/>
      <c r="CD13" s="1428"/>
      <c r="CE13" s="1428"/>
      <c r="CF13" s="1428"/>
      <c r="CG13" s="1428"/>
      <c r="CH13" s="1428"/>
      <c r="CI13" s="1428"/>
      <c r="CJ13" s="1428"/>
      <c r="CK13" s="1428"/>
      <c r="CL13" s="1428"/>
      <c r="CM13" s="1428"/>
      <c r="CN13" s="1428"/>
      <c r="CO13" s="1428"/>
      <c r="CP13" s="1428"/>
      <c r="CQ13" s="1428"/>
      <c r="CR13" s="1428"/>
      <c r="CS13" s="1428"/>
    </row>
    <row r="14" spans="1:97" ht="14.1" customHeight="1">
      <c r="B14" s="818"/>
      <c r="C14" s="2797"/>
      <c r="D14" s="2837"/>
      <c r="E14" s="2358"/>
      <c r="F14" s="2359"/>
      <c r="G14" s="2359"/>
      <c r="H14" s="2359"/>
      <c r="I14" s="2359"/>
      <c r="J14" s="2359"/>
      <c r="K14" s="2360"/>
      <c r="L14" s="2657"/>
      <c r="M14" s="2822"/>
      <c r="N14" s="738" t="s">
        <v>10</v>
      </c>
      <c r="O14" s="2823"/>
      <c r="P14" s="2823"/>
      <c r="Q14" s="738" t="s">
        <v>11</v>
      </c>
      <c r="R14" s="2822"/>
      <c r="S14" s="2822"/>
      <c r="T14" s="738" t="s">
        <v>10</v>
      </c>
      <c r="U14" s="2823"/>
      <c r="V14" s="2823"/>
      <c r="W14" s="2657"/>
      <c r="X14" s="2822"/>
      <c r="Y14" s="738" t="s">
        <v>10</v>
      </c>
      <c r="Z14" s="2823"/>
      <c r="AA14" s="2823"/>
      <c r="AB14" s="738" t="s">
        <v>11</v>
      </c>
      <c r="AC14" s="2822"/>
      <c r="AD14" s="2822"/>
      <c r="AE14" s="738" t="s">
        <v>10</v>
      </c>
      <c r="AF14" s="2823"/>
      <c r="AG14" s="2824"/>
      <c r="AH14" s="548"/>
      <c r="AI14" s="584"/>
      <c r="AJ14" s="584"/>
      <c r="AK14" s="548"/>
      <c r="AL14" s="816"/>
      <c r="AN14" s="640"/>
      <c r="AP14" s="67"/>
      <c r="AQ14" s="638"/>
      <c r="AR14" s="584"/>
      <c r="AS14" s="584"/>
      <c r="AT14" s="548"/>
      <c r="AU14" s="816"/>
      <c r="AV14" s="548"/>
      <c r="AW14" s="584"/>
      <c r="AX14" s="584"/>
      <c r="AY14" s="548"/>
      <c r="AZ14" s="816"/>
      <c r="BA14" s="638"/>
      <c r="BB14" s="638"/>
      <c r="BC14" s="638"/>
      <c r="BD14" s="638"/>
      <c r="BE14" s="638"/>
      <c r="BF14" s="638"/>
      <c r="BG14" s="638"/>
      <c r="BH14" s="2864"/>
      <c r="BI14" s="2865"/>
      <c r="BJ14" s="2865"/>
      <c r="BK14" s="2865"/>
      <c r="BL14" s="2865"/>
      <c r="BM14" s="2865"/>
      <c r="BN14" s="2865"/>
      <c r="BO14" s="2865"/>
      <c r="BP14" s="2865"/>
      <c r="BQ14" s="2865"/>
      <c r="BR14" s="2865"/>
      <c r="BS14" s="2865"/>
      <c r="BT14" s="2865"/>
      <c r="BU14" s="2865"/>
      <c r="BV14" s="2865"/>
      <c r="BW14" s="2865"/>
      <c r="BX14" s="2865"/>
      <c r="BY14" s="2865"/>
      <c r="BZ14" s="2865"/>
      <c r="CA14" s="2866"/>
      <c r="CB14" s="1427"/>
      <c r="CC14" s="1428"/>
      <c r="CD14" s="1428"/>
      <c r="CE14" s="1428"/>
      <c r="CF14" s="1428"/>
      <c r="CG14" s="1428"/>
      <c r="CH14" s="1428"/>
      <c r="CI14" s="1428"/>
      <c r="CJ14" s="1428"/>
      <c r="CK14" s="1428"/>
      <c r="CL14" s="1428"/>
      <c r="CM14" s="1428"/>
      <c r="CN14" s="1428"/>
      <c r="CO14" s="1428"/>
      <c r="CP14" s="1428"/>
      <c r="CQ14" s="1428"/>
      <c r="CR14" s="1428"/>
      <c r="CS14" s="1428"/>
    </row>
    <row r="15" spans="1:97" ht="14.1" customHeight="1" thickBot="1">
      <c r="B15" s="818"/>
      <c r="C15" s="2797"/>
      <c r="D15" s="2837"/>
      <c r="E15" s="2066" t="s">
        <v>201</v>
      </c>
      <c r="F15" s="2067"/>
      <c r="G15" s="2067"/>
      <c r="H15" s="2068"/>
      <c r="I15" s="2067" t="s">
        <v>202</v>
      </c>
      <c r="J15" s="2067"/>
      <c r="K15" s="2068"/>
      <c r="L15" s="2813"/>
      <c r="M15" s="2814"/>
      <c r="N15" s="819" t="s">
        <v>10</v>
      </c>
      <c r="O15" s="2818"/>
      <c r="P15" s="2818"/>
      <c r="Q15" s="819" t="s">
        <v>11</v>
      </c>
      <c r="R15" s="2819"/>
      <c r="S15" s="2819"/>
      <c r="T15" s="819" t="s">
        <v>10</v>
      </c>
      <c r="U15" s="2818"/>
      <c r="V15" s="2818"/>
      <c r="W15" s="2813"/>
      <c r="X15" s="2814"/>
      <c r="Y15" s="819" t="s">
        <v>10</v>
      </c>
      <c r="Z15" s="2818"/>
      <c r="AA15" s="2818"/>
      <c r="AB15" s="819" t="s">
        <v>11</v>
      </c>
      <c r="AC15" s="2819"/>
      <c r="AD15" s="2819"/>
      <c r="AE15" s="819" t="s">
        <v>10</v>
      </c>
      <c r="AF15" s="2818"/>
      <c r="AG15" s="2828"/>
      <c r="AH15" s="548"/>
      <c r="AI15" s="584"/>
      <c r="AJ15" s="584"/>
      <c r="AK15" s="548"/>
      <c r="AL15" s="816"/>
      <c r="AN15" s="640"/>
      <c r="AP15" s="67"/>
      <c r="AQ15" s="638"/>
      <c r="AR15" s="584"/>
      <c r="AS15" s="584"/>
      <c r="AT15" s="548"/>
      <c r="AU15" s="816"/>
      <c r="AV15" s="548"/>
      <c r="AW15" s="584"/>
      <c r="AX15" s="584"/>
      <c r="AY15" s="548"/>
      <c r="AZ15" s="816"/>
      <c r="BA15" s="118"/>
      <c r="BB15" s="118"/>
      <c r="BC15" s="118"/>
      <c r="BD15" s="118"/>
      <c r="BE15" s="118"/>
      <c r="BF15" s="118"/>
      <c r="BG15" s="118"/>
      <c r="BH15" s="2867"/>
      <c r="BI15" s="2868"/>
      <c r="BJ15" s="2868"/>
      <c r="BK15" s="2868"/>
      <c r="BL15" s="2868"/>
      <c r="BM15" s="2868"/>
      <c r="BN15" s="2868"/>
      <c r="BO15" s="2868"/>
      <c r="BP15" s="2868"/>
      <c r="BQ15" s="2868"/>
      <c r="BR15" s="2868"/>
      <c r="BS15" s="2868"/>
      <c r="BT15" s="2868"/>
      <c r="BU15" s="2868"/>
      <c r="BV15" s="2868"/>
      <c r="BW15" s="2868"/>
      <c r="BX15" s="2868"/>
      <c r="BY15" s="2868"/>
      <c r="BZ15" s="2868"/>
      <c r="CA15" s="2869"/>
      <c r="CB15" s="1427"/>
      <c r="CC15" s="1428"/>
      <c r="CD15" s="1428"/>
      <c r="CE15" s="1428"/>
      <c r="CF15" s="1428"/>
      <c r="CG15" s="1428"/>
      <c r="CH15" s="1428"/>
      <c r="CI15" s="1428"/>
      <c r="CJ15" s="1428"/>
      <c r="CK15" s="1428"/>
      <c r="CL15" s="1428"/>
      <c r="CM15" s="1428"/>
      <c r="CN15" s="1428"/>
      <c r="CO15" s="1428"/>
      <c r="CP15" s="1428"/>
      <c r="CQ15" s="1428"/>
      <c r="CR15" s="1428"/>
      <c r="CS15" s="1428"/>
    </row>
    <row r="16" spans="1:97" ht="14.1" customHeight="1">
      <c r="B16" s="818"/>
      <c r="C16" s="2797"/>
      <c r="D16" s="2837"/>
      <c r="E16" s="2069"/>
      <c r="F16" s="1564"/>
      <c r="G16" s="1564"/>
      <c r="H16" s="2070"/>
      <c r="I16" s="2359"/>
      <c r="J16" s="2359"/>
      <c r="K16" s="2360"/>
      <c r="L16" s="2657"/>
      <c r="M16" s="2822"/>
      <c r="N16" s="738" t="s">
        <v>10</v>
      </c>
      <c r="O16" s="2823"/>
      <c r="P16" s="2823"/>
      <c r="Q16" s="738" t="s">
        <v>11</v>
      </c>
      <c r="R16" s="2822"/>
      <c r="S16" s="2822"/>
      <c r="T16" s="738" t="s">
        <v>10</v>
      </c>
      <c r="U16" s="2823"/>
      <c r="V16" s="2823"/>
      <c r="W16" s="2657"/>
      <c r="X16" s="2822"/>
      <c r="Y16" s="738" t="s">
        <v>10</v>
      </c>
      <c r="Z16" s="2823"/>
      <c r="AA16" s="2823"/>
      <c r="AB16" s="738" t="s">
        <v>11</v>
      </c>
      <c r="AC16" s="2822"/>
      <c r="AD16" s="2822"/>
      <c r="AE16" s="738" t="s">
        <v>10</v>
      </c>
      <c r="AF16" s="2823"/>
      <c r="AG16" s="2824"/>
      <c r="AH16" s="548"/>
      <c r="AI16" s="584"/>
      <c r="AJ16" s="584"/>
      <c r="AK16" s="548"/>
      <c r="AL16" s="816"/>
      <c r="AN16" s="640"/>
      <c r="AQ16" s="638"/>
      <c r="AR16" s="584"/>
      <c r="AS16" s="584"/>
      <c r="AT16" s="548"/>
      <c r="AU16" s="816"/>
      <c r="AV16" s="548"/>
      <c r="AW16" s="584"/>
      <c r="AX16" s="584"/>
      <c r="AY16" s="548"/>
      <c r="AZ16" s="816"/>
      <c r="BA16" s="820"/>
      <c r="BB16" s="820"/>
      <c r="BC16" s="548"/>
      <c r="BD16" s="816"/>
      <c r="BE16" s="548"/>
      <c r="BF16" s="810"/>
      <c r="BG16" s="548"/>
      <c r="BH16" s="810"/>
      <c r="BI16" s="810"/>
      <c r="BJ16" s="810"/>
      <c r="BK16" s="810"/>
      <c r="BL16" s="137"/>
      <c r="BM16" s="810"/>
      <c r="BN16" s="137"/>
      <c r="BO16" s="810"/>
      <c r="BP16" s="137"/>
      <c r="BQ16" s="584"/>
      <c r="BR16" s="584"/>
      <c r="BS16" s="810"/>
      <c r="BT16" s="810"/>
      <c r="BU16" s="137"/>
      <c r="BV16" s="810"/>
      <c r="BW16" s="137"/>
      <c r="BX16" s="810"/>
      <c r="BY16" s="137"/>
      <c r="BZ16" s="584"/>
      <c r="CA16" s="584"/>
    </row>
    <row r="17" spans="1:79" ht="14.1" customHeight="1">
      <c r="A17" s="55"/>
      <c r="B17" s="729"/>
      <c r="C17" s="2797"/>
      <c r="D17" s="2837"/>
      <c r="E17" s="2069"/>
      <c r="F17" s="1564"/>
      <c r="G17" s="1564"/>
      <c r="H17" s="2070"/>
      <c r="I17" s="2066" t="s">
        <v>203</v>
      </c>
      <c r="J17" s="2067"/>
      <c r="K17" s="2067"/>
      <c r="L17" s="2813"/>
      <c r="M17" s="2814"/>
      <c r="N17" s="819" t="s">
        <v>10</v>
      </c>
      <c r="O17" s="2818"/>
      <c r="P17" s="2818"/>
      <c r="Q17" s="819" t="s">
        <v>11</v>
      </c>
      <c r="R17" s="2819"/>
      <c r="S17" s="2819"/>
      <c r="T17" s="819" t="s">
        <v>10</v>
      </c>
      <c r="U17" s="2818"/>
      <c r="V17" s="2818"/>
      <c r="W17" s="2813"/>
      <c r="X17" s="2814"/>
      <c r="Y17" s="819" t="s">
        <v>10</v>
      </c>
      <c r="Z17" s="2818"/>
      <c r="AA17" s="2818"/>
      <c r="AB17" s="819" t="s">
        <v>11</v>
      </c>
      <c r="AC17" s="2819"/>
      <c r="AD17" s="2819"/>
      <c r="AE17" s="819" t="s">
        <v>10</v>
      </c>
      <c r="AF17" s="2818"/>
      <c r="AG17" s="2828"/>
      <c r="AH17" s="548"/>
      <c r="AI17" s="584"/>
      <c r="AJ17" s="584"/>
      <c r="AK17" s="548"/>
      <c r="AL17" s="816"/>
      <c r="AN17" s="640"/>
      <c r="AQ17" s="638"/>
      <c r="AR17" s="584"/>
      <c r="AS17" s="584"/>
      <c r="AT17" s="548"/>
      <c r="AU17" s="816"/>
      <c r="AV17" s="548"/>
      <c r="AW17" s="584"/>
      <c r="AX17" s="584"/>
      <c r="AY17" s="548"/>
      <c r="AZ17" s="816"/>
      <c r="BA17" s="820"/>
      <c r="BB17" s="820"/>
      <c r="BC17" s="548"/>
      <c r="BD17" s="816"/>
      <c r="BE17" s="548"/>
      <c r="BF17" s="810"/>
      <c r="BG17" s="548"/>
      <c r="BH17" s="810"/>
      <c r="BI17" s="810"/>
      <c r="BJ17" s="810"/>
      <c r="BK17" s="810"/>
      <c r="BL17" s="137"/>
      <c r="BM17" s="810"/>
      <c r="BN17" s="137"/>
      <c r="BO17" s="810"/>
      <c r="BP17" s="137"/>
      <c r="BQ17" s="584"/>
      <c r="BR17" s="584"/>
      <c r="BS17" s="810"/>
      <c r="BT17" s="810"/>
      <c r="BU17" s="137"/>
      <c r="BV17" s="810"/>
      <c r="BW17" s="137"/>
      <c r="BX17" s="810"/>
      <c r="BY17" s="137"/>
      <c r="BZ17" s="584"/>
      <c r="CA17" s="584"/>
    </row>
    <row r="18" spans="1:79" ht="14.1" customHeight="1">
      <c r="A18" s="55"/>
      <c r="B18" s="61"/>
      <c r="C18" s="2838"/>
      <c r="D18" s="2839"/>
      <c r="E18" s="2358"/>
      <c r="F18" s="2359"/>
      <c r="G18" s="2359"/>
      <c r="H18" s="2360"/>
      <c r="I18" s="2358"/>
      <c r="J18" s="2359"/>
      <c r="K18" s="2359"/>
      <c r="L18" s="2657"/>
      <c r="M18" s="2822"/>
      <c r="N18" s="738" t="s">
        <v>10</v>
      </c>
      <c r="O18" s="2823"/>
      <c r="P18" s="2823"/>
      <c r="Q18" s="738" t="s">
        <v>11</v>
      </c>
      <c r="R18" s="2822"/>
      <c r="S18" s="2822"/>
      <c r="T18" s="738" t="s">
        <v>10</v>
      </c>
      <c r="U18" s="2823"/>
      <c r="V18" s="2823"/>
      <c r="W18" s="2657"/>
      <c r="X18" s="2822"/>
      <c r="Y18" s="738" t="s">
        <v>10</v>
      </c>
      <c r="Z18" s="2823"/>
      <c r="AA18" s="2823"/>
      <c r="AB18" s="738" t="s">
        <v>11</v>
      </c>
      <c r="AC18" s="2822"/>
      <c r="AD18" s="2822"/>
      <c r="AE18" s="738" t="s">
        <v>10</v>
      </c>
      <c r="AF18" s="2823"/>
      <c r="AG18" s="2824"/>
      <c r="AH18" s="548"/>
      <c r="AI18" s="584"/>
      <c r="AJ18" s="584"/>
      <c r="AK18" s="548"/>
      <c r="AL18" s="816"/>
      <c r="AN18" s="60"/>
      <c r="AQ18" s="638"/>
      <c r="AR18" s="584"/>
      <c r="AS18" s="584"/>
      <c r="AT18" s="548"/>
      <c r="AU18" s="816"/>
      <c r="AV18" s="548"/>
      <c r="AW18" s="584"/>
      <c r="AX18" s="584"/>
      <c r="AY18" s="548"/>
      <c r="AZ18" s="816"/>
      <c r="BA18" s="820"/>
      <c r="BB18" s="820"/>
      <c r="BC18" s="548"/>
      <c r="BD18" s="816"/>
      <c r="BE18" s="548"/>
      <c r="BF18" s="810"/>
      <c r="BG18" s="548"/>
      <c r="BH18" s="810"/>
      <c r="BI18" s="810"/>
      <c r="BJ18" s="810"/>
      <c r="BK18" s="810"/>
      <c r="BL18" s="137"/>
      <c r="BM18" s="810"/>
      <c r="BN18" s="137"/>
      <c r="BO18" s="810"/>
      <c r="BP18" s="137"/>
      <c r="BQ18" s="584"/>
      <c r="BR18" s="584"/>
      <c r="BS18" s="810"/>
      <c r="BT18" s="810"/>
      <c r="BU18" s="137"/>
      <c r="BV18" s="810"/>
      <c r="BW18" s="137"/>
      <c r="BX18" s="810"/>
      <c r="BY18" s="137"/>
      <c r="BZ18" s="584"/>
      <c r="CA18" s="584"/>
    </row>
    <row r="19" spans="1:79" ht="8.1" customHeight="1">
      <c r="A19" s="55"/>
      <c r="B19" s="61"/>
      <c r="C19" s="55"/>
      <c r="AN19" s="60"/>
      <c r="AQ19" s="638"/>
      <c r="AR19" s="821"/>
      <c r="AS19" s="821"/>
      <c r="AT19" s="118"/>
      <c r="AU19" s="118"/>
      <c r="AV19" s="118"/>
      <c r="AW19" s="118"/>
      <c r="AX19" s="118"/>
      <c r="AY19" s="118"/>
      <c r="AZ19" s="118"/>
      <c r="BA19" s="820"/>
      <c r="BB19" s="820"/>
      <c r="BC19" s="548"/>
      <c r="BD19" s="816"/>
      <c r="BE19" s="548"/>
      <c r="BF19" s="810"/>
      <c r="BG19" s="548"/>
      <c r="BH19" s="810"/>
      <c r="BI19" s="810"/>
      <c r="BJ19" s="810"/>
      <c r="BK19" s="810"/>
      <c r="BL19" s="137"/>
      <c r="BM19" s="810"/>
      <c r="BN19" s="137"/>
      <c r="BO19" s="810"/>
      <c r="BP19" s="137"/>
      <c r="BQ19" s="584"/>
      <c r="BR19" s="584"/>
      <c r="BS19" s="810"/>
      <c r="BT19" s="810"/>
      <c r="BU19" s="137"/>
      <c r="BV19" s="810"/>
      <c r="BW19" s="137"/>
      <c r="BX19" s="810"/>
      <c r="BY19" s="137"/>
      <c r="BZ19" s="584"/>
      <c r="CA19" s="584"/>
    </row>
    <row r="20" spans="1:79" ht="14.1" customHeight="1" thickBot="1">
      <c r="A20" s="55"/>
      <c r="B20" s="1814" t="s">
        <v>611</v>
      </c>
      <c r="C20" s="1675"/>
      <c r="D20" s="1815" t="s">
        <v>1574</v>
      </c>
      <c r="E20" s="1815"/>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N20" s="60"/>
      <c r="AQ20" s="638"/>
      <c r="AR20" s="821"/>
      <c r="AS20" s="821"/>
      <c r="AT20" s="118"/>
      <c r="AU20" s="118"/>
      <c r="AV20" s="118"/>
      <c r="AW20" s="118"/>
      <c r="AX20" s="118"/>
      <c r="AY20" s="118"/>
      <c r="AZ20" s="118"/>
      <c r="BA20" s="820"/>
      <c r="BB20" s="820"/>
      <c r="BC20" s="548"/>
      <c r="BD20" s="816"/>
      <c r="BE20" s="548"/>
      <c r="BF20" s="810"/>
      <c r="BG20" s="548"/>
      <c r="BH20" s="810"/>
      <c r="BI20" s="810"/>
      <c r="BJ20" s="810"/>
      <c r="BK20" s="810"/>
      <c r="BL20" s="137"/>
      <c r="BM20" s="810"/>
      <c r="BN20" s="137"/>
      <c r="BO20" s="810"/>
      <c r="BP20" s="137"/>
      <c r="BQ20" s="584"/>
      <c r="BR20" s="584"/>
      <c r="BS20" s="810"/>
      <c r="BT20" s="810"/>
      <c r="BU20" s="137"/>
      <c r="BV20" s="810"/>
      <c r="BW20" s="137"/>
      <c r="BX20" s="810"/>
      <c r="BY20" s="137"/>
      <c r="BZ20" s="584"/>
      <c r="CA20" s="584"/>
    </row>
    <row r="21" spans="1:79" ht="14.1" customHeight="1">
      <c r="A21" s="55"/>
      <c r="B21" s="61"/>
      <c r="C21" s="2829" t="s">
        <v>93</v>
      </c>
      <c r="D21" s="2830"/>
      <c r="E21" s="2830"/>
      <c r="F21" s="2830"/>
      <c r="G21" s="2830"/>
      <c r="H21" s="2830"/>
      <c r="I21" s="2830"/>
      <c r="J21" s="2830"/>
      <c r="K21" s="2830"/>
      <c r="L21" s="2831" t="s">
        <v>47</v>
      </c>
      <c r="M21" s="2832"/>
      <c r="N21" s="2832"/>
      <c r="O21" s="2832"/>
      <c r="P21" s="2832"/>
      <c r="Q21" s="2832"/>
      <c r="R21" s="2832"/>
      <c r="S21" s="2832"/>
      <c r="T21" s="2832"/>
      <c r="U21" s="2832"/>
      <c r="V21" s="2832"/>
      <c r="W21" s="2832"/>
      <c r="X21" s="2832"/>
      <c r="Y21" s="2832"/>
      <c r="Z21" s="2833"/>
      <c r="AA21" s="2834" t="s">
        <v>1132</v>
      </c>
      <c r="AB21" s="2834"/>
      <c r="AC21" s="2834"/>
      <c r="AD21" s="2834"/>
      <c r="AE21" s="2834"/>
      <c r="AF21" s="2834"/>
      <c r="AG21" s="2834"/>
      <c r="AH21" s="2834"/>
      <c r="AI21" s="2834"/>
      <c r="AJ21" s="2834"/>
      <c r="AK21" s="2834"/>
      <c r="AL21" s="118"/>
      <c r="AM21" s="118"/>
      <c r="AN21" s="60"/>
      <c r="AQ21" s="822"/>
      <c r="AR21" s="823"/>
      <c r="AS21" s="823"/>
      <c r="AT21" s="823"/>
      <c r="AU21" s="823"/>
      <c r="AV21" s="823"/>
      <c r="AW21" s="823"/>
      <c r="AX21" s="823"/>
      <c r="AY21" s="823"/>
      <c r="AZ21" s="823"/>
      <c r="BA21" s="823"/>
      <c r="BB21" s="823"/>
      <c r="BC21" s="823"/>
      <c r="BD21" s="823"/>
      <c r="BE21" s="824"/>
      <c r="BF21" s="810"/>
      <c r="BG21" s="548"/>
      <c r="BH21" s="810"/>
      <c r="BI21" s="810"/>
      <c r="BJ21" s="810"/>
      <c r="BK21" s="810"/>
      <c r="BL21" s="137"/>
      <c r="BM21" s="810"/>
      <c r="BN21" s="137"/>
      <c r="BO21" s="810"/>
      <c r="BP21" s="137"/>
      <c r="BQ21" s="584"/>
      <c r="BR21" s="584"/>
      <c r="BS21" s="810"/>
      <c r="BT21" s="810"/>
      <c r="BU21" s="137"/>
      <c r="BV21" s="810"/>
      <c r="BW21" s="137"/>
      <c r="BX21" s="810"/>
      <c r="BY21" s="137"/>
      <c r="BZ21" s="584"/>
      <c r="CA21" s="584"/>
    </row>
    <row r="22" spans="1:79" ht="14.1" customHeight="1">
      <c r="A22" s="55"/>
      <c r="B22" s="61"/>
      <c r="C22" s="2847" t="s">
        <v>205</v>
      </c>
      <c r="D22" s="2848"/>
      <c r="E22" s="2848"/>
      <c r="F22" s="2848"/>
      <c r="G22" s="2848"/>
      <c r="H22" s="2848"/>
      <c r="I22" s="2848"/>
      <c r="J22" s="2848"/>
      <c r="K22" s="2848"/>
      <c r="L22" s="2849" t="s">
        <v>206</v>
      </c>
      <c r="M22" s="2620"/>
      <c r="N22" s="2620" t="s">
        <v>207</v>
      </c>
      <c r="O22" s="2620"/>
      <c r="P22" s="2620" t="s">
        <v>208</v>
      </c>
      <c r="Q22" s="2620"/>
      <c r="R22" s="2620" t="s">
        <v>209</v>
      </c>
      <c r="S22" s="2620"/>
      <c r="T22" s="2620" t="s">
        <v>210</v>
      </c>
      <c r="U22" s="2620"/>
      <c r="V22" s="2620" t="s">
        <v>211</v>
      </c>
      <c r="W22" s="2850"/>
      <c r="X22" s="2849" t="s">
        <v>48</v>
      </c>
      <c r="Y22" s="2620"/>
      <c r="Z22" s="2850"/>
      <c r="AA22" s="2834" t="s">
        <v>1128</v>
      </c>
      <c r="AB22" s="2834"/>
      <c r="AC22" s="2834"/>
      <c r="AD22" s="2834"/>
      <c r="AE22" s="2834"/>
      <c r="AF22" s="2834"/>
      <c r="AG22" s="2846" t="s">
        <v>1129</v>
      </c>
      <c r="AH22" s="2846"/>
      <c r="AI22" s="2846"/>
      <c r="AJ22" s="2846"/>
      <c r="AK22" s="2846"/>
      <c r="AL22" s="118"/>
      <c r="AM22" s="118"/>
      <c r="AN22" s="60"/>
      <c r="AP22" s="67"/>
      <c r="AQ22" s="2878" t="s">
        <v>206</v>
      </c>
      <c r="AR22" s="2875"/>
      <c r="AS22" s="2874" t="s">
        <v>1256</v>
      </c>
      <c r="AT22" s="2875"/>
      <c r="AU22" s="2874" t="s">
        <v>1257</v>
      </c>
      <c r="AV22" s="2875"/>
      <c r="AW22" s="2874" t="s">
        <v>1555</v>
      </c>
      <c r="AX22" s="2875"/>
      <c r="AY22" s="2874" t="s">
        <v>1556</v>
      </c>
      <c r="AZ22" s="2875"/>
      <c r="BA22" s="2874" t="s">
        <v>1557</v>
      </c>
      <c r="BB22" s="2875"/>
      <c r="BC22" s="2876" t="s">
        <v>48</v>
      </c>
      <c r="BD22" s="2876"/>
      <c r="BE22" s="2877"/>
    </row>
    <row r="23" spans="1:79" ht="14.1" customHeight="1">
      <c r="A23" s="55"/>
      <c r="B23" s="61"/>
      <c r="C23" s="2851" t="s">
        <v>1758</v>
      </c>
      <c r="D23" s="2853" t="s">
        <v>212</v>
      </c>
      <c r="E23" s="2854"/>
      <c r="F23" s="2854"/>
      <c r="G23" s="2854"/>
      <c r="H23" s="2854"/>
      <c r="I23" s="2854"/>
      <c r="J23" s="2854"/>
      <c r="K23" s="825"/>
      <c r="L23" s="2855"/>
      <c r="M23" s="2856"/>
      <c r="N23" s="2856"/>
      <c r="O23" s="2856"/>
      <c r="P23" s="2856"/>
      <c r="Q23" s="2856"/>
      <c r="R23" s="2856"/>
      <c r="S23" s="2856"/>
      <c r="T23" s="2856"/>
      <c r="U23" s="2856"/>
      <c r="V23" s="2856"/>
      <c r="W23" s="2857"/>
      <c r="X23" s="2858">
        <f>SUM(L23:W23)</f>
        <v>0</v>
      </c>
      <c r="Y23" s="2859"/>
      <c r="Z23" s="2860"/>
      <c r="AA23" s="2879"/>
      <c r="AB23" s="2880"/>
      <c r="AC23" s="2880"/>
      <c r="AD23" s="2881">
        <v>0</v>
      </c>
      <c r="AE23" s="2881"/>
      <c r="AF23" s="2882"/>
      <c r="AG23" s="2843" t="str">
        <f t="shared" ref="AG23:AG50" si="0">IF(X23=0,"",BE23)</f>
        <v/>
      </c>
      <c r="AH23" s="2844"/>
      <c r="AI23" s="2844"/>
      <c r="AJ23" s="2844"/>
      <c r="AK23" s="2845"/>
      <c r="AL23" s="2710"/>
      <c r="AM23" s="2710"/>
      <c r="AN23" s="60"/>
      <c r="AP23" s="54">
        <f>IF(SUM(L23:W23)=0,0,SUM(L23:W23))</f>
        <v>0</v>
      </c>
      <c r="AQ23" s="2757" t="str">
        <f t="shared" ref="AQ23:AQ50" si="1">IF(L23="","",ROUNDDOWN(L23/3,1))</f>
        <v/>
      </c>
      <c r="AR23" s="2741"/>
      <c r="AS23" s="2743" t="str">
        <f t="shared" ref="AS23:AS50" si="2">IF(N23="","",ROUNDDOWN(N23/6,1))</f>
        <v/>
      </c>
      <c r="AT23" s="2743"/>
      <c r="AU23" s="2741" t="str">
        <f t="shared" ref="AU23:AU50" si="3">IF(P23="","",ROUNDDOWN(P23/6,1))</f>
        <v/>
      </c>
      <c r="AV23" s="2741"/>
      <c r="AW23" s="2741" t="str">
        <f>IF(R23="","",ROUNDDOWN(R23/15,1))</f>
        <v/>
      </c>
      <c r="AX23" s="2741"/>
      <c r="AY23" s="2741" t="str">
        <f>IF(T23="","",ROUNDDOWN(T23/25,1))</f>
        <v/>
      </c>
      <c r="AZ23" s="2741"/>
      <c r="BA23" s="2741" t="str">
        <f>IF(V23="","",ROUNDDOWN(V23/25,1))</f>
        <v/>
      </c>
      <c r="BB23" s="2741"/>
      <c r="BC23" s="2742">
        <f>SUM(AQ23:BB23)</f>
        <v>0</v>
      </c>
      <c r="BD23" s="2742"/>
      <c r="BE23" s="826">
        <f>IF(BC23=0,0,IF(AND(BC23&gt;0,BC23&lt;0.5),2,ROUND(BC23+1,0)))</f>
        <v>0</v>
      </c>
      <c r="BF23" s="827" t="str">
        <f>IF(X23=0,"OK",IF(AND(AA23&gt;=AG23,BG23/AG23&gt;=0.66),"OK","NG"))</f>
        <v>OK</v>
      </c>
      <c r="BG23" s="828">
        <f t="shared" ref="BG23:BG50" si="4">AA23-AD23</f>
        <v>0</v>
      </c>
      <c r="BH23" s="827"/>
    </row>
    <row r="24" spans="1:79" ht="14.1" customHeight="1">
      <c r="A24" s="55"/>
      <c r="B24" s="61"/>
      <c r="C24" s="2759"/>
      <c r="D24" s="2744" t="s">
        <v>349</v>
      </c>
      <c r="E24" s="2744"/>
      <c r="F24" s="2744"/>
      <c r="G24" s="2744"/>
      <c r="H24" s="740" t="s">
        <v>11</v>
      </c>
      <c r="I24" s="2745">
        <v>0.31180555555555556</v>
      </c>
      <c r="J24" s="2745"/>
      <c r="K24" s="829"/>
      <c r="L24" s="2746"/>
      <c r="M24" s="2727"/>
      <c r="N24" s="2727"/>
      <c r="O24" s="2727"/>
      <c r="P24" s="2727"/>
      <c r="Q24" s="2727"/>
      <c r="R24" s="2727"/>
      <c r="S24" s="2727"/>
      <c r="T24" s="2727"/>
      <c r="U24" s="2727"/>
      <c r="V24" s="2727"/>
      <c r="W24" s="2728"/>
      <c r="X24" s="2747">
        <f t="shared" ref="X24:X35" si="5">SUM(L24:W24)</f>
        <v>0</v>
      </c>
      <c r="Y24" s="2748"/>
      <c r="Z24" s="2749"/>
      <c r="AA24" s="2732"/>
      <c r="AB24" s="2733"/>
      <c r="AC24" s="2733"/>
      <c r="AD24" s="2734">
        <v>0</v>
      </c>
      <c r="AE24" s="2735"/>
      <c r="AF24" s="2736"/>
      <c r="AG24" s="2737" t="str">
        <f t="shared" si="0"/>
        <v/>
      </c>
      <c r="AH24" s="2738"/>
      <c r="AI24" s="2738"/>
      <c r="AJ24" s="2738"/>
      <c r="AK24" s="2739"/>
      <c r="AL24" s="2710"/>
      <c r="AM24" s="2710"/>
      <c r="AN24" s="60"/>
      <c r="AP24" s="54">
        <f t="shared" ref="AP24:AP36" si="6">IF(SUM(L24:W24)=0,0,SUM(L24:W24))</f>
        <v>0</v>
      </c>
      <c r="AQ24" s="2711" t="str">
        <f t="shared" si="1"/>
        <v/>
      </c>
      <c r="AR24" s="2712"/>
      <c r="AS24" s="2712" t="str">
        <f t="shared" si="2"/>
        <v/>
      </c>
      <c r="AT24" s="2712"/>
      <c r="AU24" s="2712" t="str">
        <f t="shared" si="3"/>
        <v/>
      </c>
      <c r="AV24" s="2712"/>
      <c r="AW24" s="2712" t="str">
        <f t="shared" ref="AW24:AW36" si="7">IF(R24="","",ROUNDDOWN(R24/15,1))</f>
        <v/>
      </c>
      <c r="AX24" s="2712"/>
      <c r="AY24" s="2712" t="str">
        <f t="shared" ref="AY24:AY36" si="8">IF(T24="","",ROUNDDOWN(T24/25,1))</f>
        <v/>
      </c>
      <c r="AZ24" s="2712"/>
      <c r="BA24" s="2712" t="str">
        <f t="shared" ref="BA24:BA36" si="9">IF(V24="","",ROUNDDOWN(V24/25,1))</f>
        <v/>
      </c>
      <c r="BB24" s="2712"/>
      <c r="BC24" s="2722">
        <f t="shared" ref="BC24:BC36" si="10">SUM(AQ24:BB24)</f>
        <v>0</v>
      </c>
      <c r="BD24" s="2722"/>
      <c r="BE24" s="830">
        <f t="shared" ref="BE24:BE36" si="11">IF(BC24=0,0,IF(AND(BC24&gt;0,BC24&lt;0.5),2,ROUND(BC24+1,0)))</f>
        <v>0</v>
      </c>
      <c r="BF24" s="827" t="str">
        <f t="shared" ref="BF24:BF36" si="12">IF(X24=0,"OK",IF(AND(AA24&gt;=AG24,BG24/AG24&gt;=0.66),"OK","NG"))</f>
        <v>OK</v>
      </c>
      <c r="BG24" s="828">
        <f t="shared" si="4"/>
        <v>0</v>
      </c>
      <c r="BH24" s="827"/>
    </row>
    <row r="25" spans="1:79" ht="14.1" customHeight="1">
      <c r="A25" s="55"/>
      <c r="B25" s="61"/>
      <c r="C25" s="2759"/>
      <c r="D25" s="831"/>
      <c r="E25" s="831"/>
      <c r="F25" s="2723">
        <v>0.3125</v>
      </c>
      <c r="G25" s="2724"/>
      <c r="H25" s="536" t="s">
        <v>11</v>
      </c>
      <c r="I25" s="2723">
        <v>0.33263888888888887</v>
      </c>
      <c r="J25" s="2723"/>
      <c r="K25" s="831"/>
      <c r="L25" s="2725"/>
      <c r="M25" s="2726"/>
      <c r="N25" s="2726"/>
      <c r="O25" s="2726"/>
      <c r="P25" s="2726"/>
      <c r="Q25" s="2726"/>
      <c r="R25" s="2726"/>
      <c r="S25" s="2726"/>
      <c r="T25" s="2726"/>
      <c r="U25" s="2726"/>
      <c r="V25" s="2726"/>
      <c r="W25" s="2740"/>
      <c r="X25" s="2729">
        <f t="shared" si="5"/>
        <v>0</v>
      </c>
      <c r="Y25" s="2730"/>
      <c r="Z25" s="2731"/>
      <c r="AA25" s="2732"/>
      <c r="AB25" s="2733"/>
      <c r="AC25" s="2733"/>
      <c r="AD25" s="2734">
        <v>0</v>
      </c>
      <c r="AE25" s="2735"/>
      <c r="AF25" s="2736"/>
      <c r="AG25" s="2737" t="str">
        <f t="shared" si="0"/>
        <v/>
      </c>
      <c r="AH25" s="2738"/>
      <c r="AI25" s="2738"/>
      <c r="AJ25" s="2738"/>
      <c r="AK25" s="2739"/>
      <c r="AL25" s="2710"/>
      <c r="AM25" s="2710"/>
      <c r="AN25" s="60"/>
      <c r="AP25" s="54">
        <f t="shared" ref="AP25" si="13">IF(SUM(L25:W25)=0,0,SUM(L25:W25))</f>
        <v>0</v>
      </c>
      <c r="AQ25" s="2711" t="str">
        <f t="shared" si="1"/>
        <v/>
      </c>
      <c r="AR25" s="2712"/>
      <c r="AS25" s="2712" t="str">
        <f t="shared" si="2"/>
        <v/>
      </c>
      <c r="AT25" s="2712"/>
      <c r="AU25" s="2712" t="str">
        <f t="shared" si="3"/>
        <v/>
      </c>
      <c r="AV25" s="2712"/>
      <c r="AW25" s="2712" t="str">
        <f t="shared" si="7"/>
        <v/>
      </c>
      <c r="AX25" s="2712"/>
      <c r="AY25" s="2712" t="str">
        <f t="shared" si="8"/>
        <v/>
      </c>
      <c r="AZ25" s="2712"/>
      <c r="BA25" s="2712" t="str">
        <f t="shared" si="9"/>
        <v/>
      </c>
      <c r="BB25" s="2712"/>
      <c r="BC25" s="2722">
        <f t="shared" si="10"/>
        <v>0</v>
      </c>
      <c r="BD25" s="2722"/>
      <c r="BE25" s="830">
        <f t="shared" si="11"/>
        <v>0</v>
      </c>
      <c r="BF25" s="827" t="str">
        <f t="shared" si="12"/>
        <v>OK</v>
      </c>
      <c r="BG25" s="828">
        <f t="shared" si="4"/>
        <v>0</v>
      </c>
      <c r="BH25" s="827"/>
      <c r="BI25" s="79"/>
      <c r="BL25" s="79"/>
    </row>
    <row r="26" spans="1:79" ht="14.1" customHeight="1">
      <c r="A26" s="55"/>
      <c r="B26" s="61"/>
      <c r="C26" s="2759"/>
      <c r="D26" s="831"/>
      <c r="E26" s="831"/>
      <c r="F26" s="2723">
        <v>0.33333333333333331</v>
      </c>
      <c r="G26" s="2724"/>
      <c r="H26" s="536" t="s">
        <v>11</v>
      </c>
      <c r="I26" s="2723">
        <v>0.35347222222222224</v>
      </c>
      <c r="J26" s="2723"/>
      <c r="K26" s="831"/>
      <c r="L26" s="2725"/>
      <c r="M26" s="2726"/>
      <c r="N26" s="2726"/>
      <c r="O26" s="2726"/>
      <c r="P26" s="2726"/>
      <c r="Q26" s="2726"/>
      <c r="R26" s="2726"/>
      <c r="S26" s="2726"/>
      <c r="T26" s="2726"/>
      <c r="U26" s="2726"/>
      <c r="V26" s="2726"/>
      <c r="W26" s="2740"/>
      <c r="X26" s="2729">
        <f t="shared" si="5"/>
        <v>0</v>
      </c>
      <c r="Y26" s="2730"/>
      <c r="Z26" s="2731"/>
      <c r="AA26" s="2732"/>
      <c r="AB26" s="2733"/>
      <c r="AC26" s="2733"/>
      <c r="AD26" s="2734">
        <v>0</v>
      </c>
      <c r="AE26" s="2735"/>
      <c r="AF26" s="2736"/>
      <c r="AG26" s="2737" t="str">
        <f t="shared" si="0"/>
        <v/>
      </c>
      <c r="AH26" s="2738"/>
      <c r="AI26" s="2738"/>
      <c r="AJ26" s="2738"/>
      <c r="AK26" s="2739"/>
      <c r="AL26" s="2710"/>
      <c r="AM26" s="2710"/>
      <c r="AN26" s="60"/>
      <c r="AP26" s="54">
        <f t="shared" si="6"/>
        <v>0</v>
      </c>
      <c r="AQ26" s="2711" t="str">
        <f t="shared" si="1"/>
        <v/>
      </c>
      <c r="AR26" s="2712"/>
      <c r="AS26" s="2712" t="str">
        <f t="shared" si="2"/>
        <v/>
      </c>
      <c r="AT26" s="2712"/>
      <c r="AU26" s="2712" t="str">
        <f t="shared" si="3"/>
        <v/>
      </c>
      <c r="AV26" s="2712"/>
      <c r="AW26" s="2712" t="str">
        <f t="shared" si="7"/>
        <v/>
      </c>
      <c r="AX26" s="2712"/>
      <c r="AY26" s="2712" t="str">
        <f t="shared" si="8"/>
        <v/>
      </c>
      <c r="AZ26" s="2712"/>
      <c r="BA26" s="2712" t="str">
        <f t="shared" si="9"/>
        <v/>
      </c>
      <c r="BB26" s="2712"/>
      <c r="BC26" s="2722">
        <f t="shared" si="10"/>
        <v>0</v>
      </c>
      <c r="BD26" s="2722"/>
      <c r="BE26" s="830">
        <f t="shared" si="11"/>
        <v>0</v>
      </c>
      <c r="BF26" s="827" t="str">
        <f t="shared" si="12"/>
        <v>OK</v>
      </c>
      <c r="BG26" s="828">
        <f t="shared" si="4"/>
        <v>0</v>
      </c>
      <c r="BH26" s="827"/>
      <c r="BI26" s="79"/>
      <c r="BL26" s="79"/>
    </row>
    <row r="27" spans="1:79" ht="14.1" customHeight="1">
      <c r="A27" s="55"/>
      <c r="B27" s="61"/>
      <c r="C27" s="2759"/>
      <c r="D27" s="831"/>
      <c r="E27" s="831"/>
      <c r="F27" s="2723">
        <v>0.35416666666666669</v>
      </c>
      <c r="G27" s="2724"/>
      <c r="H27" s="536" t="s">
        <v>11</v>
      </c>
      <c r="I27" s="2723">
        <v>0.37430555555555556</v>
      </c>
      <c r="J27" s="2723"/>
      <c r="K27" s="831"/>
      <c r="L27" s="2725"/>
      <c r="M27" s="2726"/>
      <c r="N27" s="2726"/>
      <c r="O27" s="2726"/>
      <c r="P27" s="2726"/>
      <c r="Q27" s="2726"/>
      <c r="R27" s="2726"/>
      <c r="S27" s="2726"/>
      <c r="T27" s="2726"/>
      <c r="U27" s="2726"/>
      <c r="V27" s="2726"/>
      <c r="W27" s="2740"/>
      <c r="X27" s="2729">
        <f t="shared" si="5"/>
        <v>0</v>
      </c>
      <c r="Y27" s="2730"/>
      <c r="Z27" s="2731"/>
      <c r="AA27" s="2732"/>
      <c r="AB27" s="2733"/>
      <c r="AC27" s="2733"/>
      <c r="AD27" s="2734">
        <v>0</v>
      </c>
      <c r="AE27" s="2735"/>
      <c r="AF27" s="2736"/>
      <c r="AG27" s="2737" t="str">
        <f t="shared" si="0"/>
        <v/>
      </c>
      <c r="AH27" s="2738"/>
      <c r="AI27" s="2738"/>
      <c r="AJ27" s="2738"/>
      <c r="AK27" s="2739"/>
      <c r="AL27" s="2710"/>
      <c r="AM27" s="2710"/>
      <c r="AN27" s="60"/>
      <c r="AP27" s="54">
        <f t="shared" ref="AP27" si="14">IF(SUM(L27:W27)=0,0,SUM(L27:W27))</f>
        <v>0</v>
      </c>
      <c r="AQ27" s="2711" t="str">
        <f t="shared" si="1"/>
        <v/>
      </c>
      <c r="AR27" s="2712"/>
      <c r="AS27" s="2712" t="str">
        <f t="shared" si="2"/>
        <v/>
      </c>
      <c r="AT27" s="2712"/>
      <c r="AU27" s="2712" t="str">
        <f t="shared" si="3"/>
        <v/>
      </c>
      <c r="AV27" s="2712"/>
      <c r="AW27" s="2712" t="str">
        <f t="shared" si="7"/>
        <v/>
      </c>
      <c r="AX27" s="2712"/>
      <c r="AY27" s="2712" t="str">
        <f t="shared" si="8"/>
        <v/>
      </c>
      <c r="AZ27" s="2712"/>
      <c r="BA27" s="2712" t="str">
        <f t="shared" si="9"/>
        <v/>
      </c>
      <c r="BB27" s="2712"/>
      <c r="BC27" s="2722">
        <f t="shared" si="10"/>
        <v>0</v>
      </c>
      <c r="BD27" s="2722"/>
      <c r="BE27" s="830">
        <f t="shared" si="11"/>
        <v>0</v>
      </c>
      <c r="BF27" s="827" t="str">
        <f t="shared" si="12"/>
        <v>OK</v>
      </c>
      <c r="BG27" s="828">
        <f t="shared" si="4"/>
        <v>0</v>
      </c>
      <c r="BH27" s="827"/>
      <c r="BI27" s="79"/>
      <c r="BL27" s="79"/>
    </row>
    <row r="28" spans="1:79" ht="14.1" customHeight="1">
      <c r="A28" s="55"/>
      <c r="B28" s="729"/>
      <c r="C28" s="2759"/>
      <c r="D28" s="831"/>
      <c r="E28" s="831"/>
      <c r="F28" s="2723">
        <v>0.375</v>
      </c>
      <c r="G28" s="2724"/>
      <c r="H28" s="536" t="s">
        <v>11</v>
      </c>
      <c r="I28" s="2723">
        <v>0.4993055555555555</v>
      </c>
      <c r="J28" s="2723"/>
      <c r="K28" s="831"/>
      <c r="L28" s="2725"/>
      <c r="M28" s="2726"/>
      <c r="N28" s="2726"/>
      <c r="O28" s="2726"/>
      <c r="P28" s="2726"/>
      <c r="Q28" s="2726"/>
      <c r="R28" s="2726"/>
      <c r="S28" s="2726"/>
      <c r="T28" s="2726"/>
      <c r="U28" s="2726"/>
      <c r="V28" s="2727"/>
      <c r="W28" s="2728"/>
      <c r="X28" s="2729">
        <f t="shared" si="5"/>
        <v>0</v>
      </c>
      <c r="Y28" s="2730"/>
      <c r="Z28" s="2731"/>
      <c r="AA28" s="2732"/>
      <c r="AB28" s="2733"/>
      <c r="AC28" s="2733"/>
      <c r="AD28" s="2734">
        <v>0</v>
      </c>
      <c r="AE28" s="2735"/>
      <c r="AF28" s="2736"/>
      <c r="AG28" s="2737" t="str">
        <f t="shared" si="0"/>
        <v/>
      </c>
      <c r="AH28" s="2738"/>
      <c r="AI28" s="2738"/>
      <c r="AJ28" s="2738"/>
      <c r="AK28" s="2739"/>
      <c r="AL28" s="2710"/>
      <c r="AM28" s="2710"/>
      <c r="AN28" s="64"/>
      <c r="AP28" s="54">
        <f t="shared" si="6"/>
        <v>0</v>
      </c>
      <c r="AQ28" s="2711" t="str">
        <f t="shared" si="1"/>
        <v/>
      </c>
      <c r="AR28" s="2712"/>
      <c r="AS28" s="2712" t="str">
        <f t="shared" si="2"/>
        <v/>
      </c>
      <c r="AT28" s="2712"/>
      <c r="AU28" s="2712" t="str">
        <f t="shared" si="3"/>
        <v/>
      </c>
      <c r="AV28" s="2712"/>
      <c r="AW28" s="2712" t="str">
        <f t="shared" si="7"/>
        <v/>
      </c>
      <c r="AX28" s="2712"/>
      <c r="AY28" s="2712" t="str">
        <f t="shared" si="8"/>
        <v/>
      </c>
      <c r="AZ28" s="2712"/>
      <c r="BA28" s="2712" t="str">
        <f t="shared" si="9"/>
        <v/>
      </c>
      <c r="BB28" s="2712"/>
      <c r="BC28" s="2722">
        <f t="shared" si="10"/>
        <v>0</v>
      </c>
      <c r="BD28" s="2722"/>
      <c r="BE28" s="830">
        <f t="shared" si="11"/>
        <v>0</v>
      </c>
      <c r="BF28" s="827" t="str">
        <f t="shared" si="12"/>
        <v>OK</v>
      </c>
      <c r="BG28" s="828">
        <f t="shared" si="4"/>
        <v>0</v>
      </c>
      <c r="BH28" s="827"/>
    </row>
    <row r="29" spans="1:79" ht="14.1" customHeight="1">
      <c r="A29" s="55"/>
      <c r="B29" s="61"/>
      <c r="C29" s="2759"/>
      <c r="D29" s="831"/>
      <c r="E29" s="831"/>
      <c r="F29" s="2723">
        <v>0.5</v>
      </c>
      <c r="G29" s="2724"/>
      <c r="H29" s="536" t="s">
        <v>11</v>
      </c>
      <c r="I29" s="2723">
        <v>0.58263888888888882</v>
      </c>
      <c r="J29" s="2723"/>
      <c r="K29" s="831"/>
      <c r="L29" s="2725"/>
      <c r="M29" s="2726"/>
      <c r="N29" s="2726"/>
      <c r="O29" s="2726"/>
      <c r="P29" s="2726"/>
      <c r="Q29" s="2726"/>
      <c r="R29" s="2726"/>
      <c r="S29" s="2726"/>
      <c r="T29" s="2726"/>
      <c r="U29" s="2726"/>
      <c r="V29" s="2726"/>
      <c r="W29" s="2740"/>
      <c r="X29" s="2729">
        <f t="shared" si="5"/>
        <v>0</v>
      </c>
      <c r="Y29" s="2730"/>
      <c r="Z29" s="2731"/>
      <c r="AA29" s="2732"/>
      <c r="AB29" s="2733"/>
      <c r="AC29" s="2733"/>
      <c r="AD29" s="2734">
        <v>0</v>
      </c>
      <c r="AE29" s="2735"/>
      <c r="AF29" s="2736"/>
      <c r="AG29" s="2737" t="str">
        <f t="shared" si="0"/>
        <v/>
      </c>
      <c r="AH29" s="2738"/>
      <c r="AI29" s="2738"/>
      <c r="AJ29" s="2738"/>
      <c r="AK29" s="2739"/>
      <c r="AL29" s="2710"/>
      <c r="AM29" s="2710"/>
      <c r="AN29" s="60"/>
      <c r="AP29" s="54">
        <f t="shared" si="6"/>
        <v>0</v>
      </c>
      <c r="AQ29" s="2711" t="str">
        <f t="shared" si="1"/>
        <v/>
      </c>
      <c r="AR29" s="2712"/>
      <c r="AS29" s="2712" t="str">
        <f t="shared" si="2"/>
        <v/>
      </c>
      <c r="AT29" s="2712"/>
      <c r="AU29" s="2712" t="str">
        <f t="shared" si="3"/>
        <v/>
      </c>
      <c r="AV29" s="2712"/>
      <c r="AW29" s="2712" t="str">
        <f t="shared" si="7"/>
        <v/>
      </c>
      <c r="AX29" s="2712"/>
      <c r="AY29" s="2712" t="str">
        <f t="shared" si="8"/>
        <v/>
      </c>
      <c r="AZ29" s="2712"/>
      <c r="BA29" s="2712" t="str">
        <f t="shared" si="9"/>
        <v/>
      </c>
      <c r="BB29" s="2712"/>
      <c r="BC29" s="2722">
        <f t="shared" si="10"/>
        <v>0</v>
      </c>
      <c r="BD29" s="2722"/>
      <c r="BE29" s="830">
        <f t="shared" si="11"/>
        <v>0</v>
      </c>
      <c r="BF29" s="827" t="str">
        <f t="shared" si="12"/>
        <v>OK</v>
      </c>
      <c r="BG29" s="828">
        <f t="shared" si="4"/>
        <v>0</v>
      </c>
      <c r="BH29" s="827"/>
    </row>
    <row r="30" spans="1:79" ht="14.1" customHeight="1">
      <c r="A30" s="55"/>
      <c r="B30" s="61"/>
      <c r="C30" s="2759"/>
      <c r="D30" s="831"/>
      <c r="E30" s="831"/>
      <c r="F30" s="2723">
        <v>0.58333333333333337</v>
      </c>
      <c r="G30" s="2724"/>
      <c r="H30" s="536" t="s">
        <v>11</v>
      </c>
      <c r="I30" s="2723">
        <v>0.66597222222222219</v>
      </c>
      <c r="J30" s="2723"/>
      <c r="K30" s="831"/>
      <c r="L30" s="2725"/>
      <c r="M30" s="2726"/>
      <c r="N30" s="2726"/>
      <c r="O30" s="2726"/>
      <c r="P30" s="2726"/>
      <c r="Q30" s="2726"/>
      <c r="R30" s="2726"/>
      <c r="S30" s="2726"/>
      <c r="T30" s="2726"/>
      <c r="U30" s="2726"/>
      <c r="V30" s="2727"/>
      <c r="W30" s="2728"/>
      <c r="X30" s="2729">
        <f t="shared" si="5"/>
        <v>0</v>
      </c>
      <c r="Y30" s="2730"/>
      <c r="Z30" s="2731"/>
      <c r="AA30" s="2732"/>
      <c r="AB30" s="2733"/>
      <c r="AC30" s="2733"/>
      <c r="AD30" s="2734">
        <v>0</v>
      </c>
      <c r="AE30" s="2735"/>
      <c r="AF30" s="2736"/>
      <c r="AG30" s="2737" t="str">
        <f t="shared" si="0"/>
        <v/>
      </c>
      <c r="AH30" s="2738"/>
      <c r="AI30" s="2738"/>
      <c r="AJ30" s="2738"/>
      <c r="AK30" s="2739"/>
      <c r="AL30" s="2710"/>
      <c r="AM30" s="2710"/>
      <c r="AN30" s="60"/>
      <c r="AP30" s="54">
        <f t="shared" si="6"/>
        <v>0</v>
      </c>
      <c r="AQ30" s="2711" t="str">
        <f t="shared" si="1"/>
        <v/>
      </c>
      <c r="AR30" s="2712"/>
      <c r="AS30" s="2712" t="str">
        <f t="shared" si="2"/>
        <v/>
      </c>
      <c r="AT30" s="2712"/>
      <c r="AU30" s="2712" t="str">
        <f t="shared" si="3"/>
        <v/>
      </c>
      <c r="AV30" s="2712"/>
      <c r="AW30" s="2712" t="str">
        <f t="shared" si="7"/>
        <v/>
      </c>
      <c r="AX30" s="2712"/>
      <c r="AY30" s="2712" t="str">
        <f t="shared" si="8"/>
        <v/>
      </c>
      <c r="AZ30" s="2712"/>
      <c r="BA30" s="2712" t="str">
        <f t="shared" si="9"/>
        <v/>
      </c>
      <c r="BB30" s="2712"/>
      <c r="BC30" s="2722">
        <f t="shared" si="10"/>
        <v>0</v>
      </c>
      <c r="BD30" s="2722"/>
      <c r="BE30" s="830">
        <f t="shared" si="11"/>
        <v>0</v>
      </c>
      <c r="BF30" s="827" t="str">
        <f t="shared" si="12"/>
        <v>OK</v>
      </c>
      <c r="BG30" s="828">
        <f t="shared" si="4"/>
        <v>0</v>
      </c>
      <c r="BH30" s="827"/>
    </row>
    <row r="31" spans="1:79" ht="14.1" customHeight="1">
      <c r="A31" s="55"/>
      <c r="B31" s="61"/>
      <c r="C31" s="2759"/>
      <c r="D31" s="831"/>
      <c r="E31" s="831"/>
      <c r="F31" s="2723">
        <v>0.66666666666666663</v>
      </c>
      <c r="G31" s="2724"/>
      <c r="H31" s="536" t="s">
        <v>11</v>
      </c>
      <c r="I31" s="2723">
        <v>0.68680555555555556</v>
      </c>
      <c r="J31" s="2723"/>
      <c r="K31" s="831"/>
      <c r="L31" s="2725"/>
      <c r="M31" s="2726"/>
      <c r="N31" s="2726"/>
      <c r="O31" s="2726"/>
      <c r="P31" s="2726"/>
      <c r="Q31" s="2726"/>
      <c r="R31" s="2726"/>
      <c r="S31" s="2726"/>
      <c r="T31" s="2726"/>
      <c r="U31" s="2726"/>
      <c r="V31" s="2726"/>
      <c r="W31" s="2740"/>
      <c r="X31" s="2729">
        <f t="shared" si="5"/>
        <v>0</v>
      </c>
      <c r="Y31" s="2730"/>
      <c r="Z31" s="2731"/>
      <c r="AA31" s="2732"/>
      <c r="AB31" s="2733"/>
      <c r="AC31" s="2733"/>
      <c r="AD31" s="2734">
        <v>0</v>
      </c>
      <c r="AE31" s="2735"/>
      <c r="AF31" s="2736"/>
      <c r="AG31" s="2737" t="str">
        <f t="shared" si="0"/>
        <v/>
      </c>
      <c r="AH31" s="2738"/>
      <c r="AI31" s="2738"/>
      <c r="AJ31" s="2738"/>
      <c r="AK31" s="2739"/>
      <c r="AL31" s="2710"/>
      <c r="AM31" s="2710"/>
      <c r="AN31" s="60"/>
      <c r="AP31" s="54">
        <f t="shared" si="6"/>
        <v>0</v>
      </c>
      <c r="AQ31" s="2711" t="str">
        <f t="shared" si="1"/>
        <v/>
      </c>
      <c r="AR31" s="2712"/>
      <c r="AS31" s="2712" t="str">
        <f t="shared" si="2"/>
        <v/>
      </c>
      <c r="AT31" s="2712"/>
      <c r="AU31" s="2712" t="str">
        <f t="shared" si="3"/>
        <v/>
      </c>
      <c r="AV31" s="2712"/>
      <c r="AW31" s="2712" t="str">
        <f t="shared" si="7"/>
        <v/>
      </c>
      <c r="AX31" s="2712"/>
      <c r="AY31" s="2712" t="str">
        <f t="shared" si="8"/>
        <v/>
      </c>
      <c r="AZ31" s="2712"/>
      <c r="BA31" s="2712" t="str">
        <f t="shared" si="9"/>
        <v/>
      </c>
      <c r="BB31" s="2712"/>
      <c r="BC31" s="2722">
        <f t="shared" si="10"/>
        <v>0</v>
      </c>
      <c r="BD31" s="2722"/>
      <c r="BE31" s="830">
        <f t="shared" si="11"/>
        <v>0</v>
      </c>
      <c r="BF31" s="827" t="str">
        <f t="shared" si="12"/>
        <v>OK</v>
      </c>
      <c r="BG31" s="828">
        <f t="shared" si="4"/>
        <v>0</v>
      </c>
      <c r="BH31" s="827"/>
    </row>
    <row r="32" spans="1:79" ht="14.1" customHeight="1">
      <c r="A32" s="55"/>
      <c r="B32" s="61"/>
      <c r="C32" s="2759"/>
      <c r="D32" s="831"/>
      <c r="E32" s="831"/>
      <c r="F32" s="2723">
        <v>0.6875</v>
      </c>
      <c r="G32" s="2724"/>
      <c r="H32" s="536" t="s">
        <v>11</v>
      </c>
      <c r="I32" s="2723">
        <v>0.70763888888888893</v>
      </c>
      <c r="J32" s="2724"/>
      <c r="K32" s="831"/>
      <c r="L32" s="2725"/>
      <c r="M32" s="2726"/>
      <c r="N32" s="2726"/>
      <c r="O32" s="2726"/>
      <c r="P32" s="2726"/>
      <c r="Q32" s="2726"/>
      <c r="R32" s="2726"/>
      <c r="S32" s="2726"/>
      <c r="T32" s="2726"/>
      <c r="U32" s="2726"/>
      <c r="V32" s="2726"/>
      <c r="W32" s="2740"/>
      <c r="X32" s="2729">
        <f t="shared" si="5"/>
        <v>0</v>
      </c>
      <c r="Y32" s="2730"/>
      <c r="Z32" s="2731"/>
      <c r="AA32" s="2732"/>
      <c r="AB32" s="2733"/>
      <c r="AC32" s="2733"/>
      <c r="AD32" s="2734">
        <v>0</v>
      </c>
      <c r="AE32" s="2735"/>
      <c r="AF32" s="2736"/>
      <c r="AG32" s="2737" t="str">
        <f t="shared" si="0"/>
        <v/>
      </c>
      <c r="AH32" s="2738"/>
      <c r="AI32" s="2738"/>
      <c r="AJ32" s="2738"/>
      <c r="AK32" s="2739"/>
      <c r="AL32" s="2710"/>
      <c r="AM32" s="2710"/>
      <c r="AN32" s="60"/>
      <c r="AP32" s="54">
        <f t="shared" si="6"/>
        <v>0</v>
      </c>
      <c r="AQ32" s="2711" t="str">
        <f t="shared" si="1"/>
        <v/>
      </c>
      <c r="AR32" s="2712"/>
      <c r="AS32" s="2712" t="str">
        <f t="shared" si="2"/>
        <v/>
      </c>
      <c r="AT32" s="2712"/>
      <c r="AU32" s="2712" t="str">
        <f t="shared" si="3"/>
        <v/>
      </c>
      <c r="AV32" s="2712"/>
      <c r="AW32" s="2712" t="str">
        <f t="shared" si="7"/>
        <v/>
      </c>
      <c r="AX32" s="2712"/>
      <c r="AY32" s="2712" t="str">
        <f t="shared" si="8"/>
        <v/>
      </c>
      <c r="AZ32" s="2712"/>
      <c r="BA32" s="2712" t="str">
        <f t="shared" si="9"/>
        <v/>
      </c>
      <c r="BB32" s="2712"/>
      <c r="BC32" s="2722">
        <f t="shared" si="10"/>
        <v>0</v>
      </c>
      <c r="BD32" s="2722"/>
      <c r="BE32" s="830">
        <f t="shared" si="11"/>
        <v>0</v>
      </c>
      <c r="BF32" s="827" t="str">
        <f t="shared" si="12"/>
        <v>OK</v>
      </c>
      <c r="BG32" s="828">
        <f t="shared" si="4"/>
        <v>0</v>
      </c>
      <c r="BH32" s="827"/>
    </row>
    <row r="33" spans="1:64" ht="14.1" customHeight="1">
      <c r="A33" s="55"/>
      <c r="B33" s="61"/>
      <c r="C33" s="2759"/>
      <c r="D33" s="831"/>
      <c r="E33" s="831"/>
      <c r="F33" s="2723">
        <v>0.70833333333333337</v>
      </c>
      <c r="G33" s="2724"/>
      <c r="H33" s="536" t="s">
        <v>11</v>
      </c>
      <c r="I33" s="2723">
        <v>0.72847222222222219</v>
      </c>
      <c r="J33" s="2723"/>
      <c r="K33" s="831"/>
      <c r="L33" s="2725"/>
      <c r="M33" s="2726"/>
      <c r="N33" s="2726"/>
      <c r="O33" s="2726"/>
      <c r="P33" s="2726"/>
      <c r="Q33" s="2726"/>
      <c r="R33" s="2726"/>
      <c r="S33" s="2726"/>
      <c r="T33" s="2726"/>
      <c r="U33" s="2726"/>
      <c r="V33" s="2726"/>
      <c r="W33" s="2740"/>
      <c r="X33" s="2729">
        <f t="shared" ref="X33:X34" si="15">SUM(L33:W33)</f>
        <v>0</v>
      </c>
      <c r="Y33" s="2730"/>
      <c r="Z33" s="2731"/>
      <c r="AA33" s="2732"/>
      <c r="AB33" s="2733"/>
      <c r="AC33" s="2733"/>
      <c r="AD33" s="2734">
        <v>0</v>
      </c>
      <c r="AE33" s="2735"/>
      <c r="AF33" s="2736"/>
      <c r="AG33" s="2737" t="str">
        <f t="shared" si="0"/>
        <v/>
      </c>
      <c r="AH33" s="2738"/>
      <c r="AI33" s="2738"/>
      <c r="AJ33" s="2738"/>
      <c r="AK33" s="2739"/>
      <c r="AL33" s="2710"/>
      <c r="AM33" s="2710"/>
      <c r="AN33" s="60"/>
      <c r="AP33" s="54">
        <f t="shared" ref="AP33:AP34" si="16">IF(SUM(L33:W33)=0,0,SUM(L33:W33))</f>
        <v>0</v>
      </c>
      <c r="AQ33" s="2711" t="str">
        <f t="shared" si="1"/>
        <v/>
      </c>
      <c r="AR33" s="2712"/>
      <c r="AS33" s="2712" t="str">
        <f t="shared" si="2"/>
        <v/>
      </c>
      <c r="AT33" s="2712"/>
      <c r="AU33" s="2712" t="str">
        <f t="shared" si="3"/>
        <v/>
      </c>
      <c r="AV33" s="2712"/>
      <c r="AW33" s="2712" t="str">
        <f t="shared" si="7"/>
        <v/>
      </c>
      <c r="AX33" s="2712"/>
      <c r="AY33" s="2712" t="str">
        <f t="shared" si="8"/>
        <v/>
      </c>
      <c r="AZ33" s="2712"/>
      <c r="BA33" s="2712" t="str">
        <f t="shared" si="9"/>
        <v/>
      </c>
      <c r="BB33" s="2712"/>
      <c r="BC33" s="2722">
        <f t="shared" si="10"/>
        <v>0</v>
      </c>
      <c r="BD33" s="2722"/>
      <c r="BE33" s="830">
        <f t="shared" si="11"/>
        <v>0</v>
      </c>
      <c r="BF33" s="827" t="str">
        <f t="shared" si="12"/>
        <v>OK</v>
      </c>
      <c r="BG33" s="828">
        <f t="shared" si="4"/>
        <v>0</v>
      </c>
      <c r="BH33" s="827"/>
    </row>
    <row r="34" spans="1:64" ht="14.1" customHeight="1">
      <c r="A34" s="55"/>
      <c r="B34" s="61"/>
      <c r="C34" s="2759"/>
      <c r="D34" s="831"/>
      <c r="E34" s="831"/>
      <c r="F34" s="2723">
        <v>0.72916666666666663</v>
      </c>
      <c r="G34" s="2724"/>
      <c r="H34" s="536" t="s">
        <v>11</v>
      </c>
      <c r="I34" s="2723">
        <v>0.74930555555555556</v>
      </c>
      <c r="J34" s="2723"/>
      <c r="K34" s="831"/>
      <c r="L34" s="2725"/>
      <c r="M34" s="2726"/>
      <c r="N34" s="2726"/>
      <c r="O34" s="2726"/>
      <c r="P34" s="2726"/>
      <c r="Q34" s="2726"/>
      <c r="R34" s="2726"/>
      <c r="S34" s="2726"/>
      <c r="T34" s="2726"/>
      <c r="U34" s="2726"/>
      <c r="V34" s="2727"/>
      <c r="W34" s="2728"/>
      <c r="X34" s="2729">
        <f t="shared" si="15"/>
        <v>0</v>
      </c>
      <c r="Y34" s="2730"/>
      <c r="Z34" s="2731"/>
      <c r="AA34" s="2732"/>
      <c r="AB34" s="2733"/>
      <c r="AC34" s="2733"/>
      <c r="AD34" s="2734">
        <v>0</v>
      </c>
      <c r="AE34" s="2735"/>
      <c r="AF34" s="2736"/>
      <c r="AG34" s="2737" t="str">
        <f t="shared" si="0"/>
        <v/>
      </c>
      <c r="AH34" s="2738"/>
      <c r="AI34" s="2738"/>
      <c r="AJ34" s="2738"/>
      <c r="AK34" s="2739"/>
      <c r="AL34" s="2710"/>
      <c r="AM34" s="2710"/>
      <c r="AN34" s="60"/>
      <c r="AP34" s="54">
        <f t="shared" si="16"/>
        <v>0</v>
      </c>
      <c r="AQ34" s="2711" t="str">
        <f t="shared" si="1"/>
        <v/>
      </c>
      <c r="AR34" s="2712"/>
      <c r="AS34" s="2712" t="str">
        <f t="shared" si="2"/>
        <v/>
      </c>
      <c r="AT34" s="2712"/>
      <c r="AU34" s="2712" t="str">
        <f t="shared" si="3"/>
        <v/>
      </c>
      <c r="AV34" s="2712"/>
      <c r="AW34" s="2712" t="str">
        <f t="shared" si="7"/>
        <v/>
      </c>
      <c r="AX34" s="2712"/>
      <c r="AY34" s="2712" t="str">
        <f t="shared" si="8"/>
        <v/>
      </c>
      <c r="AZ34" s="2712"/>
      <c r="BA34" s="2712" t="str">
        <f t="shared" si="9"/>
        <v/>
      </c>
      <c r="BB34" s="2712"/>
      <c r="BC34" s="2722">
        <f t="shared" si="10"/>
        <v>0</v>
      </c>
      <c r="BD34" s="2722"/>
      <c r="BE34" s="830">
        <f t="shared" si="11"/>
        <v>0</v>
      </c>
      <c r="BF34" s="827" t="str">
        <f t="shared" si="12"/>
        <v>OK</v>
      </c>
      <c r="BG34" s="828">
        <f t="shared" si="4"/>
        <v>0</v>
      </c>
      <c r="BH34" s="827"/>
      <c r="BI34" s="55"/>
      <c r="BL34" s="55"/>
    </row>
    <row r="35" spans="1:64" ht="14.1" customHeight="1">
      <c r="A35" s="55"/>
      <c r="B35" s="61"/>
      <c r="C35" s="2759"/>
      <c r="D35" s="831"/>
      <c r="E35" s="831"/>
      <c r="F35" s="2723">
        <v>0.75</v>
      </c>
      <c r="G35" s="2724"/>
      <c r="H35" s="536" t="s">
        <v>11</v>
      </c>
      <c r="I35" s="2723">
        <v>0.77013888888888893</v>
      </c>
      <c r="J35" s="2723"/>
      <c r="K35" s="831"/>
      <c r="L35" s="2725"/>
      <c r="M35" s="2726"/>
      <c r="N35" s="2726"/>
      <c r="O35" s="2726"/>
      <c r="P35" s="2726"/>
      <c r="Q35" s="2726"/>
      <c r="R35" s="2726"/>
      <c r="S35" s="2726"/>
      <c r="T35" s="2726"/>
      <c r="U35" s="2726"/>
      <c r="V35" s="2727"/>
      <c r="W35" s="2728"/>
      <c r="X35" s="2729">
        <f t="shared" si="5"/>
        <v>0</v>
      </c>
      <c r="Y35" s="2730"/>
      <c r="Z35" s="2731"/>
      <c r="AA35" s="2732"/>
      <c r="AB35" s="2733"/>
      <c r="AC35" s="2733"/>
      <c r="AD35" s="2734">
        <v>0</v>
      </c>
      <c r="AE35" s="2735"/>
      <c r="AF35" s="2736"/>
      <c r="AG35" s="2737" t="str">
        <f t="shared" si="0"/>
        <v/>
      </c>
      <c r="AH35" s="2738"/>
      <c r="AI35" s="2738"/>
      <c r="AJ35" s="2738"/>
      <c r="AK35" s="2739"/>
      <c r="AL35" s="2710"/>
      <c r="AM35" s="2710"/>
      <c r="AN35" s="60"/>
      <c r="AP35" s="54">
        <f t="shared" si="6"/>
        <v>0</v>
      </c>
      <c r="AQ35" s="2711" t="str">
        <f t="shared" si="1"/>
        <v/>
      </c>
      <c r="AR35" s="2712"/>
      <c r="AS35" s="2712" t="str">
        <f t="shared" si="2"/>
        <v/>
      </c>
      <c r="AT35" s="2712"/>
      <c r="AU35" s="2712" t="str">
        <f t="shared" si="3"/>
        <v/>
      </c>
      <c r="AV35" s="2712"/>
      <c r="AW35" s="2712" t="str">
        <f t="shared" si="7"/>
        <v/>
      </c>
      <c r="AX35" s="2712"/>
      <c r="AY35" s="2712" t="str">
        <f t="shared" si="8"/>
        <v/>
      </c>
      <c r="AZ35" s="2712"/>
      <c r="BA35" s="2712" t="str">
        <f t="shared" si="9"/>
        <v/>
      </c>
      <c r="BB35" s="2712"/>
      <c r="BC35" s="2722">
        <f t="shared" si="10"/>
        <v>0</v>
      </c>
      <c r="BD35" s="2722"/>
      <c r="BE35" s="830">
        <f t="shared" si="11"/>
        <v>0</v>
      </c>
      <c r="BF35" s="827" t="str">
        <f t="shared" si="12"/>
        <v>OK</v>
      </c>
      <c r="BG35" s="828">
        <f t="shared" si="4"/>
        <v>0</v>
      </c>
      <c r="BH35" s="827"/>
      <c r="BI35" s="55"/>
      <c r="BL35" s="55"/>
    </row>
    <row r="36" spans="1:64" ht="14.1" customHeight="1" thickBot="1">
      <c r="A36" s="55"/>
      <c r="B36" s="61"/>
      <c r="C36" s="2852"/>
      <c r="D36" s="832"/>
      <c r="E36" s="832"/>
      <c r="F36" s="2777">
        <v>0.77083333333333337</v>
      </c>
      <c r="G36" s="2778"/>
      <c r="H36" s="833" t="s">
        <v>11</v>
      </c>
      <c r="I36" s="2779" t="s">
        <v>94</v>
      </c>
      <c r="J36" s="2779"/>
      <c r="K36" s="832"/>
      <c r="L36" s="2780"/>
      <c r="M36" s="2781"/>
      <c r="N36" s="2781"/>
      <c r="O36" s="2781"/>
      <c r="P36" s="2781"/>
      <c r="Q36" s="2781"/>
      <c r="R36" s="2781"/>
      <c r="S36" s="2781"/>
      <c r="T36" s="2781"/>
      <c r="U36" s="2781"/>
      <c r="V36" s="2781"/>
      <c r="W36" s="2782"/>
      <c r="X36" s="2783">
        <f>SUM(L36:W36)</f>
        <v>0</v>
      </c>
      <c r="Y36" s="2784"/>
      <c r="Z36" s="2784"/>
      <c r="AA36" s="2769"/>
      <c r="AB36" s="2770"/>
      <c r="AC36" s="2770"/>
      <c r="AD36" s="2771">
        <v>0</v>
      </c>
      <c r="AE36" s="2772"/>
      <c r="AF36" s="2773"/>
      <c r="AG36" s="2774" t="str">
        <f t="shared" si="0"/>
        <v/>
      </c>
      <c r="AH36" s="2775"/>
      <c r="AI36" s="2775"/>
      <c r="AJ36" s="2775"/>
      <c r="AK36" s="2776"/>
      <c r="AL36" s="2710"/>
      <c r="AM36" s="2710"/>
      <c r="AN36" s="60"/>
      <c r="AP36" s="54">
        <f t="shared" si="6"/>
        <v>0</v>
      </c>
      <c r="AQ36" s="2711" t="str">
        <f t="shared" si="1"/>
        <v/>
      </c>
      <c r="AR36" s="2712"/>
      <c r="AS36" s="2713" t="str">
        <f t="shared" si="2"/>
        <v/>
      </c>
      <c r="AT36" s="2713"/>
      <c r="AU36" s="2713" t="str">
        <f t="shared" si="3"/>
        <v/>
      </c>
      <c r="AV36" s="2713"/>
      <c r="AW36" s="2700" t="str">
        <f t="shared" si="7"/>
        <v/>
      </c>
      <c r="AX36" s="2700"/>
      <c r="AY36" s="2700" t="str">
        <f t="shared" si="8"/>
        <v/>
      </c>
      <c r="AZ36" s="2700"/>
      <c r="BA36" s="2700" t="str">
        <f t="shared" si="9"/>
        <v/>
      </c>
      <c r="BB36" s="2700"/>
      <c r="BC36" s="2701">
        <f t="shared" si="10"/>
        <v>0</v>
      </c>
      <c r="BD36" s="2701"/>
      <c r="BE36" s="834">
        <f t="shared" si="11"/>
        <v>0</v>
      </c>
      <c r="BF36" s="827" t="str">
        <f t="shared" si="12"/>
        <v>OK</v>
      </c>
      <c r="BG36" s="828">
        <f t="shared" si="4"/>
        <v>0</v>
      </c>
      <c r="BH36" s="827"/>
    </row>
    <row r="37" spans="1:64" ht="14.1" customHeight="1" thickTop="1">
      <c r="A37" s="55"/>
      <c r="B37" s="61"/>
      <c r="C37" s="2758" t="s">
        <v>1759</v>
      </c>
      <c r="D37" s="2761" t="s">
        <v>212</v>
      </c>
      <c r="E37" s="2762"/>
      <c r="F37" s="2762"/>
      <c r="G37" s="2762"/>
      <c r="H37" s="2762"/>
      <c r="I37" s="2762"/>
      <c r="J37" s="2762"/>
      <c r="K37" s="835"/>
      <c r="L37" s="2763"/>
      <c r="M37" s="2764"/>
      <c r="N37" s="2764"/>
      <c r="O37" s="2764"/>
      <c r="P37" s="2764"/>
      <c r="Q37" s="2764"/>
      <c r="R37" s="2764"/>
      <c r="S37" s="2764"/>
      <c r="T37" s="2764"/>
      <c r="U37" s="2764"/>
      <c r="V37" s="2764"/>
      <c r="W37" s="2765"/>
      <c r="X37" s="2766">
        <f>SUM(L37:W37)</f>
        <v>0</v>
      </c>
      <c r="Y37" s="2767"/>
      <c r="Z37" s="2768"/>
      <c r="AA37" s="2750"/>
      <c r="AB37" s="2751"/>
      <c r="AC37" s="2751"/>
      <c r="AD37" s="2752">
        <v>0</v>
      </c>
      <c r="AE37" s="2752"/>
      <c r="AF37" s="2753"/>
      <c r="AG37" s="2754" t="str">
        <f t="shared" si="0"/>
        <v/>
      </c>
      <c r="AH37" s="2755"/>
      <c r="AI37" s="2755"/>
      <c r="AJ37" s="2755"/>
      <c r="AK37" s="2756"/>
      <c r="AL37" s="2710"/>
      <c r="AM37" s="2710"/>
      <c r="AN37" s="60"/>
      <c r="AP37" s="54">
        <f>IF(SUM(L37:W37)=0,0,SUM(L37:W37))</f>
        <v>0</v>
      </c>
      <c r="AQ37" s="2757" t="str">
        <f t="shared" si="1"/>
        <v/>
      </c>
      <c r="AR37" s="2741"/>
      <c r="AS37" s="2743" t="str">
        <f t="shared" si="2"/>
        <v/>
      </c>
      <c r="AT37" s="2743"/>
      <c r="AU37" s="2741" t="str">
        <f t="shared" si="3"/>
        <v/>
      </c>
      <c r="AV37" s="2741"/>
      <c r="AW37" s="2741" t="str">
        <f>IF(R37="","",ROUNDDOWN(R37/15,1))</f>
        <v/>
      </c>
      <c r="AX37" s="2741"/>
      <c r="AY37" s="2741" t="str">
        <f>IF(T37="","",ROUNDDOWN(T37/25,1))</f>
        <v/>
      </c>
      <c r="AZ37" s="2741"/>
      <c r="BA37" s="2741" t="str">
        <f>IF(V37="","",ROUNDDOWN(V37/25,1))</f>
        <v/>
      </c>
      <c r="BB37" s="2741"/>
      <c r="BC37" s="2742">
        <f>SUM(AQ37:BB37)</f>
        <v>0</v>
      </c>
      <c r="BD37" s="2742"/>
      <c r="BE37" s="826">
        <f>IF(BC37=0,0,IF(AND(BC37&gt;0,BC37&lt;0.5),2,ROUND(BC37+1,0)))</f>
        <v>0</v>
      </c>
      <c r="BF37" s="827" t="str">
        <f>IF(X37=0,"OK",IF(AND(AA37&gt;=AG37,BG37/AG37&gt;=0.66),"OK","NG"))</f>
        <v>OK</v>
      </c>
      <c r="BG37" s="828">
        <f t="shared" si="4"/>
        <v>0</v>
      </c>
      <c r="BH37" s="827"/>
    </row>
    <row r="38" spans="1:64" ht="14.1" customHeight="1">
      <c r="A38" s="55"/>
      <c r="B38" s="61"/>
      <c r="C38" s="2759"/>
      <c r="D38" s="2744" t="s">
        <v>349</v>
      </c>
      <c r="E38" s="2744"/>
      <c r="F38" s="2744"/>
      <c r="G38" s="2744"/>
      <c r="H38" s="740" t="s">
        <v>11</v>
      </c>
      <c r="I38" s="2745">
        <v>0.31180555555555556</v>
      </c>
      <c r="J38" s="2745"/>
      <c r="K38" s="829"/>
      <c r="L38" s="2746"/>
      <c r="M38" s="2727"/>
      <c r="N38" s="2727"/>
      <c r="O38" s="2727"/>
      <c r="P38" s="2727"/>
      <c r="Q38" s="2727"/>
      <c r="R38" s="2727"/>
      <c r="S38" s="2727"/>
      <c r="T38" s="2727"/>
      <c r="U38" s="2727"/>
      <c r="V38" s="2727"/>
      <c r="W38" s="2728"/>
      <c r="X38" s="2747">
        <f t="shared" ref="X38:X49" si="17">SUM(L38:W38)</f>
        <v>0</v>
      </c>
      <c r="Y38" s="2748"/>
      <c r="Z38" s="2749"/>
      <c r="AA38" s="2732"/>
      <c r="AB38" s="2733"/>
      <c r="AC38" s="2733"/>
      <c r="AD38" s="2734">
        <v>0</v>
      </c>
      <c r="AE38" s="2735"/>
      <c r="AF38" s="2736"/>
      <c r="AG38" s="2737" t="str">
        <f t="shared" si="0"/>
        <v/>
      </c>
      <c r="AH38" s="2738"/>
      <c r="AI38" s="2738"/>
      <c r="AJ38" s="2738"/>
      <c r="AK38" s="2739"/>
      <c r="AL38" s="2710"/>
      <c r="AM38" s="2710"/>
      <c r="AN38" s="60"/>
      <c r="AP38" s="54">
        <f t="shared" ref="AP38:AP50" si="18">IF(SUM(L38:W38)=0,0,SUM(L38:W38))</f>
        <v>0</v>
      </c>
      <c r="AQ38" s="2711" t="str">
        <f t="shared" si="1"/>
        <v/>
      </c>
      <c r="AR38" s="2712"/>
      <c r="AS38" s="2712" t="str">
        <f t="shared" si="2"/>
        <v/>
      </c>
      <c r="AT38" s="2712"/>
      <c r="AU38" s="2712" t="str">
        <f t="shared" si="3"/>
        <v/>
      </c>
      <c r="AV38" s="2712"/>
      <c r="AW38" s="2712" t="str">
        <f t="shared" ref="AW38:AW50" si="19">IF(R38="","",ROUNDDOWN(R38/15,1))</f>
        <v/>
      </c>
      <c r="AX38" s="2712"/>
      <c r="AY38" s="2712" t="str">
        <f t="shared" ref="AY38:AY50" si="20">IF(T38="","",ROUNDDOWN(T38/25,1))</f>
        <v/>
      </c>
      <c r="AZ38" s="2712"/>
      <c r="BA38" s="2712" t="str">
        <f t="shared" ref="BA38:BA50" si="21">IF(V38="","",ROUNDDOWN(V38/25,1))</f>
        <v/>
      </c>
      <c r="BB38" s="2712"/>
      <c r="BC38" s="2722">
        <f t="shared" ref="BC38:BC50" si="22">SUM(AQ38:BB38)</f>
        <v>0</v>
      </c>
      <c r="BD38" s="2722"/>
      <c r="BE38" s="830">
        <f t="shared" ref="BE38:BE50" si="23">IF(BC38=0,0,IF(AND(BC38&gt;0,BC38&lt;0.5),2,ROUND(BC38+1,0)))</f>
        <v>0</v>
      </c>
      <c r="BF38" s="827" t="str">
        <f t="shared" ref="BF38:BF50" si="24">IF(X38=0,"OK",IF(AND(AA38&gt;=AG38,BG38/AG38&gt;=0.66),"OK","NG"))</f>
        <v>OK</v>
      </c>
      <c r="BG38" s="828">
        <f t="shared" si="4"/>
        <v>0</v>
      </c>
      <c r="BH38" s="827"/>
    </row>
    <row r="39" spans="1:64" ht="14.1" customHeight="1">
      <c r="A39" s="55"/>
      <c r="B39" s="61"/>
      <c r="C39" s="2759"/>
      <c r="D39" s="831"/>
      <c r="E39" s="831"/>
      <c r="F39" s="2723">
        <v>0.3125</v>
      </c>
      <c r="G39" s="2724"/>
      <c r="H39" s="536" t="s">
        <v>11</v>
      </c>
      <c r="I39" s="2723">
        <v>0.33263888888888887</v>
      </c>
      <c r="J39" s="2723"/>
      <c r="K39" s="831"/>
      <c r="L39" s="2725"/>
      <c r="M39" s="2726"/>
      <c r="N39" s="2726"/>
      <c r="O39" s="2726"/>
      <c r="P39" s="2726"/>
      <c r="Q39" s="2726"/>
      <c r="R39" s="2726"/>
      <c r="S39" s="2726"/>
      <c r="T39" s="2726"/>
      <c r="U39" s="2726"/>
      <c r="V39" s="2726"/>
      <c r="W39" s="2740"/>
      <c r="X39" s="2729">
        <f t="shared" si="17"/>
        <v>0</v>
      </c>
      <c r="Y39" s="2730"/>
      <c r="Z39" s="2731"/>
      <c r="AA39" s="2732"/>
      <c r="AB39" s="2733"/>
      <c r="AC39" s="2733"/>
      <c r="AD39" s="2734">
        <v>0</v>
      </c>
      <c r="AE39" s="2735"/>
      <c r="AF39" s="2736"/>
      <c r="AG39" s="2737" t="str">
        <f t="shared" si="0"/>
        <v/>
      </c>
      <c r="AH39" s="2738"/>
      <c r="AI39" s="2738"/>
      <c r="AJ39" s="2738"/>
      <c r="AK39" s="2739"/>
      <c r="AL39" s="2710"/>
      <c r="AM39" s="2710"/>
      <c r="AN39" s="60"/>
      <c r="AP39" s="54">
        <f t="shared" si="18"/>
        <v>0</v>
      </c>
      <c r="AQ39" s="2711" t="str">
        <f t="shared" si="1"/>
        <v/>
      </c>
      <c r="AR39" s="2712"/>
      <c r="AS39" s="2712" t="str">
        <f t="shared" si="2"/>
        <v/>
      </c>
      <c r="AT39" s="2712"/>
      <c r="AU39" s="2712" t="str">
        <f t="shared" si="3"/>
        <v/>
      </c>
      <c r="AV39" s="2712"/>
      <c r="AW39" s="2712" t="str">
        <f t="shared" si="19"/>
        <v/>
      </c>
      <c r="AX39" s="2712"/>
      <c r="AY39" s="2712" t="str">
        <f t="shared" si="20"/>
        <v/>
      </c>
      <c r="AZ39" s="2712"/>
      <c r="BA39" s="2712" t="str">
        <f t="shared" si="21"/>
        <v/>
      </c>
      <c r="BB39" s="2712"/>
      <c r="BC39" s="2722">
        <f t="shared" si="22"/>
        <v>0</v>
      </c>
      <c r="BD39" s="2722"/>
      <c r="BE39" s="830">
        <f t="shared" si="23"/>
        <v>0</v>
      </c>
      <c r="BF39" s="827" t="str">
        <f t="shared" si="24"/>
        <v>OK</v>
      </c>
      <c r="BG39" s="828">
        <f t="shared" si="4"/>
        <v>0</v>
      </c>
      <c r="BH39" s="827"/>
      <c r="BI39" s="79"/>
      <c r="BL39" s="79"/>
    </row>
    <row r="40" spans="1:64" ht="14.1" customHeight="1">
      <c r="A40" s="55"/>
      <c r="B40" s="61"/>
      <c r="C40" s="2759"/>
      <c r="D40" s="831"/>
      <c r="E40" s="831"/>
      <c r="F40" s="2723">
        <v>0.33333333333333331</v>
      </c>
      <c r="G40" s="2724"/>
      <c r="H40" s="536" t="s">
        <v>11</v>
      </c>
      <c r="I40" s="2723">
        <v>0.35347222222222224</v>
      </c>
      <c r="J40" s="2723"/>
      <c r="K40" s="831"/>
      <c r="L40" s="2725"/>
      <c r="M40" s="2726"/>
      <c r="N40" s="2726"/>
      <c r="O40" s="2726"/>
      <c r="P40" s="2726"/>
      <c r="Q40" s="2726"/>
      <c r="R40" s="2726"/>
      <c r="S40" s="2726"/>
      <c r="T40" s="2726"/>
      <c r="U40" s="2726"/>
      <c r="V40" s="2726"/>
      <c r="W40" s="2740"/>
      <c r="X40" s="2729">
        <f t="shared" si="17"/>
        <v>0</v>
      </c>
      <c r="Y40" s="2730"/>
      <c r="Z40" s="2731"/>
      <c r="AA40" s="2732"/>
      <c r="AB40" s="2733"/>
      <c r="AC40" s="2733"/>
      <c r="AD40" s="2734">
        <v>0</v>
      </c>
      <c r="AE40" s="2735"/>
      <c r="AF40" s="2736"/>
      <c r="AG40" s="2737" t="str">
        <f t="shared" si="0"/>
        <v/>
      </c>
      <c r="AH40" s="2738"/>
      <c r="AI40" s="2738"/>
      <c r="AJ40" s="2738"/>
      <c r="AK40" s="2739"/>
      <c r="AL40" s="2710"/>
      <c r="AM40" s="2710"/>
      <c r="AN40" s="60"/>
      <c r="AP40" s="54">
        <f t="shared" si="18"/>
        <v>0</v>
      </c>
      <c r="AQ40" s="2711" t="str">
        <f t="shared" si="1"/>
        <v/>
      </c>
      <c r="AR40" s="2712"/>
      <c r="AS40" s="2712" t="str">
        <f t="shared" si="2"/>
        <v/>
      </c>
      <c r="AT40" s="2712"/>
      <c r="AU40" s="2712" t="str">
        <f t="shared" si="3"/>
        <v/>
      </c>
      <c r="AV40" s="2712"/>
      <c r="AW40" s="2712" t="str">
        <f t="shared" si="19"/>
        <v/>
      </c>
      <c r="AX40" s="2712"/>
      <c r="AY40" s="2712" t="str">
        <f t="shared" si="20"/>
        <v/>
      </c>
      <c r="AZ40" s="2712"/>
      <c r="BA40" s="2712" t="str">
        <f t="shared" si="21"/>
        <v/>
      </c>
      <c r="BB40" s="2712"/>
      <c r="BC40" s="2722">
        <f t="shared" si="22"/>
        <v>0</v>
      </c>
      <c r="BD40" s="2722"/>
      <c r="BE40" s="830">
        <f t="shared" si="23"/>
        <v>0</v>
      </c>
      <c r="BF40" s="827" t="str">
        <f t="shared" si="24"/>
        <v>OK</v>
      </c>
      <c r="BG40" s="828">
        <f t="shared" si="4"/>
        <v>0</v>
      </c>
      <c r="BH40" s="827"/>
      <c r="BI40" s="79"/>
      <c r="BL40" s="79"/>
    </row>
    <row r="41" spans="1:64" ht="14.1" customHeight="1">
      <c r="A41" s="55"/>
      <c r="B41" s="61"/>
      <c r="C41" s="2759"/>
      <c r="D41" s="831"/>
      <c r="E41" s="831"/>
      <c r="F41" s="2723">
        <v>0.35416666666666669</v>
      </c>
      <c r="G41" s="2724"/>
      <c r="H41" s="536" t="s">
        <v>11</v>
      </c>
      <c r="I41" s="2723">
        <v>0.37430555555555556</v>
      </c>
      <c r="J41" s="2723"/>
      <c r="K41" s="831"/>
      <c r="L41" s="2725"/>
      <c r="M41" s="2726"/>
      <c r="N41" s="2726"/>
      <c r="O41" s="2726"/>
      <c r="P41" s="2726"/>
      <c r="Q41" s="2726"/>
      <c r="R41" s="2726"/>
      <c r="S41" s="2726"/>
      <c r="T41" s="2726"/>
      <c r="U41" s="2726"/>
      <c r="V41" s="2726"/>
      <c r="W41" s="2740"/>
      <c r="X41" s="2729">
        <f t="shared" si="17"/>
        <v>0</v>
      </c>
      <c r="Y41" s="2730"/>
      <c r="Z41" s="2731"/>
      <c r="AA41" s="2732"/>
      <c r="AB41" s="2733"/>
      <c r="AC41" s="2733"/>
      <c r="AD41" s="2734">
        <v>0</v>
      </c>
      <c r="AE41" s="2735"/>
      <c r="AF41" s="2736"/>
      <c r="AG41" s="2737" t="str">
        <f t="shared" si="0"/>
        <v/>
      </c>
      <c r="AH41" s="2738"/>
      <c r="AI41" s="2738"/>
      <c r="AJ41" s="2738"/>
      <c r="AK41" s="2739"/>
      <c r="AL41" s="2710"/>
      <c r="AM41" s="2710"/>
      <c r="AN41" s="60"/>
      <c r="AP41" s="54">
        <f t="shared" si="18"/>
        <v>0</v>
      </c>
      <c r="AQ41" s="2711" t="str">
        <f t="shared" si="1"/>
        <v/>
      </c>
      <c r="AR41" s="2712"/>
      <c r="AS41" s="2712" t="str">
        <f t="shared" si="2"/>
        <v/>
      </c>
      <c r="AT41" s="2712"/>
      <c r="AU41" s="2712" t="str">
        <f t="shared" si="3"/>
        <v/>
      </c>
      <c r="AV41" s="2712"/>
      <c r="AW41" s="2712" t="str">
        <f t="shared" si="19"/>
        <v/>
      </c>
      <c r="AX41" s="2712"/>
      <c r="AY41" s="2712" t="str">
        <f t="shared" si="20"/>
        <v/>
      </c>
      <c r="AZ41" s="2712"/>
      <c r="BA41" s="2712" t="str">
        <f t="shared" si="21"/>
        <v/>
      </c>
      <c r="BB41" s="2712"/>
      <c r="BC41" s="2722">
        <f t="shared" si="22"/>
        <v>0</v>
      </c>
      <c r="BD41" s="2722"/>
      <c r="BE41" s="830">
        <f t="shared" si="23"/>
        <v>0</v>
      </c>
      <c r="BF41" s="827" t="str">
        <f t="shared" si="24"/>
        <v>OK</v>
      </c>
      <c r="BG41" s="828">
        <f t="shared" si="4"/>
        <v>0</v>
      </c>
      <c r="BH41" s="827"/>
      <c r="BI41" s="79"/>
      <c r="BL41" s="79"/>
    </row>
    <row r="42" spans="1:64" ht="14.1" customHeight="1">
      <c r="A42" s="55"/>
      <c r="B42" s="729"/>
      <c r="C42" s="2759"/>
      <c r="D42" s="831"/>
      <c r="E42" s="831"/>
      <c r="F42" s="2723">
        <v>0.375</v>
      </c>
      <c r="G42" s="2724"/>
      <c r="H42" s="536" t="s">
        <v>11</v>
      </c>
      <c r="I42" s="2723">
        <v>0.4993055555555555</v>
      </c>
      <c r="J42" s="2723"/>
      <c r="K42" s="831"/>
      <c r="L42" s="2725"/>
      <c r="M42" s="2726"/>
      <c r="N42" s="2726"/>
      <c r="O42" s="2726"/>
      <c r="P42" s="2726"/>
      <c r="Q42" s="2726"/>
      <c r="R42" s="2726"/>
      <c r="S42" s="2726"/>
      <c r="T42" s="2726"/>
      <c r="U42" s="2726"/>
      <c r="V42" s="2727"/>
      <c r="W42" s="2728"/>
      <c r="X42" s="2729">
        <f t="shared" si="17"/>
        <v>0</v>
      </c>
      <c r="Y42" s="2730"/>
      <c r="Z42" s="2731"/>
      <c r="AA42" s="2732"/>
      <c r="AB42" s="2733"/>
      <c r="AC42" s="2733"/>
      <c r="AD42" s="2734">
        <v>0</v>
      </c>
      <c r="AE42" s="2735"/>
      <c r="AF42" s="2736"/>
      <c r="AG42" s="2737" t="str">
        <f t="shared" si="0"/>
        <v/>
      </c>
      <c r="AH42" s="2738"/>
      <c r="AI42" s="2738"/>
      <c r="AJ42" s="2738"/>
      <c r="AK42" s="2739"/>
      <c r="AL42" s="2710"/>
      <c r="AM42" s="2710"/>
      <c r="AN42" s="64"/>
      <c r="AP42" s="54">
        <f t="shared" si="18"/>
        <v>0</v>
      </c>
      <c r="AQ42" s="2711" t="str">
        <f t="shared" si="1"/>
        <v/>
      </c>
      <c r="AR42" s="2712"/>
      <c r="AS42" s="2712" t="str">
        <f t="shared" si="2"/>
        <v/>
      </c>
      <c r="AT42" s="2712"/>
      <c r="AU42" s="2712" t="str">
        <f t="shared" si="3"/>
        <v/>
      </c>
      <c r="AV42" s="2712"/>
      <c r="AW42" s="2712" t="str">
        <f t="shared" si="19"/>
        <v/>
      </c>
      <c r="AX42" s="2712"/>
      <c r="AY42" s="2712" t="str">
        <f t="shared" si="20"/>
        <v/>
      </c>
      <c r="AZ42" s="2712"/>
      <c r="BA42" s="2712" t="str">
        <f t="shared" si="21"/>
        <v/>
      </c>
      <c r="BB42" s="2712"/>
      <c r="BC42" s="2722">
        <f t="shared" si="22"/>
        <v>0</v>
      </c>
      <c r="BD42" s="2722"/>
      <c r="BE42" s="830">
        <f t="shared" si="23"/>
        <v>0</v>
      </c>
      <c r="BF42" s="827" t="str">
        <f t="shared" si="24"/>
        <v>OK</v>
      </c>
      <c r="BG42" s="828">
        <f t="shared" si="4"/>
        <v>0</v>
      </c>
      <c r="BH42" s="827"/>
    </row>
    <row r="43" spans="1:64" ht="14.1" customHeight="1">
      <c r="A43" s="55"/>
      <c r="B43" s="61"/>
      <c r="C43" s="2759"/>
      <c r="D43" s="831"/>
      <c r="E43" s="831"/>
      <c r="F43" s="2723">
        <v>0.5</v>
      </c>
      <c r="G43" s="2724"/>
      <c r="H43" s="536" t="s">
        <v>11</v>
      </c>
      <c r="I43" s="2723">
        <v>0.58263888888888882</v>
      </c>
      <c r="J43" s="2723"/>
      <c r="K43" s="831"/>
      <c r="L43" s="2725"/>
      <c r="M43" s="2726"/>
      <c r="N43" s="2726"/>
      <c r="O43" s="2726"/>
      <c r="P43" s="2726"/>
      <c r="Q43" s="2726"/>
      <c r="R43" s="2726"/>
      <c r="S43" s="2726"/>
      <c r="T43" s="2726"/>
      <c r="U43" s="2726"/>
      <c r="V43" s="2726"/>
      <c r="W43" s="2740"/>
      <c r="X43" s="2729">
        <f t="shared" si="17"/>
        <v>0</v>
      </c>
      <c r="Y43" s="2730"/>
      <c r="Z43" s="2731"/>
      <c r="AA43" s="2732"/>
      <c r="AB43" s="2733"/>
      <c r="AC43" s="2733"/>
      <c r="AD43" s="2734">
        <v>0</v>
      </c>
      <c r="AE43" s="2735"/>
      <c r="AF43" s="2736"/>
      <c r="AG43" s="2737" t="str">
        <f t="shared" si="0"/>
        <v/>
      </c>
      <c r="AH43" s="2738"/>
      <c r="AI43" s="2738"/>
      <c r="AJ43" s="2738"/>
      <c r="AK43" s="2739"/>
      <c r="AL43" s="2710"/>
      <c r="AM43" s="2710"/>
      <c r="AN43" s="60"/>
      <c r="AP43" s="54">
        <f t="shared" si="18"/>
        <v>0</v>
      </c>
      <c r="AQ43" s="2711" t="str">
        <f t="shared" si="1"/>
        <v/>
      </c>
      <c r="AR43" s="2712"/>
      <c r="AS43" s="2712" t="str">
        <f t="shared" si="2"/>
        <v/>
      </c>
      <c r="AT43" s="2712"/>
      <c r="AU43" s="2712" t="str">
        <f t="shared" si="3"/>
        <v/>
      </c>
      <c r="AV43" s="2712"/>
      <c r="AW43" s="2712" t="str">
        <f t="shared" si="19"/>
        <v/>
      </c>
      <c r="AX43" s="2712"/>
      <c r="AY43" s="2712" t="str">
        <f t="shared" si="20"/>
        <v/>
      </c>
      <c r="AZ43" s="2712"/>
      <c r="BA43" s="2712" t="str">
        <f t="shared" si="21"/>
        <v/>
      </c>
      <c r="BB43" s="2712"/>
      <c r="BC43" s="2722">
        <f t="shared" si="22"/>
        <v>0</v>
      </c>
      <c r="BD43" s="2722"/>
      <c r="BE43" s="830">
        <f t="shared" si="23"/>
        <v>0</v>
      </c>
      <c r="BF43" s="827" t="str">
        <f t="shared" si="24"/>
        <v>OK</v>
      </c>
      <c r="BG43" s="828">
        <f t="shared" si="4"/>
        <v>0</v>
      </c>
      <c r="BH43" s="827"/>
    </row>
    <row r="44" spans="1:64" ht="14.1" customHeight="1">
      <c r="A44" s="55"/>
      <c r="B44" s="61"/>
      <c r="C44" s="2759"/>
      <c r="D44" s="831"/>
      <c r="E44" s="831"/>
      <c r="F44" s="2723">
        <v>0.58333333333333337</v>
      </c>
      <c r="G44" s="2724"/>
      <c r="H44" s="536" t="s">
        <v>11</v>
      </c>
      <c r="I44" s="2723">
        <v>0.66597222222222219</v>
      </c>
      <c r="J44" s="2723"/>
      <c r="K44" s="831"/>
      <c r="L44" s="2725"/>
      <c r="M44" s="2726"/>
      <c r="N44" s="2726"/>
      <c r="O44" s="2726"/>
      <c r="P44" s="2726"/>
      <c r="Q44" s="2726"/>
      <c r="R44" s="2726"/>
      <c r="S44" s="2726"/>
      <c r="T44" s="2726"/>
      <c r="U44" s="2726"/>
      <c r="V44" s="2727"/>
      <c r="W44" s="2728"/>
      <c r="X44" s="2729">
        <f t="shared" si="17"/>
        <v>0</v>
      </c>
      <c r="Y44" s="2730"/>
      <c r="Z44" s="2731"/>
      <c r="AA44" s="2732"/>
      <c r="AB44" s="2733"/>
      <c r="AC44" s="2733"/>
      <c r="AD44" s="2734">
        <v>0</v>
      </c>
      <c r="AE44" s="2735"/>
      <c r="AF44" s="2736"/>
      <c r="AG44" s="2737" t="str">
        <f t="shared" si="0"/>
        <v/>
      </c>
      <c r="AH44" s="2738"/>
      <c r="AI44" s="2738"/>
      <c r="AJ44" s="2738"/>
      <c r="AK44" s="2739"/>
      <c r="AL44" s="2710"/>
      <c r="AM44" s="2710"/>
      <c r="AN44" s="60"/>
      <c r="AP44" s="54">
        <f t="shared" si="18"/>
        <v>0</v>
      </c>
      <c r="AQ44" s="2711" t="str">
        <f t="shared" si="1"/>
        <v/>
      </c>
      <c r="AR44" s="2712"/>
      <c r="AS44" s="2712" t="str">
        <f t="shared" si="2"/>
        <v/>
      </c>
      <c r="AT44" s="2712"/>
      <c r="AU44" s="2712" t="str">
        <f t="shared" si="3"/>
        <v/>
      </c>
      <c r="AV44" s="2712"/>
      <c r="AW44" s="2712" t="str">
        <f t="shared" si="19"/>
        <v/>
      </c>
      <c r="AX44" s="2712"/>
      <c r="AY44" s="2712" t="str">
        <f t="shared" si="20"/>
        <v/>
      </c>
      <c r="AZ44" s="2712"/>
      <c r="BA44" s="2712" t="str">
        <f t="shared" si="21"/>
        <v/>
      </c>
      <c r="BB44" s="2712"/>
      <c r="BC44" s="2722">
        <f t="shared" si="22"/>
        <v>0</v>
      </c>
      <c r="BD44" s="2722"/>
      <c r="BE44" s="830">
        <f t="shared" si="23"/>
        <v>0</v>
      </c>
      <c r="BF44" s="827" t="str">
        <f t="shared" si="24"/>
        <v>OK</v>
      </c>
      <c r="BG44" s="828">
        <f t="shared" si="4"/>
        <v>0</v>
      </c>
      <c r="BH44" s="827"/>
    </row>
    <row r="45" spans="1:64" ht="14.1" customHeight="1">
      <c r="A45" s="55"/>
      <c r="B45" s="61"/>
      <c r="C45" s="2759"/>
      <c r="D45" s="831"/>
      <c r="E45" s="831"/>
      <c r="F45" s="2723">
        <v>0.66666666666666663</v>
      </c>
      <c r="G45" s="2724"/>
      <c r="H45" s="536" t="s">
        <v>11</v>
      </c>
      <c r="I45" s="2723">
        <v>0.68680555555555556</v>
      </c>
      <c r="J45" s="2723"/>
      <c r="K45" s="831"/>
      <c r="L45" s="2725"/>
      <c r="M45" s="2726"/>
      <c r="N45" s="2726"/>
      <c r="O45" s="2726"/>
      <c r="P45" s="2726"/>
      <c r="Q45" s="2726"/>
      <c r="R45" s="2726"/>
      <c r="S45" s="2726"/>
      <c r="T45" s="2726"/>
      <c r="U45" s="2726"/>
      <c r="V45" s="2726"/>
      <c r="W45" s="2740"/>
      <c r="X45" s="2729">
        <f t="shared" si="17"/>
        <v>0</v>
      </c>
      <c r="Y45" s="2730"/>
      <c r="Z45" s="2731"/>
      <c r="AA45" s="2732"/>
      <c r="AB45" s="2733"/>
      <c r="AC45" s="2733"/>
      <c r="AD45" s="2734">
        <v>0</v>
      </c>
      <c r="AE45" s="2735"/>
      <c r="AF45" s="2736"/>
      <c r="AG45" s="2737" t="str">
        <f t="shared" si="0"/>
        <v/>
      </c>
      <c r="AH45" s="2738"/>
      <c r="AI45" s="2738"/>
      <c r="AJ45" s="2738"/>
      <c r="AK45" s="2739"/>
      <c r="AL45" s="2710"/>
      <c r="AM45" s="2710"/>
      <c r="AN45" s="60"/>
      <c r="AP45" s="54">
        <f t="shared" si="18"/>
        <v>0</v>
      </c>
      <c r="AQ45" s="2711" t="str">
        <f t="shared" si="1"/>
        <v/>
      </c>
      <c r="AR45" s="2712"/>
      <c r="AS45" s="2712" t="str">
        <f t="shared" si="2"/>
        <v/>
      </c>
      <c r="AT45" s="2712"/>
      <c r="AU45" s="2712" t="str">
        <f t="shared" si="3"/>
        <v/>
      </c>
      <c r="AV45" s="2712"/>
      <c r="AW45" s="2712" t="str">
        <f t="shared" si="19"/>
        <v/>
      </c>
      <c r="AX45" s="2712"/>
      <c r="AY45" s="2712" t="str">
        <f t="shared" si="20"/>
        <v/>
      </c>
      <c r="AZ45" s="2712"/>
      <c r="BA45" s="2712" t="str">
        <f t="shared" si="21"/>
        <v/>
      </c>
      <c r="BB45" s="2712"/>
      <c r="BC45" s="2722">
        <f t="shared" si="22"/>
        <v>0</v>
      </c>
      <c r="BD45" s="2722"/>
      <c r="BE45" s="830">
        <f t="shared" si="23"/>
        <v>0</v>
      </c>
      <c r="BF45" s="827" t="str">
        <f t="shared" si="24"/>
        <v>OK</v>
      </c>
      <c r="BG45" s="828">
        <f t="shared" si="4"/>
        <v>0</v>
      </c>
      <c r="BH45" s="827"/>
    </row>
    <row r="46" spans="1:64" ht="14.1" customHeight="1">
      <c r="A46" s="55"/>
      <c r="B46" s="61"/>
      <c r="C46" s="2759"/>
      <c r="D46" s="831"/>
      <c r="E46" s="831"/>
      <c r="F46" s="2723">
        <v>0.6875</v>
      </c>
      <c r="G46" s="2724"/>
      <c r="H46" s="536" t="s">
        <v>11</v>
      </c>
      <c r="I46" s="2723">
        <v>0.70763888888888893</v>
      </c>
      <c r="J46" s="2724"/>
      <c r="K46" s="831"/>
      <c r="L46" s="2725"/>
      <c r="M46" s="2726"/>
      <c r="N46" s="2726"/>
      <c r="O46" s="2726"/>
      <c r="P46" s="2726"/>
      <c r="Q46" s="2726"/>
      <c r="R46" s="2726"/>
      <c r="S46" s="2726"/>
      <c r="T46" s="2726"/>
      <c r="U46" s="2726"/>
      <c r="V46" s="2726"/>
      <c r="W46" s="2740"/>
      <c r="X46" s="2729">
        <f t="shared" si="17"/>
        <v>0</v>
      </c>
      <c r="Y46" s="2730"/>
      <c r="Z46" s="2731"/>
      <c r="AA46" s="2732"/>
      <c r="AB46" s="2733"/>
      <c r="AC46" s="2733"/>
      <c r="AD46" s="2734">
        <v>0</v>
      </c>
      <c r="AE46" s="2735"/>
      <c r="AF46" s="2736"/>
      <c r="AG46" s="2737" t="str">
        <f t="shared" si="0"/>
        <v/>
      </c>
      <c r="AH46" s="2738"/>
      <c r="AI46" s="2738"/>
      <c r="AJ46" s="2738"/>
      <c r="AK46" s="2739"/>
      <c r="AL46" s="2710"/>
      <c r="AM46" s="2710"/>
      <c r="AN46" s="60"/>
      <c r="AP46" s="54">
        <f t="shared" si="18"/>
        <v>0</v>
      </c>
      <c r="AQ46" s="2711" t="str">
        <f t="shared" si="1"/>
        <v/>
      </c>
      <c r="AR46" s="2712"/>
      <c r="AS46" s="2712" t="str">
        <f t="shared" si="2"/>
        <v/>
      </c>
      <c r="AT46" s="2712"/>
      <c r="AU46" s="2712" t="str">
        <f t="shared" si="3"/>
        <v/>
      </c>
      <c r="AV46" s="2712"/>
      <c r="AW46" s="2712" t="str">
        <f t="shared" si="19"/>
        <v/>
      </c>
      <c r="AX46" s="2712"/>
      <c r="AY46" s="2712" t="str">
        <f t="shared" si="20"/>
        <v/>
      </c>
      <c r="AZ46" s="2712"/>
      <c r="BA46" s="2712" t="str">
        <f t="shared" si="21"/>
        <v/>
      </c>
      <c r="BB46" s="2712"/>
      <c r="BC46" s="2722">
        <f t="shared" si="22"/>
        <v>0</v>
      </c>
      <c r="BD46" s="2722"/>
      <c r="BE46" s="830">
        <f t="shared" si="23"/>
        <v>0</v>
      </c>
      <c r="BF46" s="827" t="str">
        <f t="shared" si="24"/>
        <v>OK</v>
      </c>
      <c r="BG46" s="828">
        <f t="shared" si="4"/>
        <v>0</v>
      </c>
      <c r="BH46" s="827"/>
    </row>
    <row r="47" spans="1:64" ht="14.1" customHeight="1">
      <c r="A47" s="55"/>
      <c r="B47" s="61"/>
      <c r="C47" s="2759"/>
      <c r="D47" s="831"/>
      <c r="E47" s="831"/>
      <c r="F47" s="2723">
        <v>0.70833333333333337</v>
      </c>
      <c r="G47" s="2724"/>
      <c r="H47" s="536" t="s">
        <v>11</v>
      </c>
      <c r="I47" s="2723">
        <v>0.72847222222222219</v>
      </c>
      <c r="J47" s="2723"/>
      <c r="K47" s="831"/>
      <c r="L47" s="2725"/>
      <c r="M47" s="2726"/>
      <c r="N47" s="2726"/>
      <c r="O47" s="2726"/>
      <c r="P47" s="2726"/>
      <c r="Q47" s="2726"/>
      <c r="R47" s="2726"/>
      <c r="S47" s="2726"/>
      <c r="T47" s="2726"/>
      <c r="U47" s="2726"/>
      <c r="V47" s="2726"/>
      <c r="W47" s="2740"/>
      <c r="X47" s="2729">
        <f t="shared" si="17"/>
        <v>0</v>
      </c>
      <c r="Y47" s="2730"/>
      <c r="Z47" s="2731"/>
      <c r="AA47" s="2732"/>
      <c r="AB47" s="2733"/>
      <c r="AC47" s="2733"/>
      <c r="AD47" s="2734">
        <v>0</v>
      </c>
      <c r="AE47" s="2735"/>
      <c r="AF47" s="2736"/>
      <c r="AG47" s="2737" t="str">
        <f t="shared" si="0"/>
        <v/>
      </c>
      <c r="AH47" s="2738"/>
      <c r="AI47" s="2738"/>
      <c r="AJ47" s="2738"/>
      <c r="AK47" s="2739"/>
      <c r="AL47" s="2710"/>
      <c r="AM47" s="2710"/>
      <c r="AN47" s="60"/>
      <c r="AP47" s="54">
        <f t="shared" si="18"/>
        <v>0</v>
      </c>
      <c r="AQ47" s="2711" t="str">
        <f t="shared" si="1"/>
        <v/>
      </c>
      <c r="AR47" s="2712"/>
      <c r="AS47" s="2712" t="str">
        <f t="shared" si="2"/>
        <v/>
      </c>
      <c r="AT47" s="2712"/>
      <c r="AU47" s="2712" t="str">
        <f t="shared" si="3"/>
        <v/>
      </c>
      <c r="AV47" s="2712"/>
      <c r="AW47" s="2712" t="str">
        <f t="shared" si="19"/>
        <v/>
      </c>
      <c r="AX47" s="2712"/>
      <c r="AY47" s="2712" t="str">
        <f t="shared" si="20"/>
        <v/>
      </c>
      <c r="AZ47" s="2712"/>
      <c r="BA47" s="2712" t="str">
        <f t="shared" si="21"/>
        <v/>
      </c>
      <c r="BB47" s="2712"/>
      <c r="BC47" s="2722">
        <f t="shared" si="22"/>
        <v>0</v>
      </c>
      <c r="BD47" s="2722"/>
      <c r="BE47" s="830">
        <f t="shared" si="23"/>
        <v>0</v>
      </c>
      <c r="BF47" s="827" t="str">
        <f t="shared" si="24"/>
        <v>OK</v>
      </c>
      <c r="BG47" s="828">
        <f t="shared" si="4"/>
        <v>0</v>
      </c>
      <c r="BH47" s="827"/>
    </row>
    <row r="48" spans="1:64" ht="14.1" customHeight="1">
      <c r="A48" s="55"/>
      <c r="B48" s="61"/>
      <c r="C48" s="2759"/>
      <c r="D48" s="831"/>
      <c r="E48" s="831"/>
      <c r="F48" s="2723">
        <v>0.72916666666666663</v>
      </c>
      <c r="G48" s="2724"/>
      <c r="H48" s="536" t="s">
        <v>11</v>
      </c>
      <c r="I48" s="2723">
        <v>0.74930555555555556</v>
      </c>
      <c r="J48" s="2723"/>
      <c r="K48" s="831"/>
      <c r="L48" s="2725"/>
      <c r="M48" s="2726"/>
      <c r="N48" s="2726"/>
      <c r="O48" s="2726"/>
      <c r="P48" s="2726"/>
      <c r="Q48" s="2726"/>
      <c r="R48" s="2726"/>
      <c r="S48" s="2726"/>
      <c r="T48" s="2726"/>
      <c r="U48" s="2726"/>
      <c r="V48" s="2726"/>
      <c r="W48" s="2740"/>
      <c r="X48" s="2729">
        <f t="shared" si="17"/>
        <v>0</v>
      </c>
      <c r="Y48" s="2730"/>
      <c r="Z48" s="2731"/>
      <c r="AA48" s="2732"/>
      <c r="AB48" s="2733"/>
      <c r="AC48" s="2733"/>
      <c r="AD48" s="2734">
        <v>0</v>
      </c>
      <c r="AE48" s="2735"/>
      <c r="AF48" s="2736"/>
      <c r="AG48" s="2737" t="str">
        <f t="shared" si="0"/>
        <v/>
      </c>
      <c r="AH48" s="2738"/>
      <c r="AI48" s="2738"/>
      <c r="AJ48" s="2738"/>
      <c r="AK48" s="2739"/>
      <c r="AL48" s="2710"/>
      <c r="AM48" s="2710"/>
      <c r="AN48" s="60"/>
      <c r="AP48" s="54">
        <f t="shared" si="18"/>
        <v>0</v>
      </c>
      <c r="AQ48" s="2711" t="str">
        <f t="shared" si="1"/>
        <v/>
      </c>
      <c r="AR48" s="2712"/>
      <c r="AS48" s="2712" t="str">
        <f t="shared" si="2"/>
        <v/>
      </c>
      <c r="AT48" s="2712"/>
      <c r="AU48" s="2712" t="str">
        <f t="shared" si="3"/>
        <v/>
      </c>
      <c r="AV48" s="2712"/>
      <c r="AW48" s="2712" t="str">
        <f t="shared" si="19"/>
        <v/>
      </c>
      <c r="AX48" s="2712"/>
      <c r="AY48" s="2712" t="str">
        <f t="shared" si="20"/>
        <v/>
      </c>
      <c r="AZ48" s="2712"/>
      <c r="BA48" s="2712" t="str">
        <f t="shared" si="21"/>
        <v/>
      </c>
      <c r="BB48" s="2712"/>
      <c r="BC48" s="2722">
        <f t="shared" si="22"/>
        <v>0</v>
      </c>
      <c r="BD48" s="2722"/>
      <c r="BE48" s="830">
        <f t="shared" si="23"/>
        <v>0</v>
      </c>
      <c r="BF48" s="827" t="str">
        <f t="shared" si="24"/>
        <v>OK</v>
      </c>
      <c r="BG48" s="828">
        <f t="shared" si="4"/>
        <v>0</v>
      </c>
      <c r="BH48" s="827"/>
      <c r="BI48" s="55"/>
      <c r="BL48" s="55"/>
    </row>
    <row r="49" spans="1:78" ht="14.1" customHeight="1">
      <c r="A49" s="55"/>
      <c r="B49" s="61"/>
      <c r="C49" s="2759"/>
      <c r="D49" s="831"/>
      <c r="E49" s="831"/>
      <c r="F49" s="2723">
        <v>0.75</v>
      </c>
      <c r="G49" s="2724"/>
      <c r="H49" s="536" t="s">
        <v>11</v>
      </c>
      <c r="I49" s="2723">
        <v>0.77013888888888893</v>
      </c>
      <c r="J49" s="2723"/>
      <c r="K49" s="831"/>
      <c r="L49" s="2725"/>
      <c r="M49" s="2726"/>
      <c r="N49" s="2726"/>
      <c r="O49" s="2726"/>
      <c r="P49" s="2726"/>
      <c r="Q49" s="2726"/>
      <c r="R49" s="2726"/>
      <c r="S49" s="2726"/>
      <c r="T49" s="2726"/>
      <c r="U49" s="2726"/>
      <c r="V49" s="2727"/>
      <c r="W49" s="2728"/>
      <c r="X49" s="2729">
        <f t="shared" si="17"/>
        <v>0</v>
      </c>
      <c r="Y49" s="2730"/>
      <c r="Z49" s="2731"/>
      <c r="AA49" s="2732"/>
      <c r="AB49" s="2733"/>
      <c r="AC49" s="2733"/>
      <c r="AD49" s="2734">
        <v>0</v>
      </c>
      <c r="AE49" s="2735"/>
      <c r="AF49" s="2736"/>
      <c r="AG49" s="2737" t="str">
        <f t="shared" si="0"/>
        <v/>
      </c>
      <c r="AH49" s="2738"/>
      <c r="AI49" s="2738"/>
      <c r="AJ49" s="2738"/>
      <c r="AK49" s="2739"/>
      <c r="AL49" s="2710"/>
      <c r="AM49" s="2710"/>
      <c r="AN49" s="60"/>
      <c r="AP49" s="54">
        <f t="shared" si="18"/>
        <v>0</v>
      </c>
      <c r="AQ49" s="2711" t="str">
        <f t="shared" si="1"/>
        <v/>
      </c>
      <c r="AR49" s="2712"/>
      <c r="AS49" s="2712" t="str">
        <f t="shared" si="2"/>
        <v/>
      </c>
      <c r="AT49" s="2712"/>
      <c r="AU49" s="2712" t="str">
        <f t="shared" si="3"/>
        <v/>
      </c>
      <c r="AV49" s="2712"/>
      <c r="AW49" s="2712" t="str">
        <f t="shared" si="19"/>
        <v/>
      </c>
      <c r="AX49" s="2712"/>
      <c r="AY49" s="2712" t="str">
        <f t="shared" si="20"/>
        <v/>
      </c>
      <c r="AZ49" s="2712"/>
      <c r="BA49" s="2712" t="str">
        <f t="shared" si="21"/>
        <v/>
      </c>
      <c r="BB49" s="2712"/>
      <c r="BC49" s="2722">
        <f t="shared" si="22"/>
        <v>0</v>
      </c>
      <c r="BD49" s="2722"/>
      <c r="BE49" s="830">
        <f t="shared" si="23"/>
        <v>0</v>
      </c>
      <c r="BF49" s="827" t="str">
        <f t="shared" si="24"/>
        <v>OK</v>
      </c>
      <c r="BG49" s="828">
        <f t="shared" si="4"/>
        <v>0</v>
      </c>
      <c r="BH49" s="827"/>
      <c r="BI49" s="55"/>
      <c r="BL49" s="55"/>
    </row>
    <row r="50" spans="1:78" ht="14.1" customHeight="1" thickBot="1">
      <c r="A50" s="55"/>
      <c r="B50" s="61"/>
      <c r="C50" s="2760"/>
      <c r="D50" s="135"/>
      <c r="E50" s="135"/>
      <c r="F50" s="2714">
        <v>0.77083333333333337</v>
      </c>
      <c r="G50" s="2715"/>
      <c r="H50" s="136" t="s">
        <v>11</v>
      </c>
      <c r="I50" s="2716" t="s">
        <v>94</v>
      </c>
      <c r="J50" s="2716"/>
      <c r="K50" s="135"/>
      <c r="L50" s="2717"/>
      <c r="M50" s="2718"/>
      <c r="N50" s="2718"/>
      <c r="O50" s="2718"/>
      <c r="P50" s="2718"/>
      <c r="Q50" s="2718"/>
      <c r="R50" s="2718"/>
      <c r="S50" s="2718"/>
      <c r="T50" s="2718"/>
      <c r="U50" s="2718"/>
      <c r="V50" s="2718"/>
      <c r="W50" s="2719"/>
      <c r="X50" s="2720">
        <f>SUM(L50:W50)</f>
        <v>0</v>
      </c>
      <c r="Y50" s="2721"/>
      <c r="Z50" s="2721"/>
      <c r="AA50" s="2702"/>
      <c r="AB50" s="2703"/>
      <c r="AC50" s="2703"/>
      <c r="AD50" s="2704">
        <v>0</v>
      </c>
      <c r="AE50" s="2705"/>
      <c r="AF50" s="2706"/>
      <c r="AG50" s="2707" t="str">
        <f t="shared" si="0"/>
        <v/>
      </c>
      <c r="AH50" s="2708"/>
      <c r="AI50" s="2708"/>
      <c r="AJ50" s="2708"/>
      <c r="AK50" s="2709"/>
      <c r="AL50" s="2710"/>
      <c r="AM50" s="2710"/>
      <c r="AN50" s="60"/>
      <c r="AP50" s="54">
        <f t="shared" si="18"/>
        <v>0</v>
      </c>
      <c r="AQ50" s="2711" t="str">
        <f t="shared" si="1"/>
        <v/>
      </c>
      <c r="AR50" s="2712"/>
      <c r="AS50" s="2713" t="str">
        <f t="shared" si="2"/>
        <v/>
      </c>
      <c r="AT50" s="2713"/>
      <c r="AU50" s="2713" t="str">
        <f t="shared" si="3"/>
        <v/>
      </c>
      <c r="AV50" s="2713"/>
      <c r="AW50" s="2700" t="str">
        <f t="shared" si="19"/>
        <v/>
      </c>
      <c r="AX50" s="2700"/>
      <c r="AY50" s="2700" t="str">
        <f t="shared" si="20"/>
        <v/>
      </c>
      <c r="AZ50" s="2700"/>
      <c r="BA50" s="2700" t="str">
        <f t="shared" si="21"/>
        <v/>
      </c>
      <c r="BB50" s="2700"/>
      <c r="BC50" s="2701">
        <f t="shared" si="22"/>
        <v>0</v>
      </c>
      <c r="BD50" s="2701"/>
      <c r="BE50" s="834">
        <f t="shared" si="23"/>
        <v>0</v>
      </c>
      <c r="BF50" s="827" t="str">
        <f t="shared" si="24"/>
        <v>OK</v>
      </c>
      <c r="BG50" s="828">
        <f t="shared" si="4"/>
        <v>0</v>
      </c>
      <c r="BH50" s="827"/>
    </row>
    <row r="51" spans="1:78" ht="5.0999999999999996" customHeight="1" thickTop="1">
      <c r="B51" s="66"/>
      <c r="F51" s="530"/>
      <c r="G51" s="530"/>
      <c r="H51" s="530"/>
      <c r="I51" s="530"/>
      <c r="J51" s="530"/>
      <c r="K51" s="530"/>
      <c r="L51" s="530"/>
      <c r="M51" s="530"/>
      <c r="N51" s="530"/>
      <c r="O51" s="530"/>
      <c r="P51" s="530"/>
      <c r="Q51" s="530"/>
      <c r="R51" s="530"/>
      <c r="S51" s="530"/>
      <c r="T51" s="530"/>
      <c r="U51" s="836"/>
      <c r="V51" s="836"/>
      <c r="W51" s="836"/>
      <c r="AN51" s="64"/>
      <c r="AQ51" s="837"/>
      <c r="AT51" s="838"/>
      <c r="AU51" s="584"/>
      <c r="AV51" s="137"/>
      <c r="AW51" s="839"/>
      <c r="AX51" s="839"/>
      <c r="AZ51" s="840"/>
      <c r="BA51" s="840"/>
      <c r="BB51" s="840"/>
      <c r="BC51" s="840"/>
      <c r="BD51" s="840"/>
      <c r="BE51" s="840"/>
      <c r="BF51" s="840"/>
      <c r="BG51" s="840"/>
      <c r="BH51" s="840"/>
      <c r="BI51" s="840"/>
      <c r="BJ51" s="840"/>
      <c r="BK51" s="840"/>
      <c r="BL51" s="841"/>
      <c r="BM51" s="841"/>
      <c r="BN51" s="841"/>
      <c r="BO51" s="842"/>
      <c r="BP51" s="842"/>
      <c r="BQ51" s="842"/>
      <c r="BR51" s="842"/>
      <c r="BS51" s="842"/>
      <c r="BT51" s="842"/>
      <c r="BU51" s="841"/>
      <c r="BV51" s="841"/>
      <c r="BW51" s="841"/>
      <c r="BX51" s="732"/>
      <c r="BY51" s="731"/>
      <c r="BZ51" s="731"/>
    </row>
    <row r="52" spans="1:78" ht="12.95" customHeight="1">
      <c r="A52" s="55"/>
      <c r="B52" s="61"/>
      <c r="C52" s="2163" t="s">
        <v>1575</v>
      </c>
      <c r="D52" s="2163"/>
      <c r="E52" s="2163"/>
      <c r="F52" s="2163"/>
      <c r="G52" s="2163"/>
      <c r="H52" s="2163"/>
      <c r="I52" s="2163"/>
      <c r="J52" s="2163"/>
      <c r="K52" s="2163"/>
      <c r="L52" s="2163"/>
      <c r="M52" s="2163"/>
      <c r="N52" s="2163"/>
      <c r="O52" s="2163"/>
      <c r="P52" s="2163"/>
      <c r="Q52" s="2163"/>
      <c r="R52" s="2163"/>
      <c r="S52" s="2163"/>
      <c r="T52" s="2163"/>
      <c r="U52" s="2163"/>
      <c r="V52" s="2163"/>
      <c r="W52" s="2163"/>
      <c r="X52" s="2163"/>
      <c r="Y52" s="2163"/>
      <c r="Z52" s="2163"/>
      <c r="AA52" s="2163"/>
      <c r="AB52" s="843"/>
      <c r="AC52" s="843"/>
      <c r="AD52" s="552" t="s">
        <v>127</v>
      </c>
      <c r="AE52" s="1812" t="s">
        <v>1395</v>
      </c>
      <c r="AF52" s="1812"/>
      <c r="AG52" s="1812"/>
      <c r="AH52" s="1812"/>
      <c r="AI52" s="1812"/>
      <c r="AJ52" s="1812"/>
      <c r="AK52" s="1812"/>
      <c r="AL52" s="1812"/>
      <c r="AM52" s="1812"/>
      <c r="AN52" s="670"/>
      <c r="AO52" s="638"/>
    </row>
    <row r="53" spans="1:78" ht="12.95" customHeight="1">
      <c r="A53" s="55"/>
      <c r="B53" s="61"/>
      <c r="C53" s="653" t="s">
        <v>15</v>
      </c>
      <c r="D53" s="1812" t="s">
        <v>1748</v>
      </c>
      <c r="E53" s="1812"/>
      <c r="F53" s="1812"/>
      <c r="G53" s="1812"/>
      <c r="H53" s="1812"/>
      <c r="I53" s="1812"/>
      <c r="J53" s="1812"/>
      <c r="K53" s="1812"/>
      <c r="L53" s="1812"/>
      <c r="M53" s="1812"/>
      <c r="N53" s="1812"/>
      <c r="O53" s="1812"/>
      <c r="P53" s="1812"/>
      <c r="Q53" s="1812"/>
      <c r="R53" s="1812"/>
      <c r="S53" s="1812"/>
      <c r="T53" s="1812"/>
      <c r="U53" s="1812"/>
      <c r="V53" s="1812"/>
      <c r="W53" s="1812"/>
      <c r="X53" s="1812"/>
      <c r="Y53" s="1812"/>
      <c r="Z53" s="1812"/>
      <c r="AA53" s="1812"/>
      <c r="AB53" s="1812"/>
      <c r="AC53" s="843"/>
      <c r="AD53" s="844"/>
      <c r="AE53" s="1812"/>
      <c r="AF53" s="1812"/>
      <c r="AG53" s="1812"/>
      <c r="AH53" s="1812"/>
      <c r="AI53" s="1812"/>
      <c r="AJ53" s="1812"/>
      <c r="AK53" s="1812"/>
      <c r="AL53" s="1812"/>
      <c r="AM53" s="1812"/>
      <c r="AN53" s="670"/>
      <c r="AO53" s="638"/>
    </row>
    <row r="54" spans="1:78" ht="12.95" customHeight="1">
      <c r="A54" s="55"/>
      <c r="B54" s="61"/>
      <c r="C54" s="55"/>
      <c r="D54" s="1812"/>
      <c r="E54" s="1812"/>
      <c r="F54" s="1812"/>
      <c r="G54" s="1812"/>
      <c r="H54" s="1812"/>
      <c r="I54" s="1812"/>
      <c r="J54" s="1812"/>
      <c r="K54" s="1812"/>
      <c r="L54" s="1812"/>
      <c r="M54" s="1812"/>
      <c r="N54" s="1812"/>
      <c r="O54" s="1812"/>
      <c r="P54" s="1812"/>
      <c r="Q54" s="1812"/>
      <c r="R54" s="1812"/>
      <c r="S54" s="1812"/>
      <c r="T54" s="1812"/>
      <c r="U54" s="1812"/>
      <c r="V54" s="1812"/>
      <c r="W54" s="1812"/>
      <c r="X54" s="1812"/>
      <c r="Y54" s="1812"/>
      <c r="Z54" s="1812"/>
      <c r="AA54" s="1812"/>
      <c r="AB54" s="1812"/>
      <c r="AC54" s="843"/>
      <c r="AD54" s="552"/>
      <c r="AE54" s="1812"/>
      <c r="AF54" s="1812"/>
      <c r="AG54" s="1812"/>
      <c r="AH54" s="1812"/>
      <c r="AI54" s="1812"/>
      <c r="AJ54" s="1812"/>
      <c r="AK54" s="1812"/>
      <c r="AL54" s="1812"/>
      <c r="AM54" s="1812"/>
      <c r="AN54" s="60"/>
      <c r="BN54" s="137"/>
      <c r="BO54" s="137"/>
      <c r="BP54" s="137"/>
      <c r="BQ54" s="137"/>
      <c r="BR54" s="137"/>
      <c r="BS54" s="137"/>
      <c r="BT54" s="137"/>
    </row>
    <row r="55" spans="1:78" ht="12.95" customHeight="1">
      <c r="A55" s="55"/>
      <c r="B55" s="61"/>
      <c r="C55" s="653" t="s">
        <v>15</v>
      </c>
      <c r="D55" s="1566" t="s">
        <v>1690</v>
      </c>
      <c r="E55" s="1566"/>
      <c r="F55" s="1566"/>
      <c r="G55" s="1566"/>
      <c r="H55" s="1566"/>
      <c r="I55" s="1566"/>
      <c r="J55" s="1566"/>
      <c r="K55" s="1566"/>
      <c r="L55" s="1566"/>
      <c r="M55" s="1566"/>
      <c r="N55" s="1566"/>
      <c r="O55" s="1566"/>
      <c r="P55" s="1566"/>
      <c r="Q55" s="1566"/>
      <c r="R55" s="1566"/>
      <c r="S55" s="1566"/>
      <c r="T55" s="1566"/>
      <c r="U55" s="1566"/>
      <c r="V55" s="1566"/>
      <c r="W55" s="1566"/>
      <c r="X55" s="1566"/>
      <c r="Y55" s="1566"/>
      <c r="Z55" s="1566"/>
      <c r="AA55" s="1566"/>
      <c r="AB55" s="1566"/>
      <c r="AC55" s="843"/>
      <c r="AD55" s="552" t="s">
        <v>127</v>
      </c>
      <c r="AE55" s="2871" t="s">
        <v>1133</v>
      </c>
      <c r="AF55" s="2871"/>
      <c r="AG55" s="2871"/>
      <c r="AH55" s="2871"/>
      <c r="AI55" s="2871"/>
      <c r="AJ55" s="2871"/>
      <c r="AK55" s="2871"/>
      <c r="AL55" s="2871"/>
      <c r="AM55" s="2871"/>
      <c r="AN55" s="60"/>
      <c r="BP55" s="55"/>
      <c r="BQ55" s="55"/>
      <c r="BR55" s="55"/>
      <c r="BS55" s="55"/>
      <c r="BT55" s="55"/>
    </row>
    <row r="56" spans="1:78" ht="12.95" customHeight="1">
      <c r="A56" s="55"/>
      <c r="B56" s="61"/>
      <c r="C56" s="55"/>
      <c r="D56" s="1566"/>
      <c r="E56" s="1566"/>
      <c r="F56" s="1566"/>
      <c r="G56" s="1566"/>
      <c r="H56" s="1566"/>
      <c r="I56" s="1566"/>
      <c r="J56" s="1566"/>
      <c r="K56" s="1566"/>
      <c r="L56" s="1566"/>
      <c r="M56" s="1566"/>
      <c r="N56" s="1566"/>
      <c r="O56" s="1566"/>
      <c r="P56" s="1566"/>
      <c r="Q56" s="1566"/>
      <c r="R56" s="1566"/>
      <c r="S56" s="1566"/>
      <c r="T56" s="1566"/>
      <c r="U56" s="1566"/>
      <c r="V56" s="1566"/>
      <c r="W56" s="1566"/>
      <c r="X56" s="1566"/>
      <c r="Y56" s="1566"/>
      <c r="Z56" s="1566"/>
      <c r="AA56" s="1566"/>
      <c r="AB56" s="1566"/>
      <c r="AC56" s="80"/>
      <c r="AD56" s="55"/>
      <c r="AE56" s="2871"/>
      <c r="AF56" s="2871"/>
      <c r="AG56" s="2871"/>
      <c r="AH56" s="2871"/>
      <c r="AI56" s="2871"/>
      <c r="AJ56" s="2871"/>
      <c r="AK56" s="2871"/>
      <c r="AL56" s="2871"/>
      <c r="AM56" s="2871"/>
      <c r="AN56" s="60" ph="1"/>
      <c r="AO56" s="54" ph="1"/>
    </row>
    <row r="57" spans="1:78" ht="12.95" customHeight="1">
      <c r="A57" s="55"/>
      <c r="B57" s="61"/>
      <c r="C57" s="580" t="s">
        <v>15</v>
      </c>
      <c r="D57" s="1566" t="s">
        <v>1449</v>
      </c>
      <c r="E57" s="1566"/>
      <c r="F57" s="1566"/>
      <c r="G57" s="1566"/>
      <c r="H57" s="1566"/>
      <c r="I57" s="1566"/>
      <c r="J57" s="1566"/>
      <c r="K57" s="1566"/>
      <c r="L57" s="1566"/>
      <c r="M57" s="1566"/>
      <c r="N57" s="1566"/>
      <c r="O57" s="1566"/>
      <c r="P57" s="1566"/>
      <c r="Q57" s="1566"/>
      <c r="R57" s="1566"/>
      <c r="S57" s="1566"/>
      <c r="T57" s="1566"/>
      <c r="U57" s="1566"/>
      <c r="V57" s="1566"/>
      <c r="W57" s="1566"/>
      <c r="X57" s="1566"/>
      <c r="Y57" s="1566"/>
      <c r="Z57" s="1566"/>
      <c r="AA57" s="1566"/>
      <c r="AB57" s="1566"/>
      <c r="AC57" s="845"/>
      <c r="AD57" s="645"/>
      <c r="AE57" s="2871"/>
      <c r="AF57" s="2871"/>
      <c r="AG57" s="2871"/>
      <c r="AH57" s="2871"/>
      <c r="AI57" s="2871"/>
      <c r="AJ57" s="2871"/>
      <c r="AK57" s="2871"/>
      <c r="AL57" s="2871"/>
      <c r="AM57" s="2871"/>
      <c r="AN57" s="64" ph="1"/>
      <c r="AO57" s="54" ph="1"/>
    </row>
    <row r="58" spans="1:78">
      <c r="A58" s="55"/>
      <c r="B58" s="66"/>
      <c r="D58" s="1566"/>
      <c r="E58" s="1566"/>
      <c r="F58" s="1566"/>
      <c r="G58" s="1566"/>
      <c r="H58" s="1566"/>
      <c r="I58" s="1566"/>
      <c r="J58" s="1566"/>
      <c r="K58" s="1566"/>
      <c r="L58" s="1566"/>
      <c r="M58" s="1566"/>
      <c r="N58" s="1566"/>
      <c r="O58" s="1566"/>
      <c r="P58" s="1566"/>
      <c r="Q58" s="1566"/>
      <c r="R58" s="1566"/>
      <c r="S58" s="1566"/>
      <c r="T58" s="1566"/>
      <c r="U58" s="1566"/>
      <c r="V58" s="1566"/>
      <c r="W58" s="1566"/>
      <c r="X58" s="1566"/>
      <c r="Y58" s="1566"/>
      <c r="Z58" s="1566"/>
      <c r="AA58" s="1566"/>
      <c r="AB58" s="1566"/>
      <c r="AC58" s="845"/>
      <c r="AD58" s="645" t="s">
        <v>127</v>
      </c>
      <c r="AE58" s="1812" t="s">
        <v>1450</v>
      </c>
      <c r="AF58" s="1812"/>
      <c r="AG58" s="1812"/>
      <c r="AH58" s="1812"/>
      <c r="AI58" s="1812"/>
      <c r="AJ58" s="1812"/>
      <c r="AK58" s="1812"/>
      <c r="AL58" s="1812"/>
      <c r="AM58" s="1812"/>
      <c r="AN58" s="846"/>
    </row>
    <row r="59" spans="1:78" ht="9.9499999999999993" customHeight="1">
      <c r="A59" s="55"/>
      <c r="B59" s="66"/>
      <c r="AC59" s="845"/>
      <c r="AD59" s="552"/>
      <c r="AE59" s="1812"/>
      <c r="AF59" s="1812"/>
      <c r="AG59" s="1812"/>
      <c r="AH59" s="1812"/>
      <c r="AI59" s="1812"/>
      <c r="AJ59" s="1812"/>
      <c r="AK59" s="1812"/>
      <c r="AL59" s="1812"/>
      <c r="AM59" s="1812"/>
      <c r="AN59" s="846"/>
      <c r="AQ59" s="847"/>
      <c r="AR59" s="847"/>
      <c r="AS59" s="847"/>
      <c r="AT59" s="847"/>
      <c r="AU59" s="847"/>
      <c r="AV59" s="847"/>
      <c r="AW59" s="847"/>
      <c r="AX59" s="847"/>
      <c r="AY59" s="847"/>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row>
    <row r="60" spans="1:78" ht="14.1" customHeight="1">
      <c r="A60" s="55"/>
      <c r="B60" s="1814" t="s">
        <v>597</v>
      </c>
      <c r="C60" s="1675"/>
      <c r="D60" s="1815" t="s">
        <v>734</v>
      </c>
      <c r="E60" s="1815"/>
      <c r="F60" s="1815"/>
      <c r="G60" s="1815"/>
      <c r="H60" s="1815"/>
      <c r="I60" s="1815"/>
      <c r="J60" s="1815"/>
      <c r="K60" s="1815"/>
      <c r="L60" s="1815"/>
      <c r="M60" s="1815"/>
      <c r="N60" s="1815"/>
      <c r="O60" s="1815"/>
      <c r="P60" s="1815"/>
      <c r="Q60" s="1815"/>
      <c r="R60" s="1815"/>
      <c r="S60" s="1815"/>
      <c r="T60" s="1815"/>
      <c r="U60" s="1815"/>
      <c r="V60" s="1815"/>
      <c r="W60" s="1815"/>
      <c r="X60" s="1815"/>
      <c r="Y60" s="1815"/>
      <c r="Z60" s="1815"/>
      <c r="AA60" s="1815"/>
      <c r="AB60" s="1815"/>
      <c r="AC60" s="62"/>
      <c r="AD60" s="552" t="s">
        <v>127</v>
      </c>
      <c r="AE60" s="2872" t="s">
        <v>1691</v>
      </c>
      <c r="AF60" s="2872"/>
      <c r="AG60" s="2872"/>
      <c r="AH60" s="2872"/>
      <c r="AI60" s="2872"/>
      <c r="AJ60" s="2872"/>
      <c r="AK60" s="2872"/>
      <c r="AL60" s="2872"/>
      <c r="AM60" s="2872"/>
      <c r="AN60" s="64"/>
      <c r="AQ60" s="848"/>
      <c r="AR60" s="848"/>
      <c r="AS60" s="848"/>
      <c r="AT60" s="848"/>
      <c r="AU60" s="848"/>
      <c r="AV60" s="848"/>
      <c r="AW60" s="848"/>
      <c r="AX60" s="848"/>
      <c r="AY60" s="84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row>
    <row r="61" spans="1:78" ht="5.0999999999999996" customHeight="1">
      <c r="A61" s="55"/>
      <c r="B61" s="669"/>
      <c r="C61" s="531"/>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D61" s="1813"/>
      <c r="AE61" s="2872"/>
      <c r="AF61" s="2872"/>
      <c r="AG61" s="2872"/>
      <c r="AH61" s="2872"/>
      <c r="AI61" s="2872"/>
      <c r="AJ61" s="2872"/>
      <c r="AK61" s="2872"/>
      <c r="AL61" s="2872"/>
      <c r="AM61" s="2872"/>
      <c r="AN61" s="64"/>
      <c r="AQ61" s="848"/>
      <c r="AR61" s="848"/>
      <c r="AS61" s="848"/>
      <c r="AT61" s="848"/>
      <c r="AU61" s="848"/>
      <c r="AV61" s="848"/>
      <c r="AW61" s="848"/>
      <c r="AX61" s="848"/>
      <c r="AY61" s="84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row>
    <row r="62" spans="1:78" ht="14.1" customHeight="1">
      <c r="B62" s="61"/>
      <c r="C62" s="55"/>
      <c r="D62" s="531" t="s">
        <v>15</v>
      </c>
      <c r="E62" s="1815" t="s">
        <v>213</v>
      </c>
      <c r="F62" s="1815"/>
      <c r="G62" s="1815"/>
      <c r="H62" s="1815"/>
      <c r="I62" s="1815"/>
      <c r="J62" s="1815"/>
      <c r="K62" s="1815"/>
      <c r="L62" s="1815"/>
      <c r="M62" s="1815"/>
      <c r="N62" s="1815"/>
      <c r="O62" s="1815"/>
      <c r="P62" s="1815"/>
      <c r="Q62" s="1815"/>
      <c r="R62" s="1815"/>
      <c r="S62" s="1815"/>
      <c r="T62" s="1815"/>
      <c r="U62" s="1815"/>
      <c r="V62" s="1815"/>
      <c r="W62" s="1815"/>
      <c r="X62" s="1815"/>
      <c r="Y62" s="1815"/>
      <c r="Z62" s="1815"/>
      <c r="AA62" s="1815"/>
      <c r="AB62" s="1815"/>
      <c r="AD62" s="1813"/>
      <c r="AE62" s="2872"/>
      <c r="AF62" s="2872"/>
      <c r="AG62" s="2872"/>
      <c r="AH62" s="2872"/>
      <c r="AI62" s="2872"/>
      <c r="AJ62" s="2872"/>
      <c r="AK62" s="2872"/>
      <c r="AL62" s="2872"/>
      <c r="AM62" s="2872"/>
      <c r="AN62" s="799"/>
      <c r="AQ62" s="849"/>
      <c r="AR62" s="118"/>
      <c r="AS62" s="118"/>
      <c r="AT62" s="118"/>
      <c r="AU62" s="118"/>
      <c r="AV62" s="118"/>
      <c r="AW62" s="118"/>
      <c r="AX62" s="118"/>
      <c r="AY62" s="531"/>
      <c r="AZ62" s="850"/>
      <c r="BA62" s="850"/>
      <c r="BB62" s="850"/>
      <c r="BC62" s="850"/>
      <c r="BD62" s="850"/>
      <c r="BE62" s="850"/>
      <c r="BF62" s="850"/>
      <c r="BG62" s="850"/>
      <c r="BH62" s="850"/>
      <c r="BI62" s="850"/>
      <c r="BJ62" s="850"/>
      <c r="BK62" s="850"/>
      <c r="BL62" s="851"/>
      <c r="BM62" s="851"/>
      <c r="BN62" s="851"/>
      <c r="BO62" s="843"/>
      <c r="BP62" s="843"/>
      <c r="BQ62" s="843"/>
      <c r="BR62" s="843"/>
      <c r="BS62" s="843"/>
      <c r="BT62" s="843"/>
      <c r="BU62" s="851"/>
      <c r="BV62" s="851"/>
      <c r="BW62" s="851"/>
      <c r="BX62" s="79"/>
      <c r="BY62" s="79"/>
      <c r="BZ62" s="79"/>
    </row>
    <row r="63" spans="1:78" ht="14.1" customHeight="1">
      <c r="A63" s="55"/>
      <c r="B63" s="61"/>
      <c r="C63" s="55"/>
      <c r="D63" s="55"/>
      <c r="F63" s="1811" t="s">
        <v>755</v>
      </c>
      <c r="G63" s="1811"/>
      <c r="H63" s="1811"/>
      <c r="I63" s="1811"/>
      <c r="J63" s="1811"/>
      <c r="K63" s="137"/>
      <c r="N63" s="1811" t="s">
        <v>757</v>
      </c>
      <c r="O63" s="1811"/>
      <c r="P63" s="1811"/>
      <c r="Q63" s="1811"/>
      <c r="R63" s="1811"/>
      <c r="S63" s="1811"/>
      <c r="T63" s="1811"/>
      <c r="U63" s="1811"/>
      <c r="V63" s="1811"/>
      <c r="W63" s="1811"/>
      <c r="X63" s="1811"/>
      <c r="Y63" s="1811"/>
      <c r="Z63" s="638"/>
      <c r="AA63" s="638"/>
      <c r="AB63" s="638"/>
      <c r="AD63" s="74"/>
      <c r="AE63" s="2872"/>
      <c r="AF63" s="2872"/>
      <c r="AG63" s="2872"/>
      <c r="AH63" s="2872"/>
      <c r="AI63" s="2872"/>
      <c r="AJ63" s="2872"/>
      <c r="AK63" s="2872"/>
      <c r="AL63" s="2872"/>
      <c r="AM63" s="2872"/>
      <c r="AN63" s="640"/>
      <c r="AO63" s="67"/>
      <c r="AQ63" s="837"/>
      <c r="AR63" s="852"/>
      <c r="AS63" s="852"/>
      <c r="AT63" s="852"/>
      <c r="AU63" s="852"/>
      <c r="AV63" s="137"/>
      <c r="AW63" s="853"/>
      <c r="AX63" s="853"/>
      <c r="AZ63" s="850"/>
      <c r="BA63" s="850"/>
      <c r="BB63" s="850"/>
      <c r="BC63" s="850"/>
      <c r="BD63" s="850"/>
      <c r="BE63" s="850"/>
      <c r="BF63" s="850"/>
      <c r="BG63" s="850"/>
      <c r="BH63" s="850"/>
      <c r="BI63" s="850"/>
      <c r="BJ63" s="850"/>
      <c r="BK63" s="850"/>
      <c r="BL63" s="851"/>
      <c r="BM63" s="851"/>
      <c r="BN63" s="851"/>
      <c r="BO63" s="843"/>
      <c r="BP63" s="843"/>
      <c r="BQ63" s="843"/>
      <c r="BR63" s="843"/>
      <c r="BS63" s="843"/>
      <c r="BT63" s="843"/>
      <c r="BU63" s="851"/>
      <c r="BV63" s="851"/>
      <c r="BW63" s="851"/>
      <c r="BX63" s="79"/>
      <c r="BY63" s="79"/>
      <c r="BZ63" s="79"/>
    </row>
    <row r="64" spans="1:78" ht="14.1" customHeight="1">
      <c r="A64" s="55"/>
      <c r="B64" s="66"/>
      <c r="F64" s="1811" t="s">
        <v>756</v>
      </c>
      <c r="G64" s="1811"/>
      <c r="H64" s="1811"/>
      <c r="I64" s="1811"/>
      <c r="J64" s="1811"/>
      <c r="K64" s="137"/>
      <c r="N64" s="1811" t="s">
        <v>758</v>
      </c>
      <c r="O64" s="1811"/>
      <c r="P64" s="1811"/>
      <c r="Q64" s="1811"/>
      <c r="R64" s="1811"/>
      <c r="S64" s="1811"/>
      <c r="T64" s="1811"/>
      <c r="U64" s="1811"/>
      <c r="V64" s="1811"/>
      <c r="W64" s="1811"/>
      <c r="X64" s="1811"/>
      <c r="Y64" s="1811"/>
      <c r="AA64" s="55"/>
      <c r="AD64" s="552"/>
      <c r="AE64" s="2872"/>
      <c r="AF64" s="2872"/>
      <c r="AG64" s="2872"/>
      <c r="AH64" s="2872"/>
      <c r="AI64" s="2872"/>
      <c r="AJ64" s="2872"/>
      <c r="AK64" s="2872"/>
      <c r="AL64" s="2872"/>
      <c r="AM64" s="2872"/>
      <c r="AN64" s="640"/>
      <c r="AO64" s="854"/>
      <c r="AQ64" s="837"/>
      <c r="AT64" s="838"/>
      <c r="AU64" s="584"/>
      <c r="AV64" s="137"/>
      <c r="AW64" s="838"/>
      <c r="AX64" s="838"/>
      <c r="AZ64" s="850"/>
      <c r="BA64" s="850"/>
      <c r="BB64" s="850"/>
      <c r="BC64" s="850"/>
      <c r="BD64" s="850"/>
      <c r="BE64" s="850"/>
      <c r="BF64" s="850"/>
      <c r="BG64" s="850"/>
      <c r="BH64" s="850"/>
      <c r="BI64" s="850"/>
      <c r="BJ64" s="850"/>
      <c r="BK64" s="850"/>
      <c r="BL64" s="851"/>
      <c r="BM64" s="851"/>
      <c r="BN64" s="851"/>
      <c r="BO64" s="843"/>
      <c r="BP64" s="843"/>
      <c r="BQ64" s="843"/>
      <c r="BR64" s="843"/>
      <c r="BS64" s="843"/>
      <c r="BT64" s="843"/>
      <c r="BU64" s="851"/>
      <c r="BV64" s="851"/>
      <c r="BW64" s="851"/>
      <c r="BX64" s="79"/>
      <c r="BY64" s="79"/>
      <c r="BZ64" s="79"/>
    </row>
    <row r="65" spans="2:78" ht="14.1" customHeight="1" thickBot="1">
      <c r="B65" s="642"/>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7"/>
      <c r="AB65" s="128"/>
      <c r="AC65" s="128"/>
      <c r="AD65" s="855"/>
      <c r="AE65" s="2873"/>
      <c r="AF65" s="2873"/>
      <c r="AG65" s="2873"/>
      <c r="AH65" s="2873"/>
      <c r="AI65" s="2873"/>
      <c r="AJ65" s="2873"/>
      <c r="AK65" s="2873"/>
      <c r="AL65" s="2873"/>
      <c r="AM65" s="2873"/>
      <c r="AN65" s="802"/>
      <c r="AQ65" s="837"/>
      <c r="AT65" s="838"/>
      <c r="AU65" s="584"/>
      <c r="AV65" s="137"/>
      <c r="AW65" s="838"/>
      <c r="AX65" s="838"/>
      <c r="AZ65" s="850"/>
      <c r="BA65" s="850"/>
      <c r="BB65" s="850"/>
      <c r="BC65" s="850"/>
      <c r="BD65" s="850"/>
      <c r="BE65" s="850"/>
      <c r="BF65" s="850"/>
      <c r="BG65" s="850"/>
      <c r="BH65" s="850"/>
      <c r="BI65" s="850"/>
      <c r="BJ65" s="850"/>
      <c r="BK65" s="850"/>
      <c r="BL65" s="851"/>
      <c r="BM65" s="851"/>
      <c r="BN65" s="851"/>
      <c r="BO65" s="843"/>
      <c r="BP65" s="843"/>
      <c r="BQ65" s="843"/>
      <c r="BR65" s="843"/>
      <c r="BS65" s="843"/>
      <c r="BT65" s="843"/>
      <c r="BU65" s="851"/>
      <c r="BV65" s="851"/>
      <c r="BW65" s="851"/>
      <c r="BX65" s="79"/>
      <c r="BY65" s="79"/>
      <c r="BZ65" s="79"/>
    </row>
    <row r="66" spans="2:78">
      <c r="AQ66" s="837"/>
      <c r="AT66" s="838"/>
      <c r="AU66" s="584"/>
      <c r="AV66" s="137"/>
      <c r="AW66" s="838"/>
      <c r="AX66" s="838"/>
      <c r="AZ66" s="850"/>
      <c r="BA66" s="850"/>
      <c r="BB66" s="850"/>
      <c r="BC66" s="850"/>
      <c r="BD66" s="850"/>
      <c r="BE66" s="850"/>
      <c r="BF66" s="850"/>
      <c r="BG66" s="850"/>
      <c r="BH66" s="850"/>
      <c r="BI66" s="850"/>
      <c r="BJ66" s="850"/>
      <c r="BK66" s="850"/>
      <c r="BL66" s="851"/>
      <c r="BM66" s="851"/>
      <c r="BN66" s="851"/>
      <c r="BO66" s="843"/>
      <c r="BP66" s="843"/>
      <c r="BQ66" s="843"/>
      <c r="BR66" s="843"/>
      <c r="BS66" s="843"/>
      <c r="BT66" s="843"/>
      <c r="BU66" s="851"/>
      <c r="BV66" s="851"/>
      <c r="BW66" s="851"/>
      <c r="BX66" s="79"/>
      <c r="BY66" s="79"/>
      <c r="BZ66" s="79"/>
    </row>
    <row r="67" spans="2:78">
      <c r="AQ67" s="837"/>
      <c r="AT67" s="838"/>
      <c r="AU67" s="584"/>
      <c r="AV67" s="137"/>
      <c r="AW67" s="838"/>
      <c r="AX67" s="838"/>
      <c r="AZ67" s="850"/>
      <c r="BA67" s="850"/>
      <c r="BB67" s="850"/>
      <c r="BC67" s="850"/>
      <c r="BD67" s="850"/>
      <c r="BE67" s="850"/>
      <c r="BF67" s="850"/>
      <c r="BG67" s="850"/>
      <c r="BH67" s="850"/>
      <c r="BI67" s="850"/>
      <c r="BJ67" s="850"/>
      <c r="BK67" s="850"/>
      <c r="BL67" s="851"/>
      <c r="BM67" s="851"/>
      <c r="BN67" s="851"/>
      <c r="BO67" s="843"/>
      <c r="BP67" s="843"/>
      <c r="BQ67" s="843"/>
      <c r="BR67" s="843"/>
      <c r="BS67" s="843"/>
      <c r="BT67" s="843"/>
      <c r="BU67" s="851"/>
      <c r="BV67" s="851"/>
      <c r="BW67" s="851"/>
      <c r="BX67" s="79"/>
      <c r="BY67" s="79"/>
      <c r="BZ67" s="79"/>
    </row>
    <row r="68" spans="2:78">
      <c r="F68" s="856"/>
      <c r="G68" s="856"/>
      <c r="H68" s="856"/>
      <c r="I68" s="856"/>
      <c r="J68" s="856"/>
      <c r="K68" s="856"/>
      <c r="L68" s="856"/>
      <c r="M68" s="856"/>
      <c r="N68" s="856"/>
      <c r="O68" s="856"/>
      <c r="P68" s="856"/>
      <c r="Q68" s="856"/>
      <c r="R68" s="856"/>
      <c r="S68" s="856"/>
      <c r="T68" s="856"/>
      <c r="U68" s="856"/>
      <c r="V68" s="856"/>
      <c r="W68" s="856"/>
      <c r="AQ68" s="837"/>
      <c r="AT68" s="838"/>
      <c r="AU68" s="584"/>
      <c r="AV68" s="137"/>
      <c r="AW68" s="839"/>
      <c r="AX68" s="839"/>
      <c r="AZ68" s="850"/>
      <c r="BA68" s="850"/>
      <c r="BB68" s="850"/>
      <c r="BC68" s="850"/>
      <c r="BD68" s="850"/>
      <c r="BE68" s="850"/>
      <c r="BF68" s="850"/>
      <c r="BG68" s="850"/>
      <c r="BH68" s="850"/>
      <c r="BI68" s="850"/>
      <c r="BJ68" s="850"/>
      <c r="BK68" s="850"/>
      <c r="BL68" s="851"/>
      <c r="BM68" s="851"/>
      <c r="BN68" s="851"/>
      <c r="BO68" s="843"/>
      <c r="BP68" s="843"/>
      <c r="BQ68" s="843"/>
      <c r="BR68" s="843"/>
      <c r="BS68" s="843"/>
      <c r="BT68" s="843"/>
      <c r="BU68" s="851"/>
      <c r="BV68" s="851"/>
      <c r="BW68" s="851"/>
      <c r="BX68" s="79"/>
      <c r="BY68" s="79"/>
      <c r="BZ68" s="79"/>
    </row>
    <row r="69" spans="2:78">
      <c r="F69" s="857"/>
      <c r="G69" s="857"/>
      <c r="H69" s="857"/>
      <c r="I69" s="857"/>
      <c r="J69" s="857"/>
      <c r="K69" s="857"/>
      <c r="L69" s="857"/>
      <c r="M69" s="857"/>
      <c r="N69" s="857"/>
      <c r="O69" s="857"/>
      <c r="P69" s="857"/>
      <c r="Q69" s="857"/>
      <c r="R69" s="856"/>
      <c r="S69" s="856"/>
      <c r="T69" s="856"/>
      <c r="U69" s="856"/>
      <c r="V69" s="856"/>
      <c r="W69" s="856"/>
      <c r="AQ69" s="837"/>
      <c r="AR69" s="118"/>
      <c r="AS69" s="118"/>
      <c r="AT69" s="838"/>
      <c r="AU69" s="584"/>
      <c r="AV69" s="137"/>
      <c r="AW69" s="838"/>
      <c r="AX69" s="838"/>
      <c r="AZ69" s="850"/>
      <c r="BA69" s="850"/>
      <c r="BB69" s="850"/>
      <c r="BC69" s="850"/>
      <c r="BD69" s="850"/>
      <c r="BE69" s="850"/>
      <c r="BF69" s="850"/>
      <c r="BG69" s="850"/>
      <c r="BH69" s="850"/>
      <c r="BI69" s="850"/>
      <c r="BJ69" s="850"/>
      <c r="BK69" s="850"/>
      <c r="BL69" s="851"/>
      <c r="BM69" s="851"/>
      <c r="BN69" s="851"/>
      <c r="BO69" s="843"/>
      <c r="BP69" s="843"/>
      <c r="BQ69" s="843"/>
      <c r="BR69" s="843"/>
      <c r="BS69" s="843"/>
      <c r="BT69" s="843"/>
      <c r="BU69" s="851"/>
      <c r="BV69" s="851"/>
      <c r="BW69" s="851"/>
      <c r="BX69" s="79"/>
      <c r="BY69" s="79"/>
      <c r="BZ69" s="79"/>
    </row>
    <row r="70" spans="2:78">
      <c r="F70" s="858"/>
      <c r="G70" s="858"/>
      <c r="H70" s="858"/>
      <c r="I70" s="858"/>
      <c r="J70" s="858"/>
      <c r="K70" s="858"/>
      <c r="L70" s="858"/>
      <c r="M70" s="858"/>
      <c r="N70" s="858"/>
      <c r="O70" s="858"/>
      <c r="P70" s="858"/>
      <c r="Q70" s="858"/>
      <c r="R70" s="859"/>
      <c r="S70" s="859"/>
      <c r="T70" s="860"/>
      <c r="U70" s="861"/>
      <c r="V70" s="861"/>
      <c r="W70" s="861"/>
      <c r="AQ70" s="837"/>
      <c r="AR70" s="118"/>
      <c r="AS70" s="118"/>
      <c r="AT70" s="838"/>
      <c r="AU70" s="584"/>
      <c r="AV70" s="137"/>
      <c r="AW70" s="838"/>
      <c r="AX70" s="838"/>
      <c r="AZ70" s="850"/>
      <c r="BA70" s="850"/>
      <c r="BB70" s="850"/>
      <c r="BC70" s="850"/>
      <c r="BD70" s="850"/>
      <c r="BE70" s="850"/>
      <c r="BF70" s="850"/>
      <c r="BG70" s="850"/>
      <c r="BH70" s="850"/>
      <c r="BI70" s="850"/>
      <c r="BJ70" s="850"/>
      <c r="BK70" s="850"/>
      <c r="BL70" s="851"/>
      <c r="BM70" s="851"/>
      <c r="BN70" s="851"/>
      <c r="BO70" s="843"/>
      <c r="BP70" s="843"/>
      <c r="BQ70" s="843"/>
      <c r="BR70" s="843"/>
      <c r="BS70" s="843"/>
      <c r="BT70" s="843"/>
      <c r="BU70" s="851"/>
      <c r="BV70" s="851"/>
      <c r="BW70" s="851"/>
      <c r="BX70" s="79"/>
      <c r="BY70" s="79"/>
      <c r="BZ70" s="79"/>
    </row>
    <row r="71" spans="2:78">
      <c r="AQ71" s="849"/>
      <c r="AR71" s="118"/>
      <c r="AS71" s="118"/>
      <c r="AT71" s="118"/>
      <c r="AU71" s="118"/>
      <c r="AV71" s="118"/>
      <c r="AW71" s="118"/>
      <c r="AX71" s="118"/>
      <c r="AY71" s="531"/>
      <c r="AZ71" s="850"/>
      <c r="BA71" s="850"/>
      <c r="BB71" s="850"/>
      <c r="BC71" s="850"/>
      <c r="BD71" s="850"/>
      <c r="BE71" s="850"/>
      <c r="BF71" s="850"/>
      <c r="BG71" s="850"/>
      <c r="BH71" s="850"/>
      <c r="BI71" s="850"/>
      <c r="BJ71" s="850"/>
      <c r="BK71" s="850"/>
      <c r="BL71" s="851"/>
      <c r="BM71" s="851"/>
      <c r="BN71" s="851"/>
      <c r="BO71" s="843"/>
      <c r="BP71" s="843"/>
      <c r="BQ71" s="843"/>
      <c r="BR71" s="843"/>
      <c r="BS71" s="843"/>
      <c r="BT71" s="843"/>
      <c r="BU71" s="851"/>
      <c r="BV71" s="851"/>
      <c r="BW71" s="851"/>
      <c r="BX71" s="79"/>
      <c r="BY71" s="79"/>
      <c r="BZ71" s="79"/>
    </row>
    <row r="72" spans="2:78">
      <c r="AQ72" s="837"/>
      <c r="AR72" s="852"/>
      <c r="AS72" s="852"/>
      <c r="AT72" s="852"/>
      <c r="AU72" s="852"/>
      <c r="AV72" s="137"/>
      <c r="AW72" s="853"/>
      <c r="AX72" s="853"/>
      <c r="AZ72" s="850"/>
      <c r="BA72" s="850"/>
      <c r="BB72" s="850"/>
      <c r="BC72" s="850"/>
      <c r="BD72" s="850"/>
      <c r="BE72" s="850"/>
      <c r="BF72" s="850"/>
      <c r="BG72" s="850"/>
      <c r="BH72" s="850"/>
      <c r="BI72" s="850"/>
      <c r="BJ72" s="850"/>
      <c r="BK72" s="850"/>
      <c r="BL72" s="851"/>
      <c r="BM72" s="851"/>
      <c r="BN72" s="851"/>
      <c r="BO72" s="843"/>
      <c r="BP72" s="843"/>
      <c r="BQ72" s="843"/>
      <c r="BR72" s="843"/>
      <c r="BS72" s="843"/>
      <c r="BT72" s="843"/>
      <c r="BU72" s="851"/>
      <c r="BV72" s="851"/>
      <c r="BW72" s="851"/>
      <c r="BX72" s="79"/>
      <c r="BY72" s="79"/>
      <c r="BZ72" s="79"/>
    </row>
    <row r="73" spans="2:78">
      <c r="AQ73" s="837"/>
      <c r="AT73" s="838"/>
      <c r="AU73" s="584"/>
      <c r="AV73" s="137"/>
      <c r="AW73" s="838"/>
      <c r="AX73" s="838"/>
      <c r="AZ73" s="850"/>
      <c r="BA73" s="850"/>
      <c r="BB73" s="850"/>
      <c r="BC73" s="850"/>
      <c r="BD73" s="850"/>
      <c r="BE73" s="850"/>
      <c r="BF73" s="850"/>
      <c r="BG73" s="850"/>
      <c r="BH73" s="850"/>
      <c r="BI73" s="850"/>
      <c r="BJ73" s="850"/>
      <c r="BK73" s="850"/>
      <c r="BL73" s="851"/>
      <c r="BM73" s="851"/>
      <c r="BN73" s="851"/>
      <c r="BO73" s="843"/>
      <c r="BP73" s="843"/>
      <c r="BQ73" s="843"/>
      <c r="BR73" s="843"/>
      <c r="BS73" s="843"/>
      <c r="BT73" s="843"/>
      <c r="BU73" s="851"/>
      <c r="BV73" s="851"/>
      <c r="BW73" s="851"/>
      <c r="BX73" s="79"/>
      <c r="BY73" s="79"/>
      <c r="BZ73" s="79"/>
    </row>
    <row r="74" spans="2:78">
      <c r="AQ74" s="837"/>
      <c r="AT74" s="838"/>
      <c r="AU74" s="584"/>
      <c r="AV74" s="137"/>
      <c r="AW74" s="838"/>
      <c r="AX74" s="838"/>
      <c r="AZ74" s="850"/>
      <c r="BA74" s="850"/>
      <c r="BB74" s="850"/>
      <c r="BC74" s="850"/>
      <c r="BD74" s="850"/>
      <c r="BE74" s="850"/>
      <c r="BF74" s="850"/>
      <c r="BG74" s="850"/>
      <c r="BH74" s="850"/>
      <c r="BI74" s="850"/>
      <c r="BJ74" s="850"/>
      <c r="BK74" s="850"/>
      <c r="BL74" s="851"/>
      <c r="BM74" s="851"/>
      <c r="BN74" s="851"/>
      <c r="BO74" s="843"/>
      <c r="BP74" s="843"/>
      <c r="BQ74" s="843"/>
      <c r="BR74" s="843"/>
      <c r="BS74" s="843"/>
      <c r="BT74" s="843"/>
      <c r="BU74" s="851"/>
      <c r="BV74" s="851"/>
      <c r="BW74" s="851"/>
      <c r="BX74" s="79"/>
      <c r="BY74" s="79"/>
      <c r="BZ74" s="79"/>
    </row>
    <row r="75" spans="2:78">
      <c r="AQ75" s="837"/>
      <c r="AT75" s="838"/>
      <c r="AU75" s="584"/>
      <c r="AV75" s="137"/>
      <c r="AW75" s="838"/>
      <c r="AX75" s="838"/>
      <c r="AZ75" s="850"/>
      <c r="BA75" s="850"/>
      <c r="BB75" s="850"/>
      <c r="BC75" s="850"/>
      <c r="BD75" s="850"/>
      <c r="BE75" s="850"/>
      <c r="BF75" s="850"/>
      <c r="BG75" s="850"/>
      <c r="BH75" s="850"/>
      <c r="BI75" s="850"/>
      <c r="BJ75" s="850"/>
      <c r="BK75" s="850"/>
      <c r="BL75" s="851"/>
      <c r="BM75" s="851"/>
      <c r="BN75" s="851"/>
      <c r="BO75" s="843"/>
      <c r="BP75" s="843"/>
      <c r="BQ75" s="843"/>
      <c r="BR75" s="843"/>
      <c r="BS75" s="843"/>
      <c r="BT75" s="843"/>
      <c r="BU75" s="851"/>
      <c r="BV75" s="851"/>
      <c r="BW75" s="851"/>
      <c r="BX75" s="79"/>
      <c r="BY75" s="79"/>
      <c r="BZ75" s="79"/>
    </row>
    <row r="76" spans="2:78">
      <c r="F76" s="858"/>
      <c r="G76" s="858"/>
      <c r="H76" s="858"/>
      <c r="I76" s="858"/>
      <c r="J76" s="858"/>
      <c r="K76" s="858"/>
      <c r="L76" s="858"/>
      <c r="M76" s="858"/>
      <c r="N76" s="858"/>
      <c r="O76" s="858"/>
      <c r="P76" s="858"/>
      <c r="Q76" s="858"/>
      <c r="R76" s="859"/>
      <c r="S76" s="859"/>
      <c r="T76" s="860"/>
      <c r="U76" s="861"/>
      <c r="V76" s="861"/>
      <c r="W76" s="861"/>
      <c r="AQ76" s="837"/>
      <c r="AT76" s="838"/>
      <c r="AU76" s="584"/>
      <c r="AV76" s="137"/>
      <c r="AW76" s="838"/>
      <c r="AX76" s="838"/>
      <c r="AZ76" s="850"/>
      <c r="BA76" s="850"/>
      <c r="BB76" s="850"/>
      <c r="BC76" s="850"/>
      <c r="BD76" s="850"/>
      <c r="BE76" s="850"/>
      <c r="BF76" s="850"/>
      <c r="BG76" s="850"/>
      <c r="BH76" s="850"/>
      <c r="BI76" s="850"/>
      <c r="BJ76" s="850"/>
      <c r="BK76" s="850"/>
      <c r="BL76" s="851"/>
      <c r="BM76" s="851"/>
      <c r="BN76" s="851"/>
      <c r="BO76" s="843"/>
      <c r="BP76" s="843"/>
      <c r="BQ76" s="843"/>
      <c r="BR76" s="843"/>
      <c r="BS76" s="843"/>
      <c r="BT76" s="843"/>
      <c r="BU76" s="851"/>
      <c r="BV76" s="851"/>
      <c r="BW76" s="851"/>
      <c r="BX76" s="79"/>
      <c r="BY76" s="79"/>
      <c r="BZ76" s="79"/>
    </row>
    <row r="77" spans="2:78">
      <c r="F77" s="858"/>
      <c r="G77" s="858"/>
      <c r="H77" s="858"/>
      <c r="I77" s="858"/>
      <c r="J77" s="858"/>
      <c r="K77" s="858"/>
      <c r="L77" s="858"/>
      <c r="M77" s="858"/>
      <c r="N77" s="858"/>
      <c r="O77" s="858"/>
      <c r="P77" s="858"/>
      <c r="Q77" s="858"/>
      <c r="R77" s="859"/>
      <c r="S77" s="859"/>
      <c r="T77" s="860"/>
      <c r="U77" s="861"/>
      <c r="V77" s="861"/>
      <c r="W77" s="861"/>
      <c r="AQ77" s="837"/>
      <c r="AT77" s="838"/>
      <c r="AU77" s="584"/>
      <c r="AV77" s="137"/>
      <c r="AW77" s="838"/>
      <c r="AX77" s="838"/>
      <c r="AZ77" s="850"/>
      <c r="BA77" s="850"/>
      <c r="BB77" s="850"/>
      <c r="BC77" s="850"/>
      <c r="BD77" s="850"/>
      <c r="BE77" s="850"/>
      <c r="BF77" s="850"/>
      <c r="BG77" s="850"/>
      <c r="BH77" s="850"/>
      <c r="BI77" s="850"/>
      <c r="BJ77" s="850"/>
      <c r="BK77" s="850"/>
      <c r="BL77" s="851"/>
      <c r="BM77" s="851"/>
      <c r="BN77" s="851"/>
      <c r="BO77" s="843"/>
      <c r="BP77" s="843"/>
      <c r="BQ77" s="843"/>
      <c r="BR77" s="843"/>
      <c r="BS77" s="843"/>
      <c r="BT77" s="843"/>
      <c r="BU77" s="851"/>
      <c r="BV77" s="851"/>
      <c r="BW77" s="851"/>
      <c r="BX77" s="79"/>
      <c r="BY77" s="79"/>
      <c r="BZ77" s="79"/>
    </row>
    <row r="78" spans="2:78">
      <c r="F78" s="858"/>
      <c r="G78" s="858"/>
      <c r="H78" s="858"/>
      <c r="I78" s="858"/>
      <c r="J78" s="858"/>
      <c r="K78" s="858"/>
      <c r="L78" s="858"/>
      <c r="M78" s="858"/>
      <c r="N78" s="858"/>
      <c r="O78" s="858"/>
      <c r="P78" s="858"/>
      <c r="Q78" s="858"/>
      <c r="R78" s="859"/>
      <c r="S78" s="859"/>
      <c r="T78" s="860"/>
      <c r="U78" s="861"/>
      <c r="V78" s="861"/>
      <c r="W78" s="861"/>
      <c r="AQ78" s="837"/>
      <c r="AT78" s="838"/>
      <c r="AU78" s="584"/>
      <c r="AV78" s="137"/>
      <c r="AW78" s="838"/>
      <c r="AX78" s="838"/>
      <c r="AZ78" s="850"/>
      <c r="BA78" s="850"/>
      <c r="BB78" s="850"/>
      <c r="BC78" s="850"/>
      <c r="BD78" s="850"/>
      <c r="BE78" s="850"/>
      <c r="BF78" s="850"/>
      <c r="BG78" s="850"/>
      <c r="BH78" s="850"/>
      <c r="BI78" s="850"/>
      <c r="BJ78" s="850"/>
      <c r="BK78" s="850"/>
      <c r="BL78" s="851"/>
      <c r="BM78" s="851"/>
      <c r="BN78" s="851"/>
      <c r="BO78" s="843"/>
      <c r="BP78" s="843"/>
      <c r="BQ78" s="843"/>
      <c r="BR78" s="843"/>
      <c r="BS78" s="843"/>
      <c r="BT78" s="843"/>
      <c r="BU78" s="851"/>
      <c r="BV78" s="851"/>
      <c r="BW78" s="851"/>
      <c r="BX78" s="79"/>
      <c r="BY78" s="79"/>
      <c r="BZ78" s="79"/>
    </row>
    <row r="79" spans="2:78">
      <c r="F79" s="858"/>
      <c r="G79" s="858"/>
      <c r="H79" s="858"/>
      <c r="I79" s="858"/>
      <c r="J79" s="858"/>
      <c r="K79" s="858"/>
      <c r="L79" s="858"/>
      <c r="M79" s="858"/>
      <c r="N79" s="858"/>
      <c r="O79" s="858"/>
      <c r="P79" s="858"/>
      <c r="Q79" s="858"/>
      <c r="R79" s="859"/>
      <c r="S79" s="859"/>
      <c r="T79" s="860"/>
      <c r="U79" s="861"/>
      <c r="V79" s="861"/>
      <c r="W79" s="861"/>
      <c r="AQ79" s="837"/>
      <c r="AT79" s="838"/>
      <c r="AU79" s="584"/>
      <c r="AV79" s="137"/>
      <c r="AW79" s="839"/>
      <c r="AX79" s="839"/>
      <c r="AZ79" s="850"/>
      <c r="BA79" s="850"/>
      <c r="BB79" s="850"/>
      <c r="BC79" s="850"/>
      <c r="BD79" s="850"/>
      <c r="BE79" s="850"/>
      <c r="BF79" s="850"/>
      <c r="BG79" s="850"/>
      <c r="BH79" s="850"/>
      <c r="BI79" s="850"/>
      <c r="BJ79" s="850"/>
      <c r="BK79" s="850"/>
      <c r="BL79" s="851"/>
      <c r="BM79" s="851"/>
      <c r="BN79" s="851"/>
      <c r="BO79" s="843"/>
      <c r="BP79" s="843"/>
      <c r="BQ79" s="843"/>
      <c r="BR79" s="843"/>
      <c r="BS79" s="843"/>
      <c r="BT79" s="843"/>
      <c r="BU79" s="851"/>
      <c r="BV79" s="851"/>
      <c r="BW79" s="851"/>
      <c r="BX79" s="79"/>
      <c r="BY79" s="79"/>
      <c r="BZ79" s="79"/>
    </row>
    <row r="80" spans="2:78">
      <c r="F80" s="858"/>
      <c r="G80" s="858"/>
      <c r="H80" s="858"/>
      <c r="I80" s="858"/>
      <c r="J80" s="858"/>
      <c r="K80" s="858"/>
      <c r="L80" s="858"/>
      <c r="M80" s="858"/>
      <c r="N80" s="858"/>
      <c r="O80" s="858"/>
      <c r="P80" s="858"/>
      <c r="Q80" s="858"/>
      <c r="R80" s="859"/>
      <c r="S80" s="859"/>
      <c r="T80" s="860"/>
      <c r="U80" s="861"/>
      <c r="V80" s="861"/>
      <c r="W80" s="861"/>
      <c r="AQ80" s="837"/>
      <c r="AR80" s="118"/>
      <c r="AS80" s="118"/>
      <c r="AT80" s="838"/>
      <c r="AU80" s="584"/>
      <c r="AV80" s="137"/>
      <c r="AW80" s="838"/>
      <c r="AX80" s="838"/>
      <c r="AZ80" s="850"/>
      <c r="BA80" s="850"/>
      <c r="BB80" s="850"/>
      <c r="BC80" s="850"/>
      <c r="BD80" s="850"/>
      <c r="BE80" s="850"/>
      <c r="BF80" s="850"/>
      <c r="BG80" s="850"/>
      <c r="BH80" s="850"/>
      <c r="BI80" s="850"/>
      <c r="BJ80" s="850"/>
      <c r="BK80" s="850"/>
      <c r="BL80" s="851"/>
      <c r="BM80" s="851"/>
      <c r="BN80" s="851"/>
      <c r="BO80" s="843"/>
      <c r="BP80" s="843"/>
      <c r="BQ80" s="843"/>
      <c r="BR80" s="843"/>
      <c r="BS80" s="843"/>
      <c r="BT80" s="843"/>
      <c r="BU80" s="851"/>
      <c r="BV80" s="851"/>
      <c r="BW80" s="851"/>
      <c r="BX80" s="79"/>
      <c r="BY80" s="79"/>
      <c r="BZ80" s="79"/>
    </row>
    <row r="81" spans="6:78">
      <c r="F81" s="858"/>
      <c r="G81" s="858"/>
      <c r="H81" s="858"/>
      <c r="I81" s="858"/>
      <c r="J81" s="858"/>
      <c r="K81" s="858"/>
      <c r="L81" s="858"/>
      <c r="M81" s="858"/>
      <c r="N81" s="858"/>
      <c r="O81" s="858"/>
      <c r="P81" s="858"/>
      <c r="Q81" s="858"/>
      <c r="R81" s="859"/>
      <c r="S81" s="859"/>
      <c r="T81" s="860"/>
      <c r="U81" s="861"/>
      <c r="V81" s="861"/>
      <c r="W81" s="861"/>
      <c r="AQ81" s="837"/>
      <c r="AR81" s="118"/>
      <c r="AS81" s="118"/>
      <c r="AT81" s="838"/>
      <c r="AU81" s="584"/>
      <c r="AV81" s="137"/>
      <c r="AW81" s="838"/>
      <c r="AX81" s="838"/>
      <c r="AZ81" s="850"/>
      <c r="BA81" s="850"/>
      <c r="BB81" s="850"/>
      <c r="BC81" s="850"/>
      <c r="BD81" s="850"/>
      <c r="BE81" s="850"/>
      <c r="BF81" s="850"/>
      <c r="BG81" s="850"/>
      <c r="BH81" s="850"/>
      <c r="BI81" s="850"/>
      <c r="BJ81" s="850"/>
      <c r="BK81" s="850"/>
      <c r="BL81" s="851"/>
      <c r="BM81" s="851"/>
      <c r="BN81" s="851"/>
      <c r="BO81" s="843"/>
      <c r="BP81" s="843"/>
      <c r="BQ81" s="843"/>
      <c r="BR81" s="843"/>
      <c r="BS81" s="843"/>
      <c r="BT81" s="843"/>
      <c r="BU81" s="851"/>
      <c r="BV81" s="851"/>
      <c r="BW81" s="851"/>
      <c r="BX81" s="79"/>
      <c r="BY81" s="79"/>
      <c r="BZ81" s="79"/>
    </row>
    <row r="82" spans="6:78">
      <c r="F82" s="858"/>
      <c r="G82" s="858"/>
      <c r="H82" s="858"/>
      <c r="I82" s="858"/>
      <c r="J82" s="858"/>
      <c r="K82" s="858"/>
      <c r="L82" s="858"/>
      <c r="M82" s="858"/>
      <c r="N82" s="858"/>
      <c r="O82" s="858"/>
      <c r="P82" s="858"/>
      <c r="Q82" s="858"/>
      <c r="R82" s="859"/>
      <c r="S82" s="859"/>
      <c r="T82" s="860"/>
      <c r="U82" s="861"/>
      <c r="V82" s="861"/>
      <c r="W82" s="861"/>
    </row>
    <row r="83" spans="6:78">
      <c r="F83" s="858"/>
      <c r="G83" s="858"/>
      <c r="H83" s="858"/>
      <c r="I83" s="858"/>
      <c r="J83" s="858"/>
      <c r="K83" s="858"/>
      <c r="L83" s="858"/>
      <c r="M83" s="858"/>
      <c r="N83" s="858"/>
      <c r="O83" s="858"/>
      <c r="P83" s="858"/>
      <c r="Q83" s="858"/>
      <c r="R83" s="859"/>
      <c r="S83" s="859"/>
      <c r="T83" s="860"/>
      <c r="U83" s="861"/>
      <c r="V83" s="861"/>
      <c r="W83" s="861"/>
    </row>
    <row r="84" spans="6:78">
      <c r="F84" s="858"/>
      <c r="G84" s="858"/>
      <c r="H84" s="858"/>
      <c r="I84" s="858"/>
      <c r="J84" s="858"/>
      <c r="K84" s="858"/>
      <c r="L84" s="858"/>
      <c r="M84" s="858"/>
      <c r="N84" s="858"/>
      <c r="O84" s="858"/>
      <c r="P84" s="858"/>
      <c r="Q84" s="858"/>
      <c r="R84" s="859"/>
      <c r="S84" s="859"/>
      <c r="T84" s="860"/>
      <c r="U84" s="861"/>
      <c r="V84" s="861"/>
      <c r="W84" s="861"/>
    </row>
    <row r="85" spans="6:78">
      <c r="F85" s="858"/>
      <c r="G85" s="858"/>
      <c r="H85" s="858"/>
      <c r="I85" s="858"/>
      <c r="J85" s="858"/>
      <c r="K85" s="858"/>
      <c r="L85" s="858"/>
      <c r="M85" s="858"/>
      <c r="N85" s="858"/>
      <c r="O85" s="858"/>
      <c r="P85" s="858"/>
      <c r="Q85" s="858"/>
      <c r="R85" s="859"/>
      <c r="S85" s="859"/>
      <c r="T85" s="860"/>
      <c r="U85" s="861"/>
      <c r="V85" s="861"/>
      <c r="W85" s="861"/>
    </row>
    <row r="86" spans="6:78">
      <c r="F86" s="858"/>
      <c r="G86" s="858"/>
      <c r="H86" s="858"/>
      <c r="I86" s="858"/>
      <c r="J86" s="858"/>
      <c r="K86" s="858"/>
      <c r="L86" s="858"/>
      <c r="M86" s="858"/>
      <c r="N86" s="858"/>
      <c r="O86" s="858"/>
      <c r="P86" s="858"/>
      <c r="Q86" s="858"/>
      <c r="R86" s="859"/>
      <c r="S86" s="859"/>
      <c r="T86" s="860"/>
      <c r="U86" s="861"/>
      <c r="V86" s="861"/>
      <c r="W86" s="861"/>
    </row>
    <row r="87" spans="6:78">
      <c r="F87" s="858"/>
      <c r="G87" s="858"/>
      <c r="H87" s="858"/>
      <c r="I87" s="858"/>
      <c r="J87" s="858"/>
      <c r="K87" s="858"/>
      <c r="L87" s="858"/>
      <c r="M87" s="858"/>
      <c r="N87" s="858"/>
      <c r="O87" s="858"/>
      <c r="P87" s="858"/>
      <c r="Q87" s="858"/>
      <c r="R87" s="859"/>
      <c r="S87" s="859"/>
      <c r="T87" s="860"/>
      <c r="U87" s="861"/>
      <c r="V87" s="861"/>
      <c r="W87" s="861"/>
    </row>
    <row r="88" spans="6:78">
      <c r="F88" s="858"/>
      <c r="G88" s="858"/>
      <c r="H88" s="858"/>
      <c r="I88" s="858"/>
      <c r="J88" s="858"/>
      <c r="K88" s="858"/>
      <c r="L88" s="858"/>
      <c r="M88" s="858"/>
      <c r="N88" s="858"/>
      <c r="O88" s="858"/>
      <c r="P88" s="858"/>
      <c r="Q88" s="858"/>
      <c r="R88" s="859"/>
      <c r="S88" s="859"/>
      <c r="T88" s="860"/>
      <c r="U88" s="861"/>
      <c r="V88" s="861"/>
      <c r="W88" s="861"/>
    </row>
    <row r="89" spans="6:78">
      <c r="F89" s="858"/>
      <c r="G89" s="858"/>
      <c r="H89" s="858"/>
      <c r="I89" s="858"/>
      <c r="J89" s="858"/>
      <c r="K89" s="858"/>
      <c r="L89" s="858"/>
      <c r="M89" s="858"/>
      <c r="N89" s="858"/>
      <c r="O89" s="858"/>
      <c r="P89" s="858"/>
      <c r="Q89" s="858"/>
      <c r="R89" s="859"/>
      <c r="S89" s="859"/>
      <c r="T89" s="860"/>
      <c r="U89" s="861"/>
      <c r="V89" s="861"/>
      <c r="W89" s="861"/>
    </row>
    <row r="90" spans="6:78">
      <c r="F90" s="858"/>
      <c r="G90" s="858"/>
      <c r="H90" s="858"/>
      <c r="I90" s="858"/>
      <c r="J90" s="858"/>
      <c r="K90" s="858"/>
      <c r="L90" s="858"/>
      <c r="M90" s="858"/>
      <c r="N90" s="858"/>
      <c r="O90" s="858"/>
      <c r="P90" s="858"/>
      <c r="Q90" s="858"/>
      <c r="R90" s="859"/>
      <c r="S90" s="859"/>
      <c r="T90" s="860"/>
      <c r="U90" s="861"/>
      <c r="V90" s="861"/>
      <c r="W90" s="861"/>
    </row>
    <row r="91" spans="6:78">
      <c r="F91" s="858"/>
      <c r="G91" s="858"/>
      <c r="H91" s="858"/>
      <c r="I91" s="858"/>
      <c r="J91" s="858"/>
      <c r="K91" s="858"/>
      <c r="L91" s="858"/>
      <c r="M91" s="858"/>
      <c r="N91" s="858"/>
      <c r="O91" s="858"/>
      <c r="P91" s="858"/>
      <c r="Q91" s="858"/>
      <c r="R91" s="859"/>
      <c r="S91" s="859"/>
      <c r="T91" s="860"/>
      <c r="U91" s="861"/>
      <c r="V91" s="861"/>
      <c r="W91" s="861"/>
    </row>
  </sheetData>
  <sheetProtection algorithmName="SHA-512" hashValue="wAturbdlrNAdCmlxpqks4l63xRQOWe0iUvNrLECtIrTJO1NQPHaiaxC1R28JZ0azOAMu/pFdusxI5gRbZLUz1w==" saltValue="btr3RfZf2EaRPXGbHx7D1Q==" spinCount="100000" sheet="1" formatCells="0" formatColumns="0" formatRows="0"/>
  <mergeCells count="702">
    <mergeCell ref="BH3:CA15"/>
    <mergeCell ref="AE4:AM6"/>
    <mergeCell ref="B60:C60"/>
    <mergeCell ref="D60:AB60"/>
    <mergeCell ref="E62:AB62"/>
    <mergeCell ref="F63:J63"/>
    <mergeCell ref="N63:Y63"/>
    <mergeCell ref="F64:J64"/>
    <mergeCell ref="N64:Y64"/>
    <mergeCell ref="C52:AA52"/>
    <mergeCell ref="AE52:AM54"/>
    <mergeCell ref="D53:AB54"/>
    <mergeCell ref="D55:AB56"/>
    <mergeCell ref="AE55:AM57"/>
    <mergeCell ref="AE60:AM65"/>
    <mergeCell ref="BA22:BB22"/>
    <mergeCell ref="BC22:BE22"/>
    <mergeCell ref="AQ22:AR22"/>
    <mergeCell ref="AS22:AT22"/>
    <mergeCell ref="AU22:AV22"/>
    <mergeCell ref="AW22:AX22"/>
    <mergeCell ref="AY22:AZ22"/>
    <mergeCell ref="AA23:AC23"/>
    <mergeCell ref="AD23:AF23"/>
    <mergeCell ref="AG23:AK23"/>
    <mergeCell ref="AL23:AM23"/>
    <mergeCell ref="AQ23:AR23"/>
    <mergeCell ref="AS23:AT23"/>
    <mergeCell ref="AG22:AK22"/>
    <mergeCell ref="C22:K22"/>
    <mergeCell ref="L22:M22"/>
    <mergeCell ref="N22:O22"/>
    <mergeCell ref="P22:Q22"/>
    <mergeCell ref="R22:S22"/>
    <mergeCell ref="T22:U22"/>
    <mergeCell ref="V22:W22"/>
    <mergeCell ref="X22:Z22"/>
    <mergeCell ref="AA22:AF22"/>
    <mergeCell ref="C23:C36"/>
    <mergeCell ref="D23:J23"/>
    <mergeCell ref="L23:M23"/>
    <mergeCell ref="N23:O23"/>
    <mergeCell ref="P23:Q23"/>
    <mergeCell ref="R23:S23"/>
    <mergeCell ref="T23:U23"/>
    <mergeCell ref="V23:W23"/>
    <mergeCell ref="X23:Z23"/>
    <mergeCell ref="F26:G26"/>
    <mergeCell ref="AF18:AG18"/>
    <mergeCell ref="B20:C20"/>
    <mergeCell ref="D20:AB20"/>
    <mergeCell ref="C21:K21"/>
    <mergeCell ref="L21:Z21"/>
    <mergeCell ref="AA21:AK21"/>
    <mergeCell ref="Z17:AA17"/>
    <mergeCell ref="AC17:AD17"/>
    <mergeCell ref="AF17:AG17"/>
    <mergeCell ref="L18:M18"/>
    <mergeCell ref="O18:P18"/>
    <mergeCell ref="R18:S18"/>
    <mergeCell ref="U18:V18"/>
    <mergeCell ref="W18:X18"/>
    <mergeCell ref="Z18:AA18"/>
    <mergeCell ref="AC18:AD18"/>
    <mergeCell ref="I17:K18"/>
    <mergeCell ref="L17:M17"/>
    <mergeCell ref="O17:P17"/>
    <mergeCell ref="R17:S17"/>
    <mergeCell ref="U17:V17"/>
    <mergeCell ref="W17:X17"/>
    <mergeCell ref="C13:D18"/>
    <mergeCell ref="E13:K14"/>
    <mergeCell ref="AF15:AG15"/>
    <mergeCell ref="L16:M16"/>
    <mergeCell ref="O16:P16"/>
    <mergeCell ref="R16:S16"/>
    <mergeCell ref="U16:V16"/>
    <mergeCell ref="W16:X16"/>
    <mergeCell ref="Z16:AA16"/>
    <mergeCell ref="AC16:AD16"/>
    <mergeCell ref="AF16:AG16"/>
    <mergeCell ref="AF13:AG13"/>
    <mergeCell ref="L14:M14"/>
    <mergeCell ref="O14:P14"/>
    <mergeCell ref="R14:S14"/>
    <mergeCell ref="U14:V14"/>
    <mergeCell ref="W14:X14"/>
    <mergeCell ref="Z14:AA14"/>
    <mergeCell ref="AC14:AD14"/>
    <mergeCell ref="AF14:AG14"/>
    <mergeCell ref="L13:M13"/>
    <mergeCell ref="O13:P13"/>
    <mergeCell ref="R13:S13"/>
    <mergeCell ref="U13:V13"/>
    <mergeCell ref="W13:X13"/>
    <mergeCell ref="Z13:AA13"/>
    <mergeCell ref="AC13:AD13"/>
    <mergeCell ref="E15:H18"/>
    <mergeCell ref="I15:K16"/>
    <mergeCell ref="L15:M15"/>
    <mergeCell ref="O15:P15"/>
    <mergeCell ref="R15:S15"/>
    <mergeCell ref="U15:V15"/>
    <mergeCell ref="W15:X15"/>
    <mergeCell ref="Z15:AA15"/>
    <mergeCell ref="AC15:AD15"/>
    <mergeCell ref="AF10:AG10"/>
    <mergeCell ref="E11:H12"/>
    <mergeCell ref="I11:K11"/>
    <mergeCell ref="L11:M11"/>
    <mergeCell ref="O11:P11"/>
    <mergeCell ref="R11:S11"/>
    <mergeCell ref="U11:V11"/>
    <mergeCell ref="W11:X11"/>
    <mergeCell ref="Z11:AA11"/>
    <mergeCell ref="AC11:AD11"/>
    <mergeCell ref="AF11:AG11"/>
    <mergeCell ref="I12:K12"/>
    <mergeCell ref="L12:M12"/>
    <mergeCell ref="O12:P12"/>
    <mergeCell ref="R12:S12"/>
    <mergeCell ref="U12:V12"/>
    <mergeCell ref="W12:X12"/>
    <mergeCell ref="Z12:AA12"/>
    <mergeCell ref="AC12:AD12"/>
    <mergeCell ref="AF12:AG12"/>
    <mergeCell ref="C10:D12"/>
    <mergeCell ref="E10:K10"/>
    <mergeCell ref="L10:M10"/>
    <mergeCell ref="O10:P10"/>
    <mergeCell ref="R10:S10"/>
    <mergeCell ref="U10:V10"/>
    <mergeCell ref="W10:X10"/>
    <mergeCell ref="Z10:AA10"/>
    <mergeCell ref="AC10:AD10"/>
    <mergeCell ref="C9:K9"/>
    <mergeCell ref="L9:M9"/>
    <mergeCell ref="O9:P9"/>
    <mergeCell ref="R9:S9"/>
    <mergeCell ref="U9:V9"/>
    <mergeCell ref="W9:X9"/>
    <mergeCell ref="Z9:AA9"/>
    <mergeCell ref="AC9:AD9"/>
    <mergeCell ref="AF9:AG9"/>
    <mergeCell ref="A1:AN1"/>
    <mergeCell ref="B3:AC3"/>
    <mergeCell ref="AD3:AN3"/>
    <mergeCell ref="B4:C4"/>
    <mergeCell ref="D4:AB5"/>
    <mergeCell ref="AP4:AP5"/>
    <mergeCell ref="B7:C7"/>
    <mergeCell ref="D7:AB7"/>
    <mergeCell ref="C8:K8"/>
    <mergeCell ref="L8:V8"/>
    <mergeCell ref="W8:AG8"/>
    <mergeCell ref="I26:J26"/>
    <mergeCell ref="L26:M26"/>
    <mergeCell ref="N26:O26"/>
    <mergeCell ref="P26:Q26"/>
    <mergeCell ref="R26:S26"/>
    <mergeCell ref="T26:U26"/>
    <mergeCell ref="V26:W26"/>
    <mergeCell ref="X26:Z26"/>
    <mergeCell ref="F28:G28"/>
    <mergeCell ref="I28:J28"/>
    <mergeCell ref="L28:M28"/>
    <mergeCell ref="N28:O28"/>
    <mergeCell ref="P28:Q28"/>
    <mergeCell ref="R28:S28"/>
    <mergeCell ref="T28:U28"/>
    <mergeCell ref="V28:W28"/>
    <mergeCell ref="X28:Z28"/>
    <mergeCell ref="F27:G27"/>
    <mergeCell ref="I27:J27"/>
    <mergeCell ref="L27:M27"/>
    <mergeCell ref="N27:O27"/>
    <mergeCell ref="P27:Q27"/>
    <mergeCell ref="R27:S27"/>
    <mergeCell ref="T27:U27"/>
    <mergeCell ref="AU23:AV23"/>
    <mergeCell ref="AW23:AX23"/>
    <mergeCell ref="AY23:AZ23"/>
    <mergeCell ref="BA23:BB23"/>
    <mergeCell ref="BC23:BD23"/>
    <mergeCell ref="BA24:BB24"/>
    <mergeCell ref="D24:G24"/>
    <mergeCell ref="I24:J24"/>
    <mergeCell ref="L24:M24"/>
    <mergeCell ref="N24:O24"/>
    <mergeCell ref="P24:Q24"/>
    <mergeCell ref="R24:S24"/>
    <mergeCell ref="T24:U24"/>
    <mergeCell ref="V24:W24"/>
    <mergeCell ref="X24:Z24"/>
    <mergeCell ref="AA24:AC24"/>
    <mergeCell ref="AD24:AF24"/>
    <mergeCell ref="AG24:AK24"/>
    <mergeCell ref="AL24:AM24"/>
    <mergeCell ref="AQ24:AR24"/>
    <mergeCell ref="AS24:AT24"/>
    <mergeCell ref="AU24:AV24"/>
    <mergeCell ref="AW24:AX24"/>
    <mergeCell ref="AY24:AZ24"/>
    <mergeCell ref="BC24:BD24"/>
    <mergeCell ref="F25:G25"/>
    <mergeCell ref="I25:J25"/>
    <mergeCell ref="L25:M25"/>
    <mergeCell ref="N25:O25"/>
    <mergeCell ref="P25:Q25"/>
    <mergeCell ref="R25:S25"/>
    <mergeCell ref="T25:U25"/>
    <mergeCell ref="V25:W25"/>
    <mergeCell ref="X25:Z25"/>
    <mergeCell ref="AA25:AC25"/>
    <mergeCell ref="AD25:AF25"/>
    <mergeCell ref="AG25:AK25"/>
    <mergeCell ref="AL25:AM25"/>
    <mergeCell ref="AQ25:AR25"/>
    <mergeCell ref="AS25:AT25"/>
    <mergeCell ref="AU25:AV25"/>
    <mergeCell ref="AW25:AX25"/>
    <mergeCell ref="AY25:AZ25"/>
    <mergeCell ref="BA25:BB25"/>
    <mergeCell ref="BC25:BD25"/>
    <mergeCell ref="AA26:AC26"/>
    <mergeCell ref="AD26:AF26"/>
    <mergeCell ref="AG26:AK26"/>
    <mergeCell ref="AL26:AM26"/>
    <mergeCell ref="AQ26:AR26"/>
    <mergeCell ref="AS26:AT26"/>
    <mergeCell ref="AU26:AV26"/>
    <mergeCell ref="AW26:AX26"/>
    <mergeCell ref="AY26:AZ26"/>
    <mergeCell ref="V27:W27"/>
    <mergeCell ref="X27:Z27"/>
    <mergeCell ref="AG28:AK28"/>
    <mergeCell ref="AL28:AM28"/>
    <mergeCell ref="AQ28:AR28"/>
    <mergeCell ref="AS28:AT28"/>
    <mergeCell ref="AU28:AV28"/>
    <mergeCell ref="AW28:AX28"/>
    <mergeCell ref="AY28:AZ28"/>
    <mergeCell ref="AA27:AC27"/>
    <mergeCell ref="AD27:AF27"/>
    <mergeCell ref="AG27:AK27"/>
    <mergeCell ref="AL27:AM27"/>
    <mergeCell ref="AQ27:AR27"/>
    <mergeCell ref="AS27:AT27"/>
    <mergeCell ref="AU27:AV27"/>
    <mergeCell ref="AW27:AX27"/>
    <mergeCell ref="AY27:AZ27"/>
    <mergeCell ref="BA26:BB26"/>
    <mergeCell ref="BC26:BD26"/>
    <mergeCell ref="BA27:BB27"/>
    <mergeCell ref="BC27:BD27"/>
    <mergeCell ref="BA28:BB28"/>
    <mergeCell ref="BC28:BD28"/>
    <mergeCell ref="F29:G29"/>
    <mergeCell ref="I29:J29"/>
    <mergeCell ref="L29:M29"/>
    <mergeCell ref="N29:O29"/>
    <mergeCell ref="P29:Q29"/>
    <mergeCell ref="R29:S29"/>
    <mergeCell ref="T29:U29"/>
    <mergeCell ref="V29:W29"/>
    <mergeCell ref="X29:Z29"/>
    <mergeCell ref="AA29:AC29"/>
    <mergeCell ref="AD29:AF29"/>
    <mergeCell ref="AG29:AK29"/>
    <mergeCell ref="AL29:AM29"/>
    <mergeCell ref="AQ29:AR29"/>
    <mergeCell ref="AS29:AT29"/>
    <mergeCell ref="AU29:AV29"/>
    <mergeCell ref="AW29:AX29"/>
    <mergeCell ref="AY29:AZ29"/>
    <mergeCell ref="AG30:AK30"/>
    <mergeCell ref="AL30:AM30"/>
    <mergeCell ref="AQ30:AR30"/>
    <mergeCell ref="AS30:AT30"/>
    <mergeCell ref="AU30:AV30"/>
    <mergeCell ref="AW30:AX30"/>
    <mergeCell ref="AY30:AZ30"/>
    <mergeCell ref="BA30:BB30"/>
    <mergeCell ref="BC30:BD30"/>
    <mergeCell ref="AA28:AC28"/>
    <mergeCell ref="AD28:AF28"/>
    <mergeCell ref="F30:G30"/>
    <mergeCell ref="I30:J30"/>
    <mergeCell ref="L30:M30"/>
    <mergeCell ref="N30:O30"/>
    <mergeCell ref="P30:Q30"/>
    <mergeCell ref="R30:S30"/>
    <mergeCell ref="T30:U30"/>
    <mergeCell ref="V30:W30"/>
    <mergeCell ref="X30:Z30"/>
    <mergeCell ref="AA30:AC30"/>
    <mergeCell ref="AD30:AF30"/>
    <mergeCell ref="AQ31:AR31"/>
    <mergeCell ref="AS31:AT31"/>
    <mergeCell ref="AU31:AV31"/>
    <mergeCell ref="AW31:AX31"/>
    <mergeCell ref="AY31:AZ31"/>
    <mergeCell ref="BA31:BB31"/>
    <mergeCell ref="BC31:BD31"/>
    <mergeCell ref="BA29:BB29"/>
    <mergeCell ref="BC29:BD29"/>
    <mergeCell ref="F31:G31"/>
    <mergeCell ref="I31:J31"/>
    <mergeCell ref="L31:M31"/>
    <mergeCell ref="N31:O31"/>
    <mergeCell ref="P31:Q31"/>
    <mergeCell ref="R31:S31"/>
    <mergeCell ref="T31:U31"/>
    <mergeCell ref="V31:W31"/>
    <mergeCell ref="X31:Z31"/>
    <mergeCell ref="F32:G32"/>
    <mergeCell ref="I32:J32"/>
    <mergeCell ref="L32:M32"/>
    <mergeCell ref="N32:O32"/>
    <mergeCell ref="P32:Q32"/>
    <mergeCell ref="R32:S32"/>
    <mergeCell ref="T32:U32"/>
    <mergeCell ref="V32:W32"/>
    <mergeCell ref="X32:Z32"/>
    <mergeCell ref="BA32:BB32"/>
    <mergeCell ref="BC32:BD32"/>
    <mergeCell ref="AA31:AC31"/>
    <mergeCell ref="AD31:AF31"/>
    <mergeCell ref="AG33:AK33"/>
    <mergeCell ref="AL33:AM33"/>
    <mergeCell ref="AQ33:AR33"/>
    <mergeCell ref="AS33:AT33"/>
    <mergeCell ref="AU33:AV33"/>
    <mergeCell ref="AW33:AX33"/>
    <mergeCell ref="AY33:AZ33"/>
    <mergeCell ref="BA33:BB33"/>
    <mergeCell ref="BC33:BD33"/>
    <mergeCell ref="AA32:AC32"/>
    <mergeCell ref="AD32:AF32"/>
    <mergeCell ref="AG32:AK32"/>
    <mergeCell ref="AL32:AM32"/>
    <mergeCell ref="AQ32:AR32"/>
    <mergeCell ref="AS32:AT32"/>
    <mergeCell ref="AU32:AV32"/>
    <mergeCell ref="AW32:AX32"/>
    <mergeCell ref="AY32:AZ32"/>
    <mergeCell ref="AG31:AK31"/>
    <mergeCell ref="AL31:AM31"/>
    <mergeCell ref="F33:G33"/>
    <mergeCell ref="I33:J33"/>
    <mergeCell ref="L33:M33"/>
    <mergeCell ref="N33:O33"/>
    <mergeCell ref="P33:Q33"/>
    <mergeCell ref="R33:S33"/>
    <mergeCell ref="T33:U33"/>
    <mergeCell ref="V33:W33"/>
    <mergeCell ref="X33:Z33"/>
    <mergeCell ref="F34:G34"/>
    <mergeCell ref="I34:J34"/>
    <mergeCell ref="L34:M34"/>
    <mergeCell ref="N34:O34"/>
    <mergeCell ref="P34:Q34"/>
    <mergeCell ref="R34:S34"/>
    <mergeCell ref="T34:U34"/>
    <mergeCell ref="V34:W34"/>
    <mergeCell ref="X34:Z34"/>
    <mergeCell ref="BA34:BB34"/>
    <mergeCell ref="BC34:BD34"/>
    <mergeCell ref="AA33:AC33"/>
    <mergeCell ref="AD33:AF33"/>
    <mergeCell ref="AG35:AK35"/>
    <mergeCell ref="AL35:AM35"/>
    <mergeCell ref="AQ35:AR35"/>
    <mergeCell ref="AS35:AT35"/>
    <mergeCell ref="AU35:AV35"/>
    <mergeCell ref="AW35:AX35"/>
    <mergeCell ref="AY35:AZ35"/>
    <mergeCell ref="BA35:BB35"/>
    <mergeCell ref="BC35:BD35"/>
    <mergeCell ref="AA34:AC34"/>
    <mergeCell ref="AD34:AF34"/>
    <mergeCell ref="AG34:AK34"/>
    <mergeCell ref="AL34:AM34"/>
    <mergeCell ref="AQ34:AR34"/>
    <mergeCell ref="AS34:AT34"/>
    <mergeCell ref="AU34:AV34"/>
    <mergeCell ref="AW34:AX34"/>
    <mergeCell ref="AY34:AZ34"/>
    <mergeCell ref="F35:G35"/>
    <mergeCell ref="I35:J35"/>
    <mergeCell ref="L35:M35"/>
    <mergeCell ref="N35:O35"/>
    <mergeCell ref="P35:Q35"/>
    <mergeCell ref="R35:S35"/>
    <mergeCell ref="T35:U35"/>
    <mergeCell ref="V35:W35"/>
    <mergeCell ref="X35:Z35"/>
    <mergeCell ref="F36:G36"/>
    <mergeCell ref="I36:J36"/>
    <mergeCell ref="L36:M36"/>
    <mergeCell ref="N36:O36"/>
    <mergeCell ref="P36:Q36"/>
    <mergeCell ref="R36:S36"/>
    <mergeCell ref="T36:U36"/>
    <mergeCell ref="V36:W36"/>
    <mergeCell ref="X36:Z36"/>
    <mergeCell ref="AA36:AC36"/>
    <mergeCell ref="AD36:AF36"/>
    <mergeCell ref="AG36:AK36"/>
    <mergeCell ref="AL36:AM36"/>
    <mergeCell ref="AQ36:AR36"/>
    <mergeCell ref="AS36:AT36"/>
    <mergeCell ref="AU36:AV36"/>
    <mergeCell ref="AW36:AX36"/>
    <mergeCell ref="AY36:AZ36"/>
    <mergeCell ref="BA36:BB36"/>
    <mergeCell ref="BC36:BD36"/>
    <mergeCell ref="AA35:AC35"/>
    <mergeCell ref="AD35:AF35"/>
    <mergeCell ref="C37:C50"/>
    <mergeCell ref="D37:J37"/>
    <mergeCell ref="L37:M37"/>
    <mergeCell ref="N37:O37"/>
    <mergeCell ref="P37:Q37"/>
    <mergeCell ref="R37:S37"/>
    <mergeCell ref="T37:U37"/>
    <mergeCell ref="V37:W37"/>
    <mergeCell ref="X37:Z37"/>
    <mergeCell ref="F39:G39"/>
    <mergeCell ref="I39:J39"/>
    <mergeCell ref="L39:M39"/>
    <mergeCell ref="N39:O39"/>
    <mergeCell ref="P39:Q39"/>
    <mergeCell ref="R39:S39"/>
    <mergeCell ref="T39:U39"/>
    <mergeCell ref="V39:W39"/>
    <mergeCell ref="X39:Z39"/>
    <mergeCell ref="F41:G41"/>
    <mergeCell ref="I41:J41"/>
    <mergeCell ref="L41:M41"/>
    <mergeCell ref="N41:O41"/>
    <mergeCell ref="P41:Q41"/>
    <mergeCell ref="R41:S41"/>
    <mergeCell ref="AA37:AC37"/>
    <mergeCell ref="AD37:AF37"/>
    <mergeCell ref="AG37:AK37"/>
    <mergeCell ref="AL37:AM37"/>
    <mergeCell ref="AQ37:AR37"/>
    <mergeCell ref="AG39:AK39"/>
    <mergeCell ref="AL39:AM39"/>
    <mergeCell ref="AQ39:AR39"/>
    <mergeCell ref="AA38:AC38"/>
    <mergeCell ref="AD38:AF38"/>
    <mergeCell ref="AG38:AK38"/>
    <mergeCell ref="AL38:AM38"/>
    <mergeCell ref="AQ38:AR38"/>
    <mergeCell ref="D38:G38"/>
    <mergeCell ref="I38:J38"/>
    <mergeCell ref="L38:M38"/>
    <mergeCell ref="N38:O38"/>
    <mergeCell ref="P38:Q38"/>
    <mergeCell ref="R38:S38"/>
    <mergeCell ref="T38:U38"/>
    <mergeCell ref="V38:W38"/>
    <mergeCell ref="X38:Z38"/>
    <mergeCell ref="AS39:AT39"/>
    <mergeCell ref="AU39:AV39"/>
    <mergeCell ref="AW39:AX39"/>
    <mergeCell ref="AY39:AZ39"/>
    <mergeCell ref="BA37:BB37"/>
    <mergeCell ref="BC37:BD37"/>
    <mergeCell ref="BA38:BB38"/>
    <mergeCell ref="BC38:BD38"/>
    <mergeCell ref="BA39:BB39"/>
    <mergeCell ref="BC39:BD39"/>
    <mergeCell ref="AS37:AT37"/>
    <mergeCell ref="AU37:AV37"/>
    <mergeCell ref="AW37:AX37"/>
    <mergeCell ref="AY37:AZ37"/>
    <mergeCell ref="AS38:AT38"/>
    <mergeCell ref="AU38:AV38"/>
    <mergeCell ref="AW38:AX38"/>
    <mergeCell ref="AY38:AZ38"/>
    <mergeCell ref="AU40:AV40"/>
    <mergeCell ref="AW40:AX40"/>
    <mergeCell ref="AY40:AZ40"/>
    <mergeCell ref="F40:G40"/>
    <mergeCell ref="I40:J40"/>
    <mergeCell ref="L40:M40"/>
    <mergeCell ref="N40:O40"/>
    <mergeCell ref="P40:Q40"/>
    <mergeCell ref="R40:S40"/>
    <mergeCell ref="T40:U40"/>
    <mergeCell ref="V40:W40"/>
    <mergeCell ref="X40:Z40"/>
    <mergeCell ref="BA40:BB40"/>
    <mergeCell ref="BC40:BD40"/>
    <mergeCell ref="AA39:AC39"/>
    <mergeCell ref="AD39:AF39"/>
    <mergeCell ref="T41:U41"/>
    <mergeCell ref="V41:W41"/>
    <mergeCell ref="X41:Z41"/>
    <mergeCell ref="AA41:AC41"/>
    <mergeCell ref="AD41:AF41"/>
    <mergeCell ref="AG41:AK41"/>
    <mergeCell ref="AL41:AM41"/>
    <mergeCell ref="AQ41:AR41"/>
    <mergeCell ref="AS41:AT41"/>
    <mergeCell ref="AU41:AV41"/>
    <mergeCell ref="AW41:AX41"/>
    <mergeCell ref="AY41:AZ41"/>
    <mergeCell ref="BA41:BB41"/>
    <mergeCell ref="BC41:BD41"/>
    <mergeCell ref="AA40:AC40"/>
    <mergeCell ref="AD40:AF40"/>
    <mergeCell ref="AG40:AK40"/>
    <mergeCell ref="AL40:AM40"/>
    <mergeCell ref="AQ40:AR40"/>
    <mergeCell ref="AS40:AT40"/>
    <mergeCell ref="AG42:AK42"/>
    <mergeCell ref="AL42:AM42"/>
    <mergeCell ref="AQ42:AR42"/>
    <mergeCell ref="AS42:AT42"/>
    <mergeCell ref="AU42:AV42"/>
    <mergeCell ref="AW42:AX42"/>
    <mergeCell ref="AY42:AZ42"/>
    <mergeCell ref="F42:G42"/>
    <mergeCell ref="I42:J42"/>
    <mergeCell ref="L42:M42"/>
    <mergeCell ref="N42:O42"/>
    <mergeCell ref="P42:Q42"/>
    <mergeCell ref="R42:S42"/>
    <mergeCell ref="T42:U42"/>
    <mergeCell ref="V42:W42"/>
    <mergeCell ref="X42:Z42"/>
    <mergeCell ref="BA42:BB42"/>
    <mergeCell ref="BC42:BD42"/>
    <mergeCell ref="F43:G43"/>
    <mergeCell ref="I43:J43"/>
    <mergeCell ref="L43:M43"/>
    <mergeCell ref="N43:O43"/>
    <mergeCell ref="P43:Q43"/>
    <mergeCell ref="R43:S43"/>
    <mergeCell ref="T43:U43"/>
    <mergeCell ref="V43:W43"/>
    <mergeCell ref="X43:Z43"/>
    <mergeCell ref="AA43:AC43"/>
    <mergeCell ref="AD43:AF43"/>
    <mergeCell ref="AG43:AK43"/>
    <mergeCell ref="AL43:AM43"/>
    <mergeCell ref="AQ43:AR43"/>
    <mergeCell ref="AS43:AT43"/>
    <mergeCell ref="AU43:AV43"/>
    <mergeCell ref="AW43:AX43"/>
    <mergeCell ref="AY43:AZ43"/>
    <mergeCell ref="BA43:BB43"/>
    <mergeCell ref="BC43:BD43"/>
    <mergeCell ref="AA42:AC42"/>
    <mergeCell ref="AD42:AF42"/>
    <mergeCell ref="AG44:AK44"/>
    <mergeCell ref="AL44:AM44"/>
    <mergeCell ref="AQ44:AR44"/>
    <mergeCell ref="AS44:AT44"/>
    <mergeCell ref="AU44:AV44"/>
    <mergeCell ref="AW44:AX44"/>
    <mergeCell ref="AY44:AZ44"/>
    <mergeCell ref="F44:G44"/>
    <mergeCell ref="I44:J44"/>
    <mergeCell ref="L44:M44"/>
    <mergeCell ref="N44:O44"/>
    <mergeCell ref="P44:Q44"/>
    <mergeCell ref="R44:S44"/>
    <mergeCell ref="T44:U44"/>
    <mergeCell ref="V44:W44"/>
    <mergeCell ref="X44:Z44"/>
    <mergeCell ref="BA44:BB44"/>
    <mergeCell ref="BC44:BD44"/>
    <mergeCell ref="F45:G45"/>
    <mergeCell ref="I45:J45"/>
    <mergeCell ref="L45:M45"/>
    <mergeCell ref="N45:O45"/>
    <mergeCell ref="P45:Q45"/>
    <mergeCell ref="R45:S45"/>
    <mergeCell ref="T45:U45"/>
    <mergeCell ref="V45:W45"/>
    <mergeCell ref="X45:Z45"/>
    <mergeCell ref="AA45:AC45"/>
    <mergeCell ref="AD45:AF45"/>
    <mergeCell ref="AG45:AK45"/>
    <mergeCell ref="AL45:AM45"/>
    <mergeCell ref="AQ45:AR45"/>
    <mergeCell ref="AS45:AT45"/>
    <mergeCell ref="AU45:AV45"/>
    <mergeCell ref="AW45:AX45"/>
    <mergeCell ref="AY45:AZ45"/>
    <mergeCell ref="BA45:BB45"/>
    <mergeCell ref="BC45:BD45"/>
    <mergeCell ref="AA44:AC44"/>
    <mergeCell ref="AD44:AF44"/>
    <mergeCell ref="AG46:AK46"/>
    <mergeCell ref="AL46:AM46"/>
    <mergeCell ref="AQ46:AR46"/>
    <mergeCell ref="AS46:AT46"/>
    <mergeCell ref="AU46:AV46"/>
    <mergeCell ref="AW46:AX46"/>
    <mergeCell ref="AY46:AZ46"/>
    <mergeCell ref="F46:G46"/>
    <mergeCell ref="I46:J46"/>
    <mergeCell ref="L46:M46"/>
    <mergeCell ref="N46:O46"/>
    <mergeCell ref="P46:Q46"/>
    <mergeCell ref="R46:S46"/>
    <mergeCell ref="T46:U46"/>
    <mergeCell ref="V46:W46"/>
    <mergeCell ref="X46:Z46"/>
    <mergeCell ref="BA46:BB46"/>
    <mergeCell ref="BC46:BD46"/>
    <mergeCell ref="F47:G47"/>
    <mergeCell ref="I47:J47"/>
    <mergeCell ref="L47:M47"/>
    <mergeCell ref="N47:O47"/>
    <mergeCell ref="P47:Q47"/>
    <mergeCell ref="R47:S47"/>
    <mergeCell ref="T47:U47"/>
    <mergeCell ref="V47:W47"/>
    <mergeCell ref="X47:Z47"/>
    <mergeCell ref="AA47:AC47"/>
    <mergeCell ref="AD47:AF47"/>
    <mergeCell ref="AG47:AK47"/>
    <mergeCell ref="AL47:AM47"/>
    <mergeCell ref="AQ47:AR47"/>
    <mergeCell ref="AS47:AT47"/>
    <mergeCell ref="AU47:AV47"/>
    <mergeCell ref="AW47:AX47"/>
    <mergeCell ref="AY47:AZ47"/>
    <mergeCell ref="BA47:BB47"/>
    <mergeCell ref="BC47:BD47"/>
    <mergeCell ref="AA46:AC46"/>
    <mergeCell ref="AD46:AF46"/>
    <mergeCell ref="AG48:AK48"/>
    <mergeCell ref="AL48:AM48"/>
    <mergeCell ref="AQ48:AR48"/>
    <mergeCell ref="AS48:AT48"/>
    <mergeCell ref="AU48:AV48"/>
    <mergeCell ref="AW48:AX48"/>
    <mergeCell ref="AY48:AZ48"/>
    <mergeCell ref="F48:G48"/>
    <mergeCell ref="I48:J48"/>
    <mergeCell ref="L48:M48"/>
    <mergeCell ref="N48:O48"/>
    <mergeCell ref="P48:Q48"/>
    <mergeCell ref="R48:S48"/>
    <mergeCell ref="T48:U48"/>
    <mergeCell ref="V48:W48"/>
    <mergeCell ref="X48:Z48"/>
    <mergeCell ref="BA48:BB48"/>
    <mergeCell ref="BC48:BD48"/>
    <mergeCell ref="F49:G49"/>
    <mergeCell ref="I49:J49"/>
    <mergeCell ref="L49:M49"/>
    <mergeCell ref="N49:O49"/>
    <mergeCell ref="P49:Q49"/>
    <mergeCell ref="R49:S49"/>
    <mergeCell ref="T49:U49"/>
    <mergeCell ref="V49:W49"/>
    <mergeCell ref="X49:Z49"/>
    <mergeCell ref="AA49:AC49"/>
    <mergeCell ref="AD49:AF49"/>
    <mergeCell ref="AG49:AK49"/>
    <mergeCell ref="AL49:AM49"/>
    <mergeCell ref="AQ49:AR49"/>
    <mergeCell ref="AS49:AT49"/>
    <mergeCell ref="AU49:AV49"/>
    <mergeCell ref="AW49:AX49"/>
    <mergeCell ref="AY49:AZ49"/>
    <mergeCell ref="BA49:BB49"/>
    <mergeCell ref="BC49:BD49"/>
    <mergeCell ref="AA48:AC48"/>
    <mergeCell ref="AD48:AF48"/>
    <mergeCell ref="BA50:BB50"/>
    <mergeCell ref="BC50:BD50"/>
    <mergeCell ref="AE58:AM59"/>
    <mergeCell ref="AD61:AD62"/>
    <mergeCell ref="AA50:AC50"/>
    <mergeCell ref="AD50:AF50"/>
    <mergeCell ref="AG50:AK50"/>
    <mergeCell ref="AL50:AM50"/>
    <mergeCell ref="AQ50:AR50"/>
    <mergeCell ref="AS50:AT50"/>
    <mergeCell ref="AU50:AV50"/>
    <mergeCell ref="AW50:AX50"/>
    <mergeCell ref="AY50:AZ50"/>
    <mergeCell ref="D57:AB58"/>
    <mergeCell ref="F50:G50"/>
    <mergeCell ref="I50:J50"/>
    <mergeCell ref="L50:M50"/>
    <mergeCell ref="N50:O50"/>
    <mergeCell ref="P50:Q50"/>
    <mergeCell ref="R50:S50"/>
    <mergeCell ref="T50:U50"/>
    <mergeCell ref="V50:W50"/>
    <mergeCell ref="X50:Z50"/>
  </mergeCells>
  <phoneticPr fontId="4"/>
  <conditionalFormatting sqref="L9:M18 O9:P18 R9:S18 U9:X18 Z9:AA18 AC9:AD18 AF9:AG18">
    <cfRule type="containsBlanks" dxfId="371" priority="8">
      <formula>LEN(TRIM(L9))=0</formula>
    </cfRule>
  </conditionalFormatting>
  <conditionalFormatting sqref="L23:W50">
    <cfRule type="containsBlanks" dxfId="370" priority="5">
      <formula>LEN(TRIM(L23))=0</formula>
    </cfRule>
  </conditionalFormatting>
  <conditionalFormatting sqref="AA23:AC50">
    <cfRule type="containsBlanks" dxfId="369" priority="4">
      <formula>LEN(TRIM(AA23))=0</formula>
    </cfRule>
  </conditionalFormatting>
  <conditionalFormatting sqref="AD23:AF50">
    <cfRule type="expression" dxfId="368" priority="1">
      <formula>$AD23=0</formula>
    </cfRule>
    <cfRule type="expression" dxfId="367" priority="2">
      <formula>$AD23=0</formula>
    </cfRule>
    <cfRule type="expression" dxfId="366" priority="3">
      <formula>$BF23="NG"</formula>
    </cfRule>
  </conditionalFormatting>
  <dataValidations count="1">
    <dataValidation imeMode="off" allowBlank="1" showInputMessage="1" showErrorMessage="1" sqref="L23:W50 AA23:AF50" xr:uid="{D1F1BB0F-287D-49F0-ABC8-F4660802808C}"/>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6689" r:id="rId4" name="Check Box 11">
              <controlPr defaultSize="0" autoFill="0" autoLine="0" autoPict="0">
                <anchor moveWithCells="1">
                  <from>
                    <xdr:col>21</xdr:col>
                    <xdr:colOff>142875</xdr:colOff>
                    <xdr:row>59</xdr:row>
                    <xdr:rowOff>28575</xdr:rowOff>
                  </from>
                  <to>
                    <xdr:col>25</xdr:col>
                    <xdr:colOff>76200</xdr:colOff>
                    <xdr:row>61</xdr:row>
                    <xdr:rowOff>76200</xdr:rowOff>
                  </to>
                </anchor>
              </controlPr>
            </control>
          </mc:Choice>
        </mc:AlternateContent>
        <mc:AlternateContent xmlns:mc="http://schemas.openxmlformats.org/markup-compatibility/2006">
          <mc:Choice Requires="x14">
            <control shapeId="1266690" r:id="rId5" name="Check Box 12">
              <controlPr defaultSize="0" autoFill="0" autoLine="0" autoPict="0">
                <anchor moveWithCells="1">
                  <from>
                    <xdr:col>25</xdr:col>
                    <xdr:colOff>19050</xdr:colOff>
                    <xdr:row>59</xdr:row>
                    <xdr:rowOff>28575</xdr:rowOff>
                  </from>
                  <to>
                    <xdr:col>28</xdr:col>
                    <xdr:colOff>85725</xdr:colOff>
                    <xdr:row>61</xdr:row>
                    <xdr:rowOff>76200</xdr:rowOff>
                  </to>
                </anchor>
              </controlPr>
            </control>
          </mc:Choice>
        </mc:AlternateContent>
        <mc:AlternateContent xmlns:mc="http://schemas.openxmlformats.org/markup-compatibility/2006">
          <mc:Choice Requires="x14">
            <control shapeId="1266691" r:id="rId6" name="Check Box 21">
              <controlPr defaultSize="0" autoFill="0" autoLine="0" autoPict="0">
                <anchor moveWithCells="1">
                  <from>
                    <xdr:col>17</xdr:col>
                    <xdr:colOff>133350</xdr:colOff>
                    <xdr:row>4</xdr:row>
                    <xdr:rowOff>28575</xdr:rowOff>
                  </from>
                  <to>
                    <xdr:col>21</xdr:col>
                    <xdr:colOff>85725</xdr:colOff>
                    <xdr:row>5</xdr:row>
                    <xdr:rowOff>85725</xdr:rowOff>
                  </to>
                </anchor>
              </controlPr>
            </control>
          </mc:Choice>
        </mc:AlternateContent>
        <mc:AlternateContent xmlns:mc="http://schemas.openxmlformats.org/markup-compatibility/2006">
          <mc:Choice Requires="x14">
            <control shapeId="1266692" r:id="rId7" name="Check Box 22">
              <controlPr defaultSize="0" autoFill="0" autoLine="0" autoPict="0">
                <anchor moveWithCells="1">
                  <from>
                    <xdr:col>20</xdr:col>
                    <xdr:colOff>171450</xdr:colOff>
                    <xdr:row>4</xdr:row>
                    <xdr:rowOff>28575</xdr:rowOff>
                  </from>
                  <to>
                    <xdr:col>24</xdr:col>
                    <xdr:colOff>133350</xdr:colOff>
                    <xdr:row>6</xdr:row>
                    <xdr:rowOff>0</xdr:rowOff>
                  </to>
                </anchor>
              </controlPr>
            </control>
          </mc:Choice>
        </mc:AlternateContent>
        <mc:AlternateContent xmlns:mc="http://schemas.openxmlformats.org/markup-compatibility/2006">
          <mc:Choice Requires="x14">
            <control shapeId="1266693" r:id="rId8" name="Check Box 23">
              <controlPr defaultSize="0" autoFill="0" autoLine="0" autoPict="0">
                <anchor moveWithCells="1">
                  <from>
                    <xdr:col>24</xdr:col>
                    <xdr:colOff>152400</xdr:colOff>
                    <xdr:row>4</xdr:row>
                    <xdr:rowOff>28575</xdr:rowOff>
                  </from>
                  <to>
                    <xdr:col>29</xdr:col>
                    <xdr:colOff>19050</xdr:colOff>
                    <xdr:row>6</xdr:row>
                    <xdr:rowOff>0</xdr:rowOff>
                  </to>
                </anchor>
              </controlPr>
            </control>
          </mc:Choice>
        </mc:AlternateContent>
        <mc:AlternateContent xmlns:mc="http://schemas.openxmlformats.org/markup-compatibility/2006">
          <mc:Choice Requires="x14">
            <control shapeId="1266694" r:id="rId9" name="Check Box 37">
              <controlPr defaultSize="0" autoFill="0" autoLine="0" autoPict="0">
                <anchor moveWithCells="1">
                  <from>
                    <xdr:col>3</xdr:col>
                    <xdr:colOff>171450</xdr:colOff>
                    <xdr:row>62</xdr:row>
                    <xdr:rowOff>0</xdr:rowOff>
                  </from>
                  <to>
                    <xdr:col>5</xdr:col>
                    <xdr:colOff>19050</xdr:colOff>
                    <xdr:row>63</xdr:row>
                    <xdr:rowOff>19050</xdr:rowOff>
                  </to>
                </anchor>
              </controlPr>
            </control>
          </mc:Choice>
        </mc:AlternateContent>
        <mc:AlternateContent xmlns:mc="http://schemas.openxmlformats.org/markup-compatibility/2006">
          <mc:Choice Requires="x14">
            <control shapeId="1266695" r:id="rId10" name="Check Box 38">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mc:AlternateContent xmlns:mc="http://schemas.openxmlformats.org/markup-compatibility/2006">
          <mc:Choice Requires="x14">
            <control shapeId="1266696" r:id="rId11" name="Check Box 39">
              <controlPr defaultSize="0" autoFill="0" autoLine="0" autoPict="0">
                <anchor moveWithCells="1">
                  <from>
                    <xdr:col>3</xdr:col>
                    <xdr:colOff>171450</xdr:colOff>
                    <xdr:row>62</xdr:row>
                    <xdr:rowOff>152400</xdr:rowOff>
                  </from>
                  <to>
                    <xdr:col>5</xdr:col>
                    <xdr:colOff>9525</xdr:colOff>
                    <xdr:row>64</xdr:row>
                    <xdr:rowOff>9525</xdr:rowOff>
                  </to>
                </anchor>
              </controlPr>
            </control>
          </mc:Choice>
        </mc:AlternateContent>
        <mc:AlternateContent xmlns:mc="http://schemas.openxmlformats.org/markup-compatibility/2006">
          <mc:Choice Requires="x14">
            <control shapeId="1266697" r:id="rId12" name="Check Box 41">
              <controlPr defaultSize="0" autoFill="0" autoLine="0" autoPict="0">
                <anchor moveWithCells="1">
                  <from>
                    <xdr:col>11</xdr:col>
                    <xdr:colOff>76200</xdr:colOff>
                    <xdr:row>62</xdr:row>
                    <xdr:rowOff>152400</xdr:rowOff>
                  </from>
                  <to>
                    <xdr:col>12</xdr:col>
                    <xdr:colOff>85725</xdr:colOff>
                    <xdr:row>64</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F7CC-384F-4C1F-ABF3-FC460C3B10A8}">
  <sheetPr>
    <tabColor theme="7" tint="0.59999389629810485"/>
  </sheetPr>
  <dimension ref="A1:BW97"/>
  <sheetViews>
    <sheetView showGridLines="0" view="pageBreakPreview" zoomScaleNormal="100" zoomScaleSheetLayoutView="100" workbookViewId="0">
      <selection activeCell="J10" sqref="J10:T10"/>
    </sheetView>
  </sheetViews>
  <sheetFormatPr defaultColWidth="8" defaultRowHeight="12"/>
  <cols>
    <col min="1" max="1" width="1.375" style="54" customWidth="1"/>
    <col min="2" max="27" width="2.375" style="54" customWidth="1"/>
    <col min="28" max="28" width="2.375" style="137" customWidth="1"/>
    <col min="29" max="61" width="2.375" style="54" customWidth="1"/>
    <col min="62" max="83" width="2.625" style="54" customWidth="1"/>
    <col min="84" max="16384" width="8" style="54"/>
  </cols>
  <sheetData>
    <row r="1" spans="1:70" ht="14.1" customHeight="1">
      <c r="A1" s="1743" t="s">
        <v>1227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736"/>
      <c r="AO1" s="665"/>
      <c r="AP1" s="665"/>
      <c r="AQ1" s="665"/>
      <c r="AR1" s="665"/>
      <c r="AS1" s="665"/>
      <c r="AT1" s="736"/>
      <c r="AU1" s="736"/>
    </row>
    <row r="2" spans="1:70" ht="5.0999999999999996" customHeight="1" thickBot="1"/>
    <row r="3" spans="1:70" ht="14.1" customHeight="1">
      <c r="B3" s="1745" t="s">
        <v>1296</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2614"/>
      <c r="AB3" s="2886" t="s">
        <v>118</v>
      </c>
      <c r="AC3" s="2887"/>
      <c r="AD3" s="2887"/>
      <c r="AE3" s="2887"/>
      <c r="AF3" s="2887"/>
      <c r="AG3" s="2887"/>
      <c r="AH3" s="2887"/>
      <c r="AI3" s="2887"/>
      <c r="AJ3" s="2887"/>
      <c r="AK3" s="2887"/>
      <c r="AL3" s="1745"/>
      <c r="AM3" s="747"/>
    </row>
    <row r="4" spans="1:70" ht="14.1" customHeight="1">
      <c r="A4" s="55"/>
      <c r="B4" s="2888" t="s">
        <v>612</v>
      </c>
      <c r="C4" s="2889"/>
      <c r="D4" s="2890" t="s">
        <v>1297</v>
      </c>
      <c r="E4" s="2890"/>
      <c r="F4" s="2890"/>
      <c r="G4" s="2890"/>
      <c r="H4" s="2890"/>
      <c r="I4" s="2890"/>
      <c r="J4" s="2890"/>
      <c r="K4" s="2890"/>
      <c r="L4" s="2890"/>
      <c r="M4" s="2890"/>
      <c r="N4" s="2890"/>
      <c r="O4" s="2890"/>
      <c r="P4" s="2890"/>
      <c r="Q4" s="2890"/>
      <c r="R4" s="2890"/>
      <c r="S4" s="2890"/>
      <c r="T4" s="2890"/>
      <c r="U4" s="2890"/>
      <c r="V4" s="2890"/>
      <c r="W4" s="2890"/>
      <c r="X4" s="2890"/>
      <c r="Y4" s="2890"/>
      <c r="Z4" s="2890"/>
      <c r="AA4" s="862"/>
      <c r="AB4" s="863" t="s">
        <v>497</v>
      </c>
      <c r="AC4" s="2870" t="s">
        <v>219</v>
      </c>
      <c r="AD4" s="2870"/>
      <c r="AE4" s="2870"/>
      <c r="AF4" s="2870"/>
      <c r="AG4" s="2870"/>
      <c r="AH4" s="2870"/>
      <c r="AI4" s="2870"/>
      <c r="AJ4" s="2870"/>
      <c r="AK4" s="2870"/>
      <c r="AL4" s="2870"/>
      <c r="AM4" s="864"/>
      <c r="AN4" s="2788"/>
      <c r="AO4" s="2883"/>
      <c r="AP4" s="2883"/>
      <c r="AQ4" s="2883"/>
      <c r="AR4" s="2883"/>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c r="BP4" s="2883"/>
      <c r="BQ4" s="2883"/>
      <c r="BR4" s="2883"/>
    </row>
    <row r="5" spans="1:70" ht="14.1" customHeight="1">
      <c r="A5" s="55"/>
      <c r="B5" s="61"/>
      <c r="D5" s="2000"/>
      <c r="E5" s="2000"/>
      <c r="F5" s="2000"/>
      <c r="G5" s="2000"/>
      <c r="H5" s="2000"/>
      <c r="I5" s="2000"/>
      <c r="J5" s="2000"/>
      <c r="K5" s="2000"/>
      <c r="L5" s="2000"/>
      <c r="M5" s="2000"/>
      <c r="N5" s="2000"/>
      <c r="O5" s="2000"/>
      <c r="P5" s="2000"/>
      <c r="Q5" s="2000"/>
      <c r="R5" s="2000"/>
      <c r="S5" s="2000"/>
      <c r="T5" s="2000"/>
      <c r="U5" s="2000"/>
      <c r="V5" s="2000"/>
      <c r="W5" s="2000"/>
      <c r="X5" s="2000"/>
      <c r="Y5" s="2000"/>
      <c r="Z5" s="2000"/>
      <c r="AA5" s="641"/>
      <c r="AB5" s="585"/>
      <c r="AC5" s="1812"/>
      <c r="AD5" s="1812"/>
      <c r="AE5" s="1812"/>
      <c r="AF5" s="1812"/>
      <c r="AG5" s="1812"/>
      <c r="AH5" s="1812"/>
      <c r="AI5" s="1812"/>
      <c r="AJ5" s="1812"/>
      <c r="AK5" s="1812"/>
      <c r="AL5" s="1812"/>
      <c r="AM5" s="864"/>
      <c r="AN5" s="2788"/>
      <c r="AO5" s="2883"/>
      <c r="AP5" s="2883"/>
      <c r="AQ5" s="2883"/>
      <c r="AR5" s="2883"/>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c r="BP5" s="2883"/>
      <c r="BQ5" s="2883"/>
      <c r="BR5" s="2883"/>
    </row>
    <row r="6" spans="1:70" ht="14.1" customHeight="1">
      <c r="A6" s="55"/>
      <c r="B6" s="61"/>
      <c r="D6" s="651"/>
      <c r="E6" s="651"/>
      <c r="F6" s="651"/>
      <c r="G6" s="651"/>
      <c r="H6" s="651"/>
      <c r="I6" s="651"/>
      <c r="J6" s="651"/>
      <c r="K6" s="651"/>
      <c r="L6" s="651"/>
      <c r="M6" s="651"/>
      <c r="N6" s="651"/>
      <c r="O6" s="651"/>
      <c r="P6" s="651"/>
      <c r="Q6" s="651"/>
      <c r="R6" s="651"/>
      <c r="S6" s="651"/>
      <c r="T6" s="651"/>
      <c r="U6" s="651"/>
      <c r="V6" s="651"/>
      <c r="W6" s="651"/>
      <c r="X6" s="651"/>
      <c r="Y6" s="651"/>
      <c r="Z6" s="651"/>
      <c r="AA6" s="641"/>
      <c r="AB6" s="585"/>
      <c r="AC6" s="1812"/>
      <c r="AD6" s="1812"/>
      <c r="AE6" s="1812"/>
      <c r="AF6" s="1812"/>
      <c r="AG6" s="1812"/>
      <c r="AH6" s="1812"/>
      <c r="AI6" s="1812"/>
      <c r="AJ6" s="1812"/>
      <c r="AK6" s="1812"/>
      <c r="AL6" s="1812"/>
      <c r="AM6" s="864"/>
      <c r="AN6" s="807"/>
      <c r="AO6" s="865"/>
      <c r="AP6" s="865"/>
      <c r="AQ6" s="865"/>
      <c r="AR6" s="865"/>
      <c r="AS6" s="865"/>
      <c r="AT6" s="865"/>
      <c r="AU6" s="865"/>
      <c r="AV6" s="865"/>
      <c r="AW6" s="865"/>
      <c r="AX6" s="865"/>
      <c r="AY6" s="865"/>
      <c r="AZ6" s="865"/>
      <c r="BA6" s="865"/>
      <c r="BB6" s="865"/>
      <c r="BC6" s="865"/>
      <c r="BD6" s="865"/>
      <c r="BE6" s="865"/>
      <c r="BF6" s="865"/>
      <c r="BG6" s="865"/>
      <c r="BH6" s="865"/>
      <c r="BI6" s="865"/>
      <c r="BJ6" s="865"/>
      <c r="BK6" s="865"/>
      <c r="BL6" s="865"/>
      <c r="BM6" s="865"/>
      <c r="BN6" s="865"/>
      <c r="BO6" s="865"/>
      <c r="BP6" s="865"/>
      <c r="BQ6" s="865"/>
      <c r="BR6" s="865"/>
    </row>
    <row r="7" spans="1:70" ht="14.1" customHeight="1">
      <c r="A7" s="55"/>
      <c r="B7" s="61"/>
      <c r="C7" s="531" t="s">
        <v>472</v>
      </c>
      <c r="D7" s="1815" t="s">
        <v>1298</v>
      </c>
      <c r="E7" s="1815"/>
      <c r="F7" s="1815"/>
      <c r="G7" s="1815"/>
      <c r="H7" s="1815"/>
      <c r="I7" s="1815"/>
      <c r="J7" s="1815"/>
      <c r="K7" s="1815"/>
      <c r="L7" s="1815"/>
      <c r="M7" s="1815"/>
      <c r="N7" s="1815"/>
      <c r="O7" s="1815"/>
      <c r="P7" s="1815"/>
      <c r="Q7" s="1815"/>
      <c r="R7" s="1815"/>
      <c r="S7" s="1815"/>
      <c r="T7" s="1815"/>
      <c r="U7" s="1815"/>
      <c r="V7" s="1815"/>
      <c r="W7" s="1815"/>
      <c r="X7" s="1815"/>
      <c r="Y7" s="1815"/>
      <c r="Z7" s="1815"/>
      <c r="AA7" s="866"/>
      <c r="AB7" s="585"/>
      <c r="AC7" s="1812"/>
      <c r="AD7" s="1812"/>
      <c r="AE7" s="1812"/>
      <c r="AF7" s="1812"/>
      <c r="AG7" s="1812"/>
      <c r="AH7" s="1812"/>
      <c r="AI7" s="1812"/>
      <c r="AJ7" s="1812"/>
      <c r="AK7" s="1812"/>
      <c r="AL7" s="1812"/>
      <c r="AM7" s="864"/>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row>
    <row r="8" spans="1:70" ht="14.1" customHeight="1">
      <c r="A8" s="55"/>
      <c r="B8" s="61"/>
      <c r="C8" s="55"/>
      <c r="D8" s="2135" t="s">
        <v>217</v>
      </c>
      <c r="E8" s="2135"/>
      <c r="F8" s="2135"/>
      <c r="G8" s="2135"/>
      <c r="H8" s="2135"/>
      <c r="I8" s="2135"/>
      <c r="J8" s="55"/>
      <c r="K8" s="55"/>
      <c r="L8" s="55"/>
      <c r="M8" s="55"/>
      <c r="N8" s="55"/>
      <c r="O8" s="55"/>
      <c r="P8" s="55"/>
      <c r="Q8" s="55"/>
      <c r="R8" s="55"/>
      <c r="S8" s="55"/>
      <c r="T8" s="55"/>
      <c r="U8" s="2135" t="s">
        <v>495</v>
      </c>
      <c r="V8" s="2135"/>
      <c r="W8" s="2135"/>
      <c r="X8" s="2135"/>
      <c r="Y8" s="2135"/>
      <c r="Z8" s="2135"/>
      <c r="AA8" s="2884"/>
      <c r="AB8" s="2884"/>
      <c r="AC8" s="2884"/>
      <c r="AD8" s="2884"/>
      <c r="AE8" s="2884"/>
      <c r="AF8" s="2884"/>
      <c r="AG8" s="2884"/>
      <c r="AH8" s="2884"/>
      <c r="AI8" s="2884"/>
      <c r="AJ8" s="2884"/>
      <c r="AK8" s="2884"/>
      <c r="AL8" s="638"/>
      <c r="AM8" s="864"/>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row>
    <row r="9" spans="1:70" ht="14.1" customHeight="1">
      <c r="A9" s="55"/>
      <c r="B9" s="61"/>
      <c r="C9" s="739"/>
      <c r="D9" s="1587" t="s">
        <v>1451</v>
      </c>
      <c r="E9" s="1587"/>
      <c r="F9" s="1587"/>
      <c r="G9" s="1587"/>
      <c r="H9" s="1587"/>
      <c r="I9" s="1587"/>
      <c r="J9" s="1714" t="s">
        <v>218</v>
      </c>
      <c r="K9" s="1715"/>
      <c r="L9" s="1715"/>
      <c r="M9" s="1715"/>
      <c r="N9" s="1715"/>
      <c r="O9" s="1715"/>
      <c r="P9" s="1715"/>
      <c r="Q9" s="1715"/>
      <c r="R9" s="1715"/>
      <c r="S9" s="1715"/>
      <c r="T9" s="1715"/>
      <c r="U9" s="2885" t="s">
        <v>1451</v>
      </c>
      <c r="V9" s="1587"/>
      <c r="W9" s="1587"/>
      <c r="X9" s="1587"/>
      <c r="Y9" s="1587"/>
      <c r="Z9" s="1587"/>
      <c r="AA9" s="1714" t="s">
        <v>218</v>
      </c>
      <c r="AB9" s="1715"/>
      <c r="AC9" s="1715"/>
      <c r="AD9" s="1715"/>
      <c r="AE9" s="1715"/>
      <c r="AF9" s="1715"/>
      <c r="AG9" s="1715"/>
      <c r="AH9" s="1715"/>
      <c r="AI9" s="1715"/>
      <c r="AJ9" s="1715"/>
      <c r="AK9" s="1716"/>
      <c r="AL9" s="638"/>
      <c r="AM9" s="670"/>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row>
    <row r="10" spans="1:70" ht="14.1" customHeight="1">
      <c r="A10" s="55"/>
      <c r="B10" s="61"/>
      <c r="C10" s="739"/>
      <c r="D10" s="2891"/>
      <c r="E10" s="2892"/>
      <c r="F10" s="2892"/>
      <c r="G10" s="2892"/>
      <c r="H10" s="2892"/>
      <c r="I10" s="2893"/>
      <c r="J10" s="2894"/>
      <c r="K10" s="2895"/>
      <c r="L10" s="2895"/>
      <c r="M10" s="2895"/>
      <c r="N10" s="2895"/>
      <c r="O10" s="2895"/>
      <c r="P10" s="2895"/>
      <c r="Q10" s="2895"/>
      <c r="R10" s="2895"/>
      <c r="S10" s="2895"/>
      <c r="T10" s="2895"/>
      <c r="U10" s="2896"/>
      <c r="V10" s="2892"/>
      <c r="W10" s="2892"/>
      <c r="X10" s="2892"/>
      <c r="Y10" s="2892"/>
      <c r="Z10" s="2893"/>
      <c r="AA10" s="2894"/>
      <c r="AB10" s="2895"/>
      <c r="AC10" s="2895"/>
      <c r="AD10" s="2895"/>
      <c r="AE10" s="2895"/>
      <c r="AF10" s="2895"/>
      <c r="AG10" s="2895"/>
      <c r="AH10" s="2895"/>
      <c r="AI10" s="2895"/>
      <c r="AJ10" s="2895"/>
      <c r="AK10" s="2897"/>
      <c r="AL10" s="638"/>
      <c r="AM10" s="670"/>
      <c r="AN10" s="11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row>
    <row r="11" spans="1:70" ht="14.1" customHeight="1">
      <c r="A11" s="55"/>
      <c r="B11" s="61"/>
      <c r="C11" s="739"/>
      <c r="D11" s="2898"/>
      <c r="E11" s="2899"/>
      <c r="F11" s="2899"/>
      <c r="G11" s="2899"/>
      <c r="H11" s="2899"/>
      <c r="I11" s="2900"/>
      <c r="J11" s="2901"/>
      <c r="K11" s="2902"/>
      <c r="L11" s="2902"/>
      <c r="M11" s="2902"/>
      <c r="N11" s="2902"/>
      <c r="O11" s="2902"/>
      <c r="P11" s="2902"/>
      <c r="Q11" s="2902"/>
      <c r="R11" s="2902"/>
      <c r="S11" s="2902"/>
      <c r="T11" s="2902"/>
      <c r="U11" s="2903"/>
      <c r="V11" s="2899"/>
      <c r="W11" s="2899"/>
      <c r="X11" s="2899"/>
      <c r="Y11" s="2899"/>
      <c r="Z11" s="2900"/>
      <c r="AA11" s="2901"/>
      <c r="AB11" s="2902"/>
      <c r="AC11" s="2902"/>
      <c r="AD11" s="2902"/>
      <c r="AE11" s="2902"/>
      <c r="AF11" s="2902"/>
      <c r="AG11" s="2902"/>
      <c r="AH11" s="2902"/>
      <c r="AI11" s="2902"/>
      <c r="AJ11" s="2902"/>
      <c r="AK11" s="2904"/>
      <c r="AL11" s="67"/>
      <c r="AM11" s="864"/>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row>
    <row r="12" spans="1:70" ht="14.1" customHeight="1">
      <c r="A12" s="55"/>
      <c r="B12" s="61"/>
      <c r="C12" s="739"/>
      <c r="D12" s="2898"/>
      <c r="E12" s="2899"/>
      <c r="F12" s="2899"/>
      <c r="G12" s="2899"/>
      <c r="H12" s="2899"/>
      <c r="I12" s="2900"/>
      <c r="J12" s="2901"/>
      <c r="K12" s="2902"/>
      <c r="L12" s="2902"/>
      <c r="M12" s="2902"/>
      <c r="N12" s="2902"/>
      <c r="O12" s="2902"/>
      <c r="P12" s="2902"/>
      <c r="Q12" s="2902"/>
      <c r="R12" s="2902"/>
      <c r="S12" s="2902"/>
      <c r="T12" s="2902"/>
      <c r="U12" s="2903"/>
      <c r="V12" s="2899"/>
      <c r="W12" s="2899"/>
      <c r="X12" s="2899"/>
      <c r="Y12" s="2899"/>
      <c r="Z12" s="2900"/>
      <c r="AA12" s="2901"/>
      <c r="AB12" s="2902"/>
      <c r="AC12" s="2902"/>
      <c r="AD12" s="2902"/>
      <c r="AE12" s="2902"/>
      <c r="AF12" s="2902"/>
      <c r="AG12" s="2902"/>
      <c r="AH12" s="2902"/>
      <c r="AI12" s="2902"/>
      <c r="AJ12" s="2902"/>
      <c r="AK12" s="2904"/>
      <c r="AL12" s="118"/>
      <c r="AM12" s="670"/>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row>
    <row r="13" spans="1:70" ht="14.1" customHeight="1">
      <c r="A13" s="55"/>
      <c r="B13" s="61"/>
      <c r="C13" s="739"/>
      <c r="D13" s="2907"/>
      <c r="E13" s="2908"/>
      <c r="F13" s="2908"/>
      <c r="G13" s="2908"/>
      <c r="H13" s="2908"/>
      <c r="I13" s="2909"/>
      <c r="J13" s="2910"/>
      <c r="K13" s="2911"/>
      <c r="L13" s="2911"/>
      <c r="M13" s="2911"/>
      <c r="N13" s="2911"/>
      <c r="O13" s="2911"/>
      <c r="P13" s="2911"/>
      <c r="Q13" s="2911"/>
      <c r="R13" s="2911"/>
      <c r="S13" s="2911"/>
      <c r="T13" s="2911"/>
      <c r="U13" s="2912"/>
      <c r="V13" s="2908"/>
      <c r="W13" s="2908"/>
      <c r="X13" s="2908"/>
      <c r="Y13" s="2908"/>
      <c r="Z13" s="2909"/>
      <c r="AA13" s="2910"/>
      <c r="AB13" s="2911"/>
      <c r="AC13" s="2911"/>
      <c r="AD13" s="2911"/>
      <c r="AE13" s="2911"/>
      <c r="AF13" s="2911"/>
      <c r="AG13" s="2911"/>
      <c r="AH13" s="2911"/>
      <c r="AI13" s="2911"/>
      <c r="AJ13" s="2911"/>
      <c r="AK13" s="2913"/>
      <c r="AL13" s="118"/>
      <c r="AM13" s="670"/>
      <c r="AN13" s="67"/>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row>
    <row r="14" spans="1:70" ht="14.1" customHeight="1">
      <c r="B14" s="818"/>
      <c r="C14" s="758"/>
      <c r="D14" s="580" t="s">
        <v>30</v>
      </c>
      <c r="E14" s="2096" t="s">
        <v>496</v>
      </c>
      <c r="F14" s="2096"/>
      <c r="G14" s="2096"/>
      <c r="H14" s="2096"/>
      <c r="I14" s="2096"/>
      <c r="J14" s="2096"/>
      <c r="K14" s="2096"/>
      <c r="L14" s="2096"/>
      <c r="M14" s="2096"/>
      <c r="N14" s="2096"/>
      <c r="O14" s="2096"/>
      <c r="P14" s="2096"/>
      <c r="Q14" s="2096"/>
      <c r="R14" s="2096"/>
      <c r="S14" s="2096"/>
      <c r="T14" s="2096"/>
      <c r="U14" s="2096"/>
      <c r="V14" s="2096"/>
      <c r="W14" s="2096"/>
      <c r="X14" s="2096"/>
      <c r="Y14" s="2096"/>
      <c r="Z14" s="2096"/>
      <c r="AA14" s="62"/>
      <c r="AB14" s="585"/>
      <c r="AC14" s="118"/>
      <c r="AD14" s="118"/>
      <c r="AE14" s="118"/>
      <c r="AF14" s="118"/>
      <c r="AG14" s="118"/>
      <c r="AH14" s="118"/>
      <c r="AI14" s="118"/>
      <c r="AJ14" s="118"/>
      <c r="AK14" s="118"/>
      <c r="AL14" s="118"/>
      <c r="AM14" s="670"/>
      <c r="AN14" s="67"/>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row>
    <row r="15" spans="1:70" ht="14.1" customHeight="1">
      <c r="A15" s="55"/>
      <c r="B15" s="869"/>
      <c r="C15" s="55"/>
      <c r="D15" s="870"/>
      <c r="E15" s="870"/>
      <c r="F15" s="870"/>
      <c r="G15" s="870"/>
      <c r="H15" s="870"/>
      <c r="I15" s="870"/>
      <c r="J15" s="870"/>
      <c r="K15" s="870"/>
      <c r="L15" s="870"/>
      <c r="M15" s="870"/>
      <c r="N15" s="870"/>
      <c r="O15" s="870"/>
      <c r="P15" s="870"/>
      <c r="Q15" s="870"/>
      <c r="R15" s="870"/>
      <c r="S15" s="870"/>
      <c r="T15" s="870"/>
      <c r="AA15" s="62"/>
      <c r="AB15" s="585"/>
      <c r="AC15" s="118"/>
      <c r="AD15" s="118"/>
      <c r="AE15" s="118"/>
      <c r="AF15" s="118"/>
      <c r="AG15" s="118"/>
      <c r="AH15" s="118"/>
      <c r="AI15" s="118"/>
      <c r="AJ15" s="118"/>
      <c r="AK15" s="118"/>
      <c r="AL15" s="118"/>
      <c r="AM15" s="670"/>
      <c r="AN15" s="67"/>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row>
    <row r="16" spans="1:70" ht="14.1" customHeight="1">
      <c r="A16" s="55"/>
      <c r="B16" s="61"/>
      <c r="C16" s="531" t="s">
        <v>470</v>
      </c>
      <c r="D16" s="1815" t="s">
        <v>1452</v>
      </c>
      <c r="E16" s="1815"/>
      <c r="F16" s="1815"/>
      <c r="G16" s="1815"/>
      <c r="H16" s="1815"/>
      <c r="I16" s="1815"/>
      <c r="J16" s="1815"/>
      <c r="K16" s="1815"/>
      <c r="L16" s="1815"/>
      <c r="M16" s="1815"/>
      <c r="N16" s="1815"/>
      <c r="O16" s="1815"/>
      <c r="P16" s="1815"/>
      <c r="Q16" s="1815"/>
      <c r="R16" s="1815"/>
      <c r="S16" s="1815"/>
      <c r="T16" s="1815"/>
      <c r="U16" s="1815"/>
      <c r="V16" s="1815"/>
      <c r="W16" s="1815"/>
      <c r="X16" s="1815"/>
      <c r="Y16" s="1815"/>
      <c r="AA16" s="62"/>
      <c r="AB16" s="585"/>
      <c r="AC16" s="638"/>
      <c r="AD16" s="638"/>
      <c r="AE16" s="638"/>
      <c r="AF16" s="638"/>
      <c r="AG16" s="638"/>
      <c r="AH16" s="638"/>
      <c r="AI16" s="638"/>
      <c r="AJ16" s="638"/>
      <c r="AK16" s="638"/>
      <c r="AL16" s="118"/>
      <c r="AM16" s="864"/>
      <c r="AN16" s="67"/>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row>
    <row r="17" spans="1:69" ht="14.1" customHeight="1">
      <c r="A17" s="55"/>
      <c r="B17" s="61"/>
      <c r="C17" s="55"/>
      <c r="D17" s="2905"/>
      <c r="E17" s="2905"/>
      <c r="F17" s="2905"/>
      <c r="G17" s="2905"/>
      <c r="H17" s="2905"/>
      <c r="I17" s="2905"/>
      <c r="J17" s="2905"/>
      <c r="K17" s="2905"/>
      <c r="L17" s="2905"/>
      <c r="M17" s="2905"/>
      <c r="N17" s="2905"/>
      <c r="O17" s="2905"/>
      <c r="P17" s="2905"/>
      <c r="Q17" s="2905"/>
      <c r="R17" s="2905"/>
      <c r="S17" s="2905"/>
      <c r="T17" s="2905"/>
      <c r="U17" s="2905"/>
      <c r="V17" s="2905"/>
      <c r="W17" s="2905"/>
      <c r="X17" s="2905"/>
      <c r="Y17" s="2905"/>
      <c r="Z17" s="2905"/>
      <c r="AA17" s="871"/>
      <c r="AB17" s="585"/>
      <c r="AC17" s="118"/>
      <c r="AD17" s="118"/>
      <c r="AE17" s="118"/>
      <c r="AF17" s="118"/>
      <c r="AG17" s="118"/>
      <c r="AH17" s="118"/>
      <c r="AI17" s="118"/>
      <c r="AJ17" s="118"/>
      <c r="AK17" s="118"/>
      <c r="AL17" s="118"/>
      <c r="AM17" s="864"/>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row>
    <row r="18" spans="1:69" ht="14.1" customHeight="1">
      <c r="A18" s="55"/>
      <c r="B18" s="66"/>
      <c r="D18" s="2905"/>
      <c r="E18" s="2905"/>
      <c r="F18" s="2905"/>
      <c r="G18" s="2905"/>
      <c r="H18" s="2905"/>
      <c r="I18" s="2905"/>
      <c r="J18" s="2905"/>
      <c r="K18" s="2905"/>
      <c r="L18" s="2905"/>
      <c r="M18" s="2905"/>
      <c r="N18" s="2905"/>
      <c r="O18" s="2905"/>
      <c r="P18" s="2905"/>
      <c r="Q18" s="2905"/>
      <c r="R18" s="2905"/>
      <c r="S18" s="2905"/>
      <c r="T18" s="2905"/>
      <c r="U18" s="2905"/>
      <c r="V18" s="2905"/>
      <c r="W18" s="2905"/>
      <c r="X18" s="2905"/>
      <c r="Y18" s="2905"/>
      <c r="Z18" s="2905"/>
      <c r="AA18" s="871"/>
      <c r="AB18" s="585"/>
      <c r="AC18" s="118"/>
      <c r="AD18" s="118"/>
      <c r="AE18" s="118"/>
      <c r="AF18" s="118"/>
      <c r="AG18" s="118"/>
      <c r="AH18" s="118"/>
      <c r="AI18" s="118"/>
      <c r="AJ18" s="118"/>
      <c r="AK18" s="118"/>
      <c r="AL18" s="118"/>
      <c r="AM18" s="864"/>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row>
    <row r="19" spans="1:69" ht="14.1" customHeight="1">
      <c r="A19" s="55"/>
      <c r="B19" s="66"/>
      <c r="D19" s="2905"/>
      <c r="E19" s="2905"/>
      <c r="F19" s="2905"/>
      <c r="G19" s="2905"/>
      <c r="H19" s="2905"/>
      <c r="I19" s="2905"/>
      <c r="J19" s="2905"/>
      <c r="K19" s="2905"/>
      <c r="L19" s="2905"/>
      <c r="M19" s="2905"/>
      <c r="N19" s="2905"/>
      <c r="O19" s="2905"/>
      <c r="P19" s="2905"/>
      <c r="Q19" s="2905"/>
      <c r="R19" s="2905"/>
      <c r="S19" s="2905"/>
      <c r="T19" s="2905"/>
      <c r="U19" s="2905"/>
      <c r="V19" s="2905"/>
      <c r="W19" s="2905"/>
      <c r="X19" s="2905"/>
      <c r="Y19" s="2905"/>
      <c r="Z19" s="2905"/>
      <c r="AA19" s="871"/>
      <c r="AB19" s="585"/>
      <c r="AC19" s="118"/>
      <c r="AD19" s="118"/>
      <c r="AE19" s="118"/>
      <c r="AF19" s="118"/>
      <c r="AG19" s="118"/>
      <c r="AH19" s="118"/>
      <c r="AI19" s="118"/>
      <c r="AJ19" s="118"/>
      <c r="AK19" s="118"/>
      <c r="AL19" s="118"/>
      <c r="AM19" s="864"/>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row>
    <row r="20" spans="1:69" ht="14.1" customHeight="1">
      <c r="A20" s="55"/>
      <c r="B20" s="61"/>
      <c r="C20" s="55"/>
      <c r="K20" s="584"/>
      <c r="L20" s="584"/>
      <c r="M20" s="584"/>
      <c r="N20" s="584"/>
      <c r="O20" s="584"/>
      <c r="P20" s="584"/>
      <c r="Q20" s="584"/>
      <c r="R20" s="584"/>
      <c r="S20" s="584"/>
      <c r="T20" s="584"/>
      <c r="U20" s="584"/>
      <c r="V20" s="584"/>
      <c r="W20" s="584"/>
      <c r="X20" s="584"/>
      <c r="Y20" s="584"/>
      <c r="Z20" s="584"/>
      <c r="AA20" s="871"/>
      <c r="AB20" s="585"/>
      <c r="AC20" s="118"/>
      <c r="AD20" s="118"/>
      <c r="AE20" s="118"/>
      <c r="AF20" s="118"/>
      <c r="AG20" s="118"/>
      <c r="AH20" s="118"/>
      <c r="AI20" s="118"/>
      <c r="AJ20" s="118"/>
      <c r="AK20" s="118"/>
      <c r="AL20" s="118"/>
      <c r="AM20" s="864"/>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row>
    <row r="21" spans="1:69" ht="14.1" customHeight="1">
      <c r="A21" s="55"/>
      <c r="B21" s="2785" t="s">
        <v>584</v>
      </c>
      <c r="C21" s="2906"/>
      <c r="D21" s="2096" t="s">
        <v>1066</v>
      </c>
      <c r="E21" s="2096"/>
      <c r="F21" s="2096"/>
      <c r="G21" s="2096"/>
      <c r="H21" s="2096"/>
      <c r="I21" s="2096"/>
      <c r="J21" s="2096"/>
      <c r="K21" s="2096"/>
      <c r="L21" s="2096"/>
      <c r="M21" s="2096"/>
      <c r="N21" s="2096"/>
      <c r="O21" s="2096"/>
      <c r="P21" s="2096"/>
      <c r="Q21" s="2096"/>
      <c r="R21" s="2096"/>
      <c r="S21" s="2096"/>
      <c r="T21" s="2096"/>
      <c r="U21" s="2096"/>
      <c r="V21" s="2096"/>
      <c r="W21" s="2096"/>
      <c r="X21" s="2096"/>
      <c r="Y21" s="2096"/>
      <c r="Z21" s="2096"/>
      <c r="AA21" s="641"/>
      <c r="AB21" s="552" t="s">
        <v>127</v>
      </c>
      <c r="AC21" s="1812" t="s">
        <v>837</v>
      </c>
      <c r="AD21" s="1812"/>
      <c r="AE21" s="1812"/>
      <c r="AF21" s="1812"/>
      <c r="AG21" s="1812"/>
      <c r="AH21" s="1812"/>
      <c r="AI21" s="1812"/>
      <c r="AJ21" s="1812"/>
      <c r="AK21" s="1812"/>
      <c r="AL21" s="1812"/>
      <c r="AM21" s="670"/>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row>
    <row r="22" spans="1:69" ht="14.1" customHeight="1">
      <c r="A22" s="55"/>
      <c r="B22" s="61"/>
      <c r="C22" s="55"/>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641"/>
      <c r="AB22" s="605"/>
      <c r="AC22" s="1812"/>
      <c r="AD22" s="1812"/>
      <c r="AE22" s="1812"/>
      <c r="AF22" s="1812"/>
      <c r="AG22" s="1812"/>
      <c r="AH22" s="1812"/>
      <c r="AI22" s="1812"/>
      <c r="AJ22" s="1812"/>
      <c r="AK22" s="1812"/>
      <c r="AL22" s="1812"/>
      <c r="AM22" s="670"/>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row>
    <row r="23" spans="1:69" ht="14.1" customHeight="1">
      <c r="A23" s="55"/>
      <c r="B23" s="61"/>
      <c r="C23" s="623" t="s">
        <v>467</v>
      </c>
      <c r="D23" s="1815" t="s">
        <v>1112</v>
      </c>
      <c r="E23" s="1815"/>
      <c r="F23" s="1815"/>
      <c r="G23" s="1815"/>
      <c r="H23" s="1815"/>
      <c r="I23" s="2914"/>
      <c r="J23" s="2914"/>
      <c r="K23" s="2914"/>
      <c r="L23" s="2914"/>
      <c r="M23" s="2914"/>
      <c r="N23" s="2914"/>
      <c r="O23" s="2914"/>
      <c r="P23" s="2914"/>
      <c r="Q23" s="2914"/>
      <c r="R23" s="2914"/>
      <c r="S23" s="2914"/>
      <c r="T23" s="2914"/>
      <c r="U23" s="2914"/>
      <c r="V23" s="2914"/>
      <c r="W23" s="2914"/>
      <c r="X23" s="2914"/>
      <c r="Y23" s="2914"/>
      <c r="Z23" s="2914"/>
      <c r="AA23" s="641"/>
      <c r="AB23" s="552" t="s">
        <v>127</v>
      </c>
      <c r="AC23" s="1812" t="s">
        <v>784</v>
      </c>
      <c r="AD23" s="1812"/>
      <c r="AE23" s="1812"/>
      <c r="AF23" s="1812"/>
      <c r="AG23" s="1812"/>
      <c r="AH23" s="1812"/>
      <c r="AI23" s="1812"/>
      <c r="AJ23" s="1812"/>
      <c r="AK23" s="1812"/>
      <c r="AL23" s="1812"/>
      <c r="AM23" s="670"/>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row>
    <row r="24" spans="1:69" ht="14.1" customHeight="1">
      <c r="A24" s="55"/>
      <c r="B24" s="61"/>
      <c r="D24" s="753" t="s">
        <v>492</v>
      </c>
      <c r="E24" s="2884" t="s">
        <v>493</v>
      </c>
      <c r="F24" s="2884"/>
      <c r="G24" s="2884"/>
      <c r="H24" s="2884"/>
      <c r="I24" s="2884"/>
      <c r="J24" s="2884"/>
      <c r="K24" s="2884"/>
      <c r="L24" s="2884"/>
      <c r="M24" s="872" t="s">
        <v>494</v>
      </c>
      <c r="N24" s="2915" t="s">
        <v>142</v>
      </c>
      <c r="O24" s="2915"/>
      <c r="P24" s="2916"/>
      <c r="Q24" s="2916"/>
      <c r="R24" s="872" t="s">
        <v>99</v>
      </c>
      <c r="S24" s="2916"/>
      <c r="T24" s="2916"/>
      <c r="U24" s="872" t="s">
        <v>28</v>
      </c>
      <c r="V24" s="2916"/>
      <c r="W24" s="2916"/>
      <c r="X24" s="2884" t="s">
        <v>317</v>
      </c>
      <c r="Y24" s="2884"/>
      <c r="AA24" s="871"/>
      <c r="AB24" s="873"/>
      <c r="AC24" s="1812"/>
      <c r="AD24" s="1812"/>
      <c r="AE24" s="1812"/>
      <c r="AF24" s="1812"/>
      <c r="AG24" s="1812"/>
      <c r="AH24" s="1812"/>
      <c r="AI24" s="1812"/>
      <c r="AJ24" s="1812"/>
      <c r="AK24" s="1812"/>
      <c r="AL24" s="1812"/>
      <c r="AM24" s="864"/>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row>
    <row r="25" spans="1:69" ht="14.1" customHeight="1">
      <c r="A25" s="55"/>
      <c r="B25" s="61"/>
      <c r="C25" s="623"/>
      <c r="Z25" s="79"/>
      <c r="AA25" s="871"/>
      <c r="AB25" s="873"/>
      <c r="AC25" s="118"/>
      <c r="AD25" s="118"/>
      <c r="AE25" s="118"/>
      <c r="AF25" s="118"/>
      <c r="AG25" s="118"/>
      <c r="AH25" s="118"/>
      <c r="AI25" s="118"/>
      <c r="AJ25" s="118"/>
      <c r="AK25" s="118"/>
      <c r="AL25" s="118"/>
      <c r="AM25" s="864"/>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row>
    <row r="26" spans="1:69" ht="14.1" customHeight="1">
      <c r="A26" s="55"/>
      <c r="B26" s="2785" t="s">
        <v>585</v>
      </c>
      <c r="C26" s="2602"/>
      <c r="D26" s="2096" t="s">
        <v>488</v>
      </c>
      <c r="E26" s="2096"/>
      <c r="F26" s="2096"/>
      <c r="G26" s="2096"/>
      <c r="H26" s="2096"/>
      <c r="I26" s="2096"/>
      <c r="J26" s="2096"/>
      <c r="K26" s="2096"/>
      <c r="L26" s="2096"/>
      <c r="M26" s="2096"/>
      <c r="N26" s="2096"/>
      <c r="O26" s="2096"/>
      <c r="P26" s="2096"/>
      <c r="Q26" s="2096"/>
      <c r="R26" s="2096"/>
      <c r="S26" s="2096"/>
      <c r="T26" s="2096"/>
      <c r="U26" s="2096"/>
      <c r="V26" s="2096"/>
      <c r="W26" s="2096"/>
      <c r="X26" s="2096"/>
      <c r="Y26" s="2096"/>
      <c r="Z26" s="2096"/>
      <c r="AA26" s="641"/>
      <c r="AB26" s="552" t="s">
        <v>127</v>
      </c>
      <c r="AC26" s="1812" t="s">
        <v>1019</v>
      </c>
      <c r="AD26" s="1812"/>
      <c r="AE26" s="1812"/>
      <c r="AF26" s="1812"/>
      <c r="AG26" s="1812"/>
      <c r="AH26" s="1812"/>
      <c r="AI26" s="1812"/>
      <c r="AJ26" s="1812"/>
      <c r="AK26" s="1812"/>
      <c r="AL26" s="1812"/>
      <c r="AM26" s="864"/>
      <c r="AN26" s="874"/>
      <c r="AY26" s="638"/>
      <c r="AZ26" s="638"/>
      <c r="BA26" s="638"/>
      <c r="BB26" s="638"/>
      <c r="BC26" s="638"/>
      <c r="BD26" s="638"/>
      <c r="BE26" s="638"/>
      <c r="BF26" s="638"/>
      <c r="BG26" s="638"/>
      <c r="BH26" s="638"/>
      <c r="BI26" s="638"/>
      <c r="BJ26" s="638"/>
      <c r="BK26" s="638"/>
      <c r="BL26" s="638"/>
      <c r="BM26" s="638"/>
      <c r="BN26" s="638"/>
      <c r="BO26" s="638"/>
      <c r="BP26" s="638"/>
      <c r="BQ26" s="638"/>
    </row>
    <row r="27" spans="1:69" ht="14.1" customHeight="1">
      <c r="A27" s="55"/>
      <c r="B27" s="66"/>
      <c r="C27" s="580" t="s">
        <v>35</v>
      </c>
      <c r="D27" s="724" t="s">
        <v>489</v>
      </c>
      <c r="E27" s="724"/>
      <c r="F27" s="724"/>
      <c r="G27" s="724"/>
      <c r="H27" s="724"/>
      <c r="I27" s="724"/>
      <c r="J27" s="868"/>
      <c r="K27" s="868"/>
      <c r="L27" s="868"/>
      <c r="M27" s="868"/>
      <c r="N27" s="868"/>
      <c r="O27" s="868"/>
      <c r="P27" s="868"/>
      <c r="Q27" s="868"/>
      <c r="U27" s="868"/>
      <c r="V27" s="868"/>
      <c r="W27" s="868"/>
      <c r="X27" s="868"/>
      <c r="Y27" s="868"/>
      <c r="Z27" s="868"/>
      <c r="AA27" s="641"/>
      <c r="AB27" s="552"/>
      <c r="AC27" s="1812"/>
      <c r="AD27" s="1812"/>
      <c r="AE27" s="1812"/>
      <c r="AF27" s="1812"/>
      <c r="AG27" s="1812"/>
      <c r="AH27" s="1812"/>
      <c r="AI27" s="1812"/>
      <c r="AJ27" s="1812"/>
      <c r="AK27" s="1812"/>
      <c r="AL27" s="1812"/>
      <c r="AM27" s="864"/>
      <c r="AN27" s="874"/>
      <c r="AY27" s="638"/>
      <c r="AZ27" s="638"/>
      <c r="BA27" s="638"/>
      <c r="BB27" s="638"/>
      <c r="BC27" s="638"/>
      <c r="BD27" s="638"/>
      <c r="BE27" s="638"/>
      <c r="BF27" s="638"/>
      <c r="BG27" s="638"/>
      <c r="BH27" s="638"/>
      <c r="BI27" s="638"/>
      <c r="BJ27" s="638"/>
      <c r="BK27" s="638"/>
      <c r="BL27" s="638"/>
      <c r="BM27" s="638"/>
      <c r="BN27" s="638"/>
      <c r="BO27" s="638"/>
      <c r="BP27" s="638"/>
      <c r="BQ27" s="638"/>
    </row>
    <row r="28" spans="1:69" ht="14.1" customHeight="1">
      <c r="A28" s="55"/>
      <c r="B28" s="66"/>
      <c r="C28" s="753"/>
      <c r="D28" s="2925" t="s">
        <v>1082</v>
      </c>
      <c r="E28" s="2925"/>
      <c r="F28" s="2925"/>
      <c r="G28" s="2925"/>
      <c r="H28" s="2925"/>
      <c r="I28" s="2925"/>
      <c r="J28" s="2925"/>
      <c r="K28" s="2926" t="s">
        <v>1084</v>
      </c>
      <c r="L28" s="2926"/>
      <c r="M28" s="2926"/>
      <c r="N28" s="2926"/>
      <c r="O28" s="2926"/>
      <c r="P28" s="2926"/>
      <c r="Q28" s="2926"/>
      <c r="R28" s="2926"/>
      <c r="S28" s="2926"/>
      <c r="T28" s="2926"/>
      <c r="U28" s="2926"/>
      <c r="V28" s="2926"/>
      <c r="W28" s="2361" t="s">
        <v>1083</v>
      </c>
      <c r="X28" s="2371"/>
      <c r="Y28" s="2371"/>
      <c r="Z28" s="2372"/>
      <c r="AA28" s="641"/>
      <c r="AB28" s="552" t="s">
        <v>127</v>
      </c>
      <c r="AC28" s="1812" t="s">
        <v>838</v>
      </c>
      <c r="AD28" s="1812"/>
      <c r="AE28" s="1812"/>
      <c r="AF28" s="1812"/>
      <c r="AG28" s="1812"/>
      <c r="AH28" s="1812"/>
      <c r="AI28" s="1812"/>
      <c r="AJ28" s="1812"/>
      <c r="AK28" s="1812"/>
      <c r="AL28" s="1812"/>
      <c r="AM28" s="670"/>
      <c r="AN28" s="73"/>
      <c r="AY28" s="638"/>
      <c r="AZ28" s="638"/>
      <c r="BA28" s="638"/>
      <c r="BB28" s="638"/>
      <c r="BC28" s="638"/>
      <c r="BD28" s="638"/>
      <c r="BE28" s="638"/>
      <c r="BF28" s="638"/>
      <c r="BG28" s="638"/>
      <c r="BH28" s="638"/>
      <c r="BI28" s="638"/>
      <c r="BJ28" s="638"/>
      <c r="BK28" s="638"/>
      <c r="BL28" s="638"/>
      <c r="BM28" s="638"/>
      <c r="BN28" s="638"/>
      <c r="BO28" s="638"/>
      <c r="BP28" s="638"/>
      <c r="BQ28" s="638"/>
    </row>
    <row r="29" spans="1:69" ht="14.1" customHeight="1">
      <c r="A29" s="55"/>
      <c r="B29" s="66"/>
      <c r="C29" s="875"/>
      <c r="D29" s="2925"/>
      <c r="E29" s="2925"/>
      <c r="F29" s="2925"/>
      <c r="G29" s="2925"/>
      <c r="H29" s="2925"/>
      <c r="I29" s="2925"/>
      <c r="J29" s="2925"/>
      <c r="K29" s="2926"/>
      <c r="L29" s="2926"/>
      <c r="M29" s="2926"/>
      <c r="N29" s="2926"/>
      <c r="O29" s="2926"/>
      <c r="P29" s="2926"/>
      <c r="Q29" s="2926"/>
      <c r="R29" s="2926"/>
      <c r="S29" s="2926"/>
      <c r="T29" s="2926"/>
      <c r="U29" s="2926"/>
      <c r="V29" s="2926"/>
      <c r="W29" s="2364"/>
      <c r="X29" s="2373"/>
      <c r="Y29" s="2373"/>
      <c r="Z29" s="2374"/>
      <c r="AA29" s="641"/>
      <c r="AB29" s="552"/>
      <c r="AC29" s="1812"/>
      <c r="AD29" s="1812"/>
      <c r="AE29" s="1812"/>
      <c r="AF29" s="1812"/>
      <c r="AG29" s="1812"/>
      <c r="AH29" s="1812"/>
      <c r="AI29" s="1812"/>
      <c r="AJ29" s="1812"/>
      <c r="AK29" s="1812"/>
      <c r="AL29" s="1812"/>
      <c r="AM29" s="670"/>
      <c r="AN29" s="67"/>
      <c r="AY29" s="638"/>
      <c r="AZ29" s="638"/>
      <c r="BA29" s="638"/>
      <c r="BB29" s="638"/>
      <c r="BC29" s="638"/>
      <c r="BD29" s="638"/>
      <c r="BE29" s="638"/>
      <c r="BF29" s="638"/>
      <c r="BG29" s="638"/>
      <c r="BH29" s="638"/>
      <c r="BI29" s="638"/>
      <c r="BJ29" s="638"/>
      <c r="BK29" s="638"/>
      <c r="BL29" s="638"/>
      <c r="BM29" s="638"/>
      <c r="BN29" s="638"/>
      <c r="BO29" s="638"/>
      <c r="BP29" s="638"/>
      <c r="BQ29" s="638"/>
    </row>
    <row r="30" spans="1:69" ht="14.1" customHeight="1">
      <c r="A30" s="55"/>
      <c r="B30" s="61"/>
      <c r="C30" s="55"/>
      <c r="D30" s="2917"/>
      <c r="E30" s="2917"/>
      <c r="F30" s="2917"/>
      <c r="G30" s="2917"/>
      <c r="H30" s="2917"/>
      <c r="I30" s="2917"/>
      <c r="J30" s="2917"/>
      <c r="K30" s="876"/>
      <c r="L30" s="2919" t="s">
        <v>1113</v>
      </c>
      <c r="M30" s="2919"/>
      <c r="N30" s="2919"/>
      <c r="O30" s="2919"/>
      <c r="P30" s="2919"/>
      <c r="Q30" s="2919"/>
      <c r="R30" s="2919"/>
      <c r="S30" s="2919"/>
      <c r="T30" s="2919"/>
      <c r="U30" s="2919"/>
      <c r="V30" s="877"/>
      <c r="W30" s="2531"/>
      <c r="X30" s="2532"/>
      <c r="Y30" s="2532"/>
      <c r="Z30" s="2533"/>
      <c r="AA30" s="871"/>
      <c r="AB30" s="552" t="s">
        <v>127</v>
      </c>
      <c r="AC30" s="1812" t="s">
        <v>839</v>
      </c>
      <c r="AD30" s="1812"/>
      <c r="AE30" s="1812"/>
      <c r="AF30" s="1812"/>
      <c r="AG30" s="1812"/>
      <c r="AH30" s="1812"/>
      <c r="AI30" s="1812"/>
      <c r="AJ30" s="1812"/>
      <c r="AK30" s="1812"/>
      <c r="AL30" s="1812"/>
      <c r="AM30" s="670"/>
      <c r="AN30" s="67"/>
      <c r="AY30" s="638"/>
      <c r="AZ30" s="638"/>
      <c r="BA30" s="638"/>
      <c r="BB30" s="638"/>
      <c r="BC30" s="638"/>
      <c r="BD30" s="638"/>
      <c r="BE30" s="638"/>
      <c r="BF30" s="638"/>
      <c r="BG30" s="638"/>
      <c r="BH30" s="638"/>
      <c r="BI30" s="638"/>
      <c r="BJ30" s="638"/>
      <c r="BK30" s="638"/>
      <c r="BL30" s="638"/>
      <c r="BM30" s="638"/>
      <c r="BN30" s="638"/>
      <c r="BO30" s="638"/>
      <c r="BP30" s="638"/>
      <c r="BQ30" s="638"/>
    </row>
    <row r="31" spans="1:69" ht="14.1" customHeight="1">
      <c r="A31" s="55"/>
      <c r="B31" s="66"/>
      <c r="C31" s="55"/>
      <c r="D31" s="2918"/>
      <c r="E31" s="2918"/>
      <c r="F31" s="2918"/>
      <c r="G31" s="2918"/>
      <c r="H31" s="2918"/>
      <c r="I31" s="2918"/>
      <c r="J31" s="2918"/>
      <c r="K31" s="630"/>
      <c r="L31" s="2923" t="s">
        <v>162</v>
      </c>
      <c r="M31" s="2923"/>
      <c r="N31" s="740" t="s">
        <v>27</v>
      </c>
      <c r="O31" s="2924"/>
      <c r="P31" s="2924"/>
      <c r="Q31" s="2924"/>
      <c r="R31" s="2924"/>
      <c r="S31" s="2924"/>
      <c r="T31" s="2924"/>
      <c r="U31" s="2924"/>
      <c r="V31" s="878" t="s">
        <v>17</v>
      </c>
      <c r="W31" s="2920"/>
      <c r="X31" s="2921"/>
      <c r="Y31" s="2921"/>
      <c r="Z31" s="2922"/>
      <c r="AA31" s="641"/>
      <c r="AB31" s="552"/>
      <c r="AC31" s="1812"/>
      <c r="AD31" s="1812"/>
      <c r="AE31" s="1812"/>
      <c r="AF31" s="1812"/>
      <c r="AG31" s="1812"/>
      <c r="AH31" s="1812"/>
      <c r="AI31" s="1812"/>
      <c r="AJ31" s="1812"/>
      <c r="AK31" s="1812"/>
      <c r="AL31" s="1812"/>
      <c r="AM31" s="670"/>
      <c r="AY31" s="638"/>
      <c r="AZ31" s="638"/>
      <c r="BA31" s="638"/>
      <c r="BB31" s="638"/>
      <c r="BC31" s="638"/>
      <c r="BD31" s="638"/>
      <c r="BE31" s="638"/>
      <c r="BF31" s="638"/>
      <c r="BG31" s="638"/>
      <c r="BH31" s="638"/>
      <c r="BI31" s="638"/>
      <c r="BJ31" s="638"/>
      <c r="BK31" s="638"/>
      <c r="BL31" s="638"/>
      <c r="BM31" s="638"/>
      <c r="BN31" s="638"/>
      <c r="BO31" s="638"/>
      <c r="BP31" s="638"/>
      <c r="BQ31" s="638"/>
    </row>
    <row r="32" spans="1:69" ht="14.1" customHeight="1">
      <c r="A32" s="55"/>
      <c r="B32" s="66"/>
      <c r="C32" s="55"/>
      <c r="D32" s="2932"/>
      <c r="E32" s="2932"/>
      <c r="F32" s="2932"/>
      <c r="G32" s="2932"/>
      <c r="H32" s="2932"/>
      <c r="I32" s="2932"/>
      <c r="J32" s="2932"/>
      <c r="K32" s="876"/>
      <c r="L32" s="2928" t="s">
        <v>1113</v>
      </c>
      <c r="M32" s="2928"/>
      <c r="N32" s="2928"/>
      <c r="O32" s="2928"/>
      <c r="P32" s="2928"/>
      <c r="Q32" s="2928"/>
      <c r="R32" s="2928"/>
      <c r="S32" s="2928"/>
      <c r="T32" s="2928"/>
      <c r="U32" s="2928"/>
      <c r="V32" s="879"/>
      <c r="W32" s="2920"/>
      <c r="X32" s="2921"/>
      <c r="Y32" s="2921"/>
      <c r="Z32" s="2922"/>
      <c r="AA32" s="641"/>
      <c r="AB32" s="552" t="s">
        <v>127</v>
      </c>
      <c r="AC32" s="1812" t="s">
        <v>840</v>
      </c>
      <c r="AD32" s="1812"/>
      <c r="AE32" s="1812"/>
      <c r="AF32" s="1812"/>
      <c r="AG32" s="1812"/>
      <c r="AH32" s="1812"/>
      <c r="AI32" s="1812"/>
      <c r="AJ32" s="1812"/>
      <c r="AK32" s="1812"/>
      <c r="AL32" s="1812"/>
      <c r="AM32" s="864"/>
      <c r="AY32" s="638"/>
      <c r="AZ32" s="638"/>
      <c r="BA32" s="638"/>
      <c r="BB32" s="638"/>
      <c r="BC32" s="638"/>
      <c r="BD32" s="638"/>
      <c r="BE32" s="638"/>
      <c r="BF32" s="638"/>
      <c r="BG32" s="638"/>
      <c r="BH32" s="638"/>
      <c r="BI32" s="638"/>
      <c r="BJ32" s="638"/>
      <c r="BK32" s="638"/>
      <c r="BL32" s="638"/>
      <c r="BM32" s="638"/>
      <c r="BN32" s="638"/>
      <c r="BO32" s="638"/>
      <c r="BP32" s="638"/>
      <c r="BQ32" s="638"/>
    </row>
    <row r="33" spans="1:69" ht="14.1" customHeight="1">
      <c r="A33" s="55"/>
      <c r="B33" s="880"/>
      <c r="C33" s="724"/>
      <c r="D33" s="2927"/>
      <c r="E33" s="2927"/>
      <c r="F33" s="2927"/>
      <c r="G33" s="2927"/>
      <c r="H33" s="2927"/>
      <c r="I33" s="2927"/>
      <c r="J33" s="2927"/>
      <c r="K33" s="881"/>
      <c r="L33" s="2923" t="s">
        <v>162</v>
      </c>
      <c r="M33" s="2923"/>
      <c r="N33" s="740" t="s">
        <v>27</v>
      </c>
      <c r="O33" s="2924"/>
      <c r="P33" s="2924"/>
      <c r="Q33" s="2924"/>
      <c r="R33" s="2924"/>
      <c r="S33" s="2924"/>
      <c r="T33" s="2924"/>
      <c r="U33" s="2924"/>
      <c r="V33" s="878" t="s">
        <v>17</v>
      </c>
      <c r="W33" s="2929"/>
      <c r="X33" s="2930"/>
      <c r="Y33" s="2930"/>
      <c r="Z33" s="2931"/>
      <c r="AA33" s="641"/>
      <c r="AB33" s="552"/>
      <c r="AC33" s="1812"/>
      <c r="AD33" s="1812"/>
      <c r="AE33" s="1812"/>
      <c r="AF33" s="1812"/>
      <c r="AG33" s="1812"/>
      <c r="AH33" s="1812"/>
      <c r="AI33" s="1812"/>
      <c r="AJ33" s="1812"/>
      <c r="AK33" s="1812"/>
      <c r="AL33" s="1812"/>
      <c r="AM33" s="670"/>
      <c r="AY33" s="638"/>
      <c r="AZ33" s="638"/>
      <c r="BA33" s="638"/>
      <c r="BB33" s="638"/>
      <c r="BC33" s="638"/>
      <c r="BD33" s="638"/>
      <c r="BE33" s="638"/>
      <c r="BF33" s="638"/>
      <c r="BG33" s="638"/>
      <c r="BH33" s="638"/>
      <c r="BI33" s="638"/>
      <c r="BJ33" s="638"/>
      <c r="BK33" s="638"/>
      <c r="BL33" s="638"/>
      <c r="BM33" s="638"/>
      <c r="BN33" s="638"/>
      <c r="BO33" s="638"/>
      <c r="BP33" s="638"/>
      <c r="BQ33" s="638"/>
    </row>
    <row r="34" spans="1:69" ht="14.1" customHeight="1">
      <c r="A34" s="55"/>
      <c r="B34" s="61"/>
      <c r="C34" s="55"/>
      <c r="D34" s="2927"/>
      <c r="E34" s="2927"/>
      <c r="F34" s="2927"/>
      <c r="G34" s="2927"/>
      <c r="H34" s="2927"/>
      <c r="I34" s="2927"/>
      <c r="J34" s="2927"/>
      <c r="K34" s="876"/>
      <c r="L34" s="2928" t="s">
        <v>1113</v>
      </c>
      <c r="M34" s="2928"/>
      <c r="N34" s="2928"/>
      <c r="O34" s="2928"/>
      <c r="P34" s="2928"/>
      <c r="Q34" s="2928"/>
      <c r="R34" s="2928"/>
      <c r="S34" s="2928"/>
      <c r="T34" s="2928"/>
      <c r="U34" s="2928"/>
      <c r="V34" s="879"/>
      <c r="W34" s="2929"/>
      <c r="X34" s="2930"/>
      <c r="Y34" s="2930"/>
      <c r="Z34" s="2931"/>
      <c r="AA34" s="871"/>
      <c r="AB34" s="552" t="s">
        <v>127</v>
      </c>
      <c r="AC34" s="1632" t="s">
        <v>1396</v>
      </c>
      <c r="AD34" s="1632"/>
      <c r="AE34" s="1632"/>
      <c r="AF34" s="1632"/>
      <c r="AG34" s="1632"/>
      <c r="AH34" s="1632"/>
      <c r="AI34" s="1632"/>
      <c r="AJ34" s="1632"/>
      <c r="AK34" s="1632"/>
      <c r="AL34" s="1632"/>
      <c r="AM34" s="670"/>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row>
    <row r="35" spans="1:69" ht="14.1" customHeight="1">
      <c r="A35" s="55"/>
      <c r="B35" s="61"/>
      <c r="C35" s="581"/>
      <c r="D35" s="2927"/>
      <c r="E35" s="2927"/>
      <c r="F35" s="2927"/>
      <c r="G35" s="2927"/>
      <c r="H35" s="2927"/>
      <c r="I35" s="2927"/>
      <c r="J35" s="2927"/>
      <c r="K35" s="881"/>
      <c r="L35" s="2923" t="s">
        <v>162</v>
      </c>
      <c r="M35" s="2923"/>
      <c r="N35" s="740" t="s">
        <v>27</v>
      </c>
      <c r="O35" s="2924"/>
      <c r="P35" s="2924"/>
      <c r="Q35" s="2924"/>
      <c r="R35" s="2924"/>
      <c r="S35" s="2924"/>
      <c r="T35" s="2924"/>
      <c r="U35" s="2924"/>
      <c r="V35" s="878" t="s">
        <v>17</v>
      </c>
      <c r="W35" s="2929"/>
      <c r="X35" s="2930"/>
      <c r="Y35" s="2930"/>
      <c r="Z35" s="2931"/>
      <c r="AA35" s="871"/>
      <c r="AB35" s="552"/>
      <c r="AC35" s="1632"/>
      <c r="AD35" s="1632"/>
      <c r="AE35" s="1632"/>
      <c r="AF35" s="1632"/>
      <c r="AG35" s="1632"/>
      <c r="AH35" s="1632"/>
      <c r="AI35" s="1632"/>
      <c r="AJ35" s="1632"/>
      <c r="AK35" s="1632"/>
      <c r="AL35" s="1632"/>
      <c r="AM35" s="864"/>
      <c r="AO35" s="638"/>
    </row>
    <row r="36" spans="1:69" ht="14.1" customHeight="1">
      <c r="A36" s="55"/>
      <c r="B36" s="66"/>
      <c r="D36" s="2927"/>
      <c r="E36" s="2927"/>
      <c r="F36" s="2927"/>
      <c r="G36" s="2927"/>
      <c r="H36" s="2927"/>
      <c r="I36" s="2927"/>
      <c r="J36" s="2927"/>
      <c r="K36" s="876"/>
      <c r="L36" s="2928" t="s">
        <v>1113</v>
      </c>
      <c r="M36" s="2928"/>
      <c r="N36" s="2928"/>
      <c r="O36" s="2928"/>
      <c r="P36" s="2928"/>
      <c r="Q36" s="2928"/>
      <c r="R36" s="2928"/>
      <c r="S36" s="2928"/>
      <c r="T36" s="2928"/>
      <c r="U36" s="2928"/>
      <c r="V36" s="879"/>
      <c r="W36" s="2929"/>
      <c r="X36" s="2930"/>
      <c r="Y36" s="2930"/>
      <c r="Z36" s="2931"/>
      <c r="AA36" s="866"/>
      <c r="AB36" s="552" t="s">
        <v>127</v>
      </c>
      <c r="AC36" s="1812" t="s">
        <v>1576</v>
      </c>
      <c r="AD36" s="1812"/>
      <c r="AE36" s="1812"/>
      <c r="AF36" s="1812"/>
      <c r="AG36" s="1812"/>
      <c r="AH36" s="1812"/>
      <c r="AI36" s="1812"/>
      <c r="AJ36" s="1812"/>
      <c r="AK36" s="1812"/>
      <c r="AL36" s="1812"/>
      <c r="AM36" s="670"/>
      <c r="AN36" s="118"/>
      <c r="AO36" s="638"/>
    </row>
    <row r="37" spans="1:69" ht="14.1" customHeight="1">
      <c r="A37" s="55"/>
      <c r="B37" s="880"/>
      <c r="C37" s="724"/>
      <c r="D37" s="2927"/>
      <c r="E37" s="2927"/>
      <c r="F37" s="2927"/>
      <c r="G37" s="2927"/>
      <c r="H37" s="2927"/>
      <c r="I37" s="2927"/>
      <c r="J37" s="2927"/>
      <c r="K37" s="881"/>
      <c r="L37" s="2923" t="s">
        <v>162</v>
      </c>
      <c r="M37" s="2923"/>
      <c r="N37" s="740" t="s">
        <v>27</v>
      </c>
      <c r="O37" s="2924"/>
      <c r="P37" s="2924"/>
      <c r="Q37" s="2924"/>
      <c r="R37" s="2924"/>
      <c r="S37" s="2924"/>
      <c r="T37" s="2924"/>
      <c r="U37" s="2924"/>
      <c r="V37" s="878" t="s">
        <v>17</v>
      </c>
      <c r="W37" s="2929"/>
      <c r="X37" s="2930"/>
      <c r="Y37" s="2930"/>
      <c r="Z37" s="2931"/>
      <c r="AA37" s="882"/>
      <c r="AB37" s="873"/>
      <c r="AC37" s="1812"/>
      <c r="AD37" s="1812"/>
      <c r="AE37" s="1812"/>
      <c r="AF37" s="1812"/>
      <c r="AG37" s="1812"/>
      <c r="AH37" s="1812"/>
      <c r="AI37" s="1812"/>
      <c r="AJ37" s="1812"/>
      <c r="AK37" s="1812"/>
      <c r="AL37" s="1812"/>
      <c r="AM37" s="670"/>
    </row>
    <row r="38" spans="1:69" ht="14.1" customHeight="1">
      <c r="A38" s="55"/>
      <c r="B38" s="880"/>
      <c r="C38" s="724"/>
      <c r="D38" s="2934"/>
      <c r="E38" s="2934"/>
      <c r="F38" s="2934"/>
      <c r="G38" s="2934"/>
      <c r="H38" s="2934"/>
      <c r="I38" s="2934"/>
      <c r="J38" s="2934"/>
      <c r="K38" s="876"/>
      <c r="L38" s="2928" t="s">
        <v>1113</v>
      </c>
      <c r="M38" s="2928"/>
      <c r="N38" s="2928"/>
      <c r="O38" s="2928"/>
      <c r="P38" s="2928"/>
      <c r="Q38" s="2928"/>
      <c r="R38" s="2928"/>
      <c r="S38" s="2928"/>
      <c r="T38" s="2928"/>
      <c r="U38" s="2928"/>
      <c r="V38" s="879"/>
      <c r="W38" s="2935"/>
      <c r="X38" s="2936"/>
      <c r="Y38" s="2936"/>
      <c r="Z38" s="2937"/>
      <c r="AA38" s="882"/>
      <c r="AB38" s="873"/>
      <c r="AC38" s="1812"/>
      <c r="AD38" s="1812"/>
      <c r="AE38" s="1812"/>
      <c r="AF38" s="1812"/>
      <c r="AG38" s="1812"/>
      <c r="AH38" s="1812"/>
      <c r="AI38" s="1812"/>
      <c r="AJ38" s="1812"/>
      <c r="AK38" s="1812"/>
      <c r="AL38" s="1812"/>
      <c r="AM38" s="670"/>
    </row>
    <row r="39" spans="1:69" ht="14.1" customHeight="1">
      <c r="A39" s="55"/>
      <c r="B39" s="880"/>
      <c r="C39" s="724"/>
      <c r="D39" s="2917"/>
      <c r="E39" s="2917"/>
      <c r="F39" s="2917"/>
      <c r="G39" s="2917"/>
      <c r="H39" s="2917"/>
      <c r="I39" s="2917"/>
      <c r="J39" s="2917"/>
      <c r="K39" s="883"/>
      <c r="L39" s="2938" t="s">
        <v>162</v>
      </c>
      <c r="M39" s="2938"/>
      <c r="N39" s="535" t="s">
        <v>27</v>
      </c>
      <c r="O39" s="2933"/>
      <c r="P39" s="2933"/>
      <c r="Q39" s="2933"/>
      <c r="R39" s="2933"/>
      <c r="S39" s="2933"/>
      <c r="T39" s="2933"/>
      <c r="U39" s="2933"/>
      <c r="V39" s="602" t="s">
        <v>17</v>
      </c>
      <c r="W39" s="2534"/>
      <c r="X39" s="2535"/>
      <c r="Y39" s="2535"/>
      <c r="Z39" s="2536"/>
      <c r="AA39" s="882"/>
      <c r="AB39" s="873"/>
      <c r="AC39" s="1812"/>
      <c r="AD39" s="1812"/>
      <c r="AE39" s="1812"/>
      <c r="AF39" s="1812"/>
      <c r="AG39" s="1812"/>
      <c r="AH39" s="1812"/>
      <c r="AI39" s="1812"/>
      <c r="AJ39" s="1812"/>
      <c r="AK39" s="1812"/>
      <c r="AL39" s="1812"/>
      <c r="AM39" s="670"/>
    </row>
    <row r="40" spans="1:69" ht="14.1" customHeight="1">
      <c r="A40" s="55"/>
      <c r="B40" s="61"/>
      <c r="C40" s="55"/>
      <c r="F40" s="79"/>
      <c r="G40" s="79"/>
      <c r="H40" s="79"/>
      <c r="I40" s="79"/>
      <c r="J40" s="79"/>
      <c r="K40" s="79"/>
      <c r="L40" s="79"/>
      <c r="M40" s="79"/>
      <c r="N40" s="79"/>
      <c r="O40" s="79"/>
      <c r="P40" s="79"/>
      <c r="Q40" s="79"/>
      <c r="R40" s="79"/>
      <c r="S40" s="79"/>
      <c r="T40" s="79"/>
      <c r="U40" s="79"/>
      <c r="V40" s="79"/>
      <c r="W40" s="79"/>
      <c r="X40" s="79"/>
      <c r="Y40" s="79"/>
      <c r="Z40" s="79"/>
      <c r="AA40" s="866"/>
      <c r="AB40" s="873"/>
      <c r="AC40" s="638"/>
      <c r="AD40" s="638"/>
      <c r="AE40" s="638"/>
      <c r="AF40" s="638"/>
      <c r="AG40" s="638"/>
      <c r="AH40" s="638"/>
      <c r="AI40" s="638"/>
      <c r="AJ40" s="638"/>
      <c r="AK40" s="638"/>
      <c r="AL40" s="638"/>
      <c r="AM40" s="670"/>
    </row>
    <row r="41" spans="1:69" ht="14.1" customHeight="1">
      <c r="A41" s="55"/>
      <c r="B41" s="2785" t="s">
        <v>491</v>
      </c>
      <c r="C41" s="2602"/>
      <c r="D41" s="2000" t="s">
        <v>731</v>
      </c>
      <c r="E41" s="2000"/>
      <c r="F41" s="2000"/>
      <c r="G41" s="2000"/>
      <c r="H41" s="2000"/>
      <c r="I41" s="2000"/>
      <c r="J41" s="2000"/>
      <c r="K41" s="2000"/>
      <c r="L41" s="2000"/>
      <c r="M41" s="2000"/>
      <c r="N41" s="2000"/>
      <c r="O41" s="2000"/>
      <c r="P41" s="2000"/>
      <c r="Q41" s="2000"/>
      <c r="R41" s="2000"/>
      <c r="S41" s="2000"/>
      <c r="T41" s="2000"/>
      <c r="U41" s="2000"/>
      <c r="V41" s="2000"/>
      <c r="W41" s="2000"/>
      <c r="X41" s="2000"/>
      <c r="Y41" s="2000"/>
      <c r="Z41" s="2000"/>
      <c r="AA41" s="62"/>
      <c r="AB41" s="552" t="s">
        <v>127</v>
      </c>
      <c r="AC41" s="1812" t="s">
        <v>841</v>
      </c>
      <c r="AD41" s="1812"/>
      <c r="AE41" s="1812"/>
      <c r="AF41" s="1812"/>
      <c r="AG41" s="1812"/>
      <c r="AH41" s="1812"/>
      <c r="AI41" s="1812"/>
      <c r="AJ41" s="1812"/>
      <c r="AK41" s="1812"/>
      <c r="AL41" s="1812"/>
      <c r="AM41" s="884"/>
      <c r="AN41" s="874"/>
      <c r="AO41" s="885"/>
    </row>
    <row r="42" spans="1:69" ht="14.1" customHeight="1">
      <c r="A42" s="55"/>
      <c r="B42" s="66"/>
      <c r="D42" s="2000"/>
      <c r="E42" s="2000"/>
      <c r="F42" s="2000"/>
      <c r="G42" s="2000"/>
      <c r="H42" s="2000"/>
      <c r="I42" s="2000"/>
      <c r="J42" s="2000"/>
      <c r="K42" s="2000"/>
      <c r="L42" s="2000"/>
      <c r="M42" s="2000"/>
      <c r="N42" s="2000"/>
      <c r="O42" s="2000"/>
      <c r="P42" s="2000"/>
      <c r="Q42" s="2000"/>
      <c r="R42" s="2000"/>
      <c r="S42" s="2000"/>
      <c r="T42" s="2000"/>
      <c r="U42" s="2000"/>
      <c r="V42" s="2000"/>
      <c r="W42" s="2000"/>
      <c r="X42" s="2000"/>
      <c r="Y42" s="2000"/>
      <c r="Z42" s="2000"/>
      <c r="AA42" s="62"/>
      <c r="AB42" s="552"/>
      <c r="AC42" s="1812"/>
      <c r="AD42" s="1812"/>
      <c r="AE42" s="1812"/>
      <c r="AF42" s="1812"/>
      <c r="AG42" s="1812"/>
      <c r="AH42" s="1812"/>
      <c r="AI42" s="1812"/>
      <c r="AJ42" s="1812"/>
      <c r="AK42" s="1812"/>
      <c r="AL42" s="1812"/>
      <c r="AM42" s="670"/>
      <c r="AN42" s="874"/>
      <c r="AO42" s="885"/>
    </row>
    <row r="43" spans="1:69" ht="14.1" customHeight="1">
      <c r="A43" s="55"/>
      <c r="B43" s="66"/>
      <c r="AA43" s="866"/>
      <c r="AB43" s="552" t="s">
        <v>127</v>
      </c>
      <c r="AC43" s="1812" t="s">
        <v>842</v>
      </c>
      <c r="AD43" s="1812"/>
      <c r="AE43" s="1812"/>
      <c r="AF43" s="1812"/>
      <c r="AG43" s="1812"/>
      <c r="AH43" s="1812"/>
      <c r="AI43" s="1812"/>
      <c r="AJ43" s="1812"/>
      <c r="AK43" s="1812"/>
      <c r="AL43" s="1812"/>
      <c r="AM43" s="670"/>
      <c r="AO43" s="638"/>
    </row>
    <row r="44" spans="1:69" ht="14.1" customHeight="1">
      <c r="A44" s="55"/>
      <c r="B44" s="2009">
        <v>5</v>
      </c>
      <c r="C44" s="2010"/>
      <c r="D44" s="1859" t="s">
        <v>723</v>
      </c>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886"/>
      <c r="AB44" s="585"/>
      <c r="AC44" s="1812"/>
      <c r="AD44" s="1812"/>
      <c r="AE44" s="1812"/>
      <c r="AF44" s="1812"/>
      <c r="AG44" s="1812"/>
      <c r="AH44" s="1812"/>
      <c r="AI44" s="1812"/>
      <c r="AJ44" s="1812"/>
      <c r="AK44" s="1812"/>
      <c r="AL44" s="1812"/>
      <c r="AM44" s="887"/>
      <c r="AN44" s="67"/>
      <c r="AO44" s="638"/>
    </row>
    <row r="45" spans="1:69" ht="14.1" customHeight="1">
      <c r="A45" s="55"/>
      <c r="B45" s="2939" t="s">
        <v>694</v>
      </c>
      <c r="C45" s="2940"/>
      <c r="D45" s="1815" t="s">
        <v>724</v>
      </c>
      <c r="E45" s="1815"/>
      <c r="F45" s="1815"/>
      <c r="G45" s="1815"/>
      <c r="H45" s="1815"/>
      <c r="I45" s="1815"/>
      <c r="J45" s="1815"/>
      <c r="K45" s="1815"/>
      <c r="L45" s="1815"/>
      <c r="M45" s="1815"/>
      <c r="N45" s="1815"/>
      <c r="O45" s="1815"/>
      <c r="P45" s="1815"/>
      <c r="Q45" s="1815"/>
      <c r="R45" s="1815"/>
      <c r="S45" s="1815"/>
      <c r="T45" s="1815"/>
      <c r="U45" s="1815"/>
      <c r="V45" s="1815"/>
      <c r="W45" s="1815"/>
      <c r="X45" s="1815"/>
      <c r="Y45" s="1815"/>
      <c r="Z45" s="1815"/>
      <c r="AB45" s="889" t="s">
        <v>30</v>
      </c>
      <c r="AC45" s="2163" t="s">
        <v>33</v>
      </c>
      <c r="AD45" s="2163"/>
      <c r="AE45" s="2163"/>
      <c r="AF45" s="2163"/>
      <c r="AG45" s="2163"/>
      <c r="AH45" s="2163"/>
      <c r="AI45" s="2163"/>
      <c r="AJ45" s="2163"/>
      <c r="AK45" s="2163"/>
      <c r="AL45" s="2163"/>
      <c r="AM45" s="864"/>
      <c r="AO45" s="638"/>
    </row>
    <row r="46" spans="1:69" ht="14.1" customHeight="1">
      <c r="A46" s="55"/>
      <c r="B46" s="890"/>
      <c r="J46" s="891"/>
      <c r="K46" s="892"/>
      <c r="L46" s="892"/>
      <c r="M46" s="596"/>
      <c r="N46" s="596"/>
      <c r="O46" s="891"/>
      <c r="P46" s="2941"/>
      <c r="Q46" s="2941"/>
      <c r="R46" s="724"/>
      <c r="U46" s="868"/>
      <c r="V46" s="868"/>
      <c r="W46" s="868"/>
      <c r="X46" s="868"/>
      <c r="Y46" s="868"/>
      <c r="Z46" s="868"/>
      <c r="AA46" s="866"/>
      <c r="AB46" s="863"/>
      <c r="AC46" s="1812" t="s">
        <v>34</v>
      </c>
      <c r="AD46" s="1812"/>
      <c r="AE46" s="1812"/>
      <c r="AF46" s="1812"/>
      <c r="AG46" s="1812"/>
      <c r="AH46" s="1812"/>
      <c r="AI46" s="1812"/>
      <c r="AJ46" s="1812"/>
      <c r="AK46" s="1812"/>
      <c r="AL46" s="1812"/>
      <c r="AM46" s="670"/>
      <c r="AO46" s="649"/>
    </row>
    <row r="47" spans="1:69" ht="14.1" customHeight="1">
      <c r="A47" s="55"/>
      <c r="B47" s="890"/>
      <c r="C47" s="531" t="s">
        <v>15</v>
      </c>
      <c r="D47" s="1815" t="s">
        <v>1577</v>
      </c>
      <c r="E47" s="1815"/>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79"/>
      <c r="AB47" s="863"/>
      <c r="AC47" s="1812"/>
      <c r="AD47" s="1812"/>
      <c r="AE47" s="1812"/>
      <c r="AF47" s="1812"/>
      <c r="AG47" s="1812"/>
      <c r="AH47" s="1812"/>
      <c r="AI47" s="1812"/>
      <c r="AJ47" s="1812"/>
      <c r="AK47" s="1812"/>
      <c r="AL47" s="1812"/>
      <c r="AM47" s="670"/>
      <c r="AO47" s="649"/>
    </row>
    <row r="48" spans="1:69" ht="14.1" customHeight="1">
      <c r="A48" s="55"/>
      <c r="B48" s="890"/>
      <c r="C48" s="758"/>
      <c r="D48" s="1815" t="s">
        <v>318</v>
      </c>
      <c r="E48" s="1815"/>
      <c r="F48" s="1815"/>
      <c r="G48" s="1815"/>
      <c r="H48" s="1815"/>
      <c r="I48" s="1815"/>
      <c r="J48" s="1815"/>
      <c r="K48" s="1815"/>
      <c r="L48" s="1815"/>
      <c r="M48" s="1815"/>
      <c r="N48" s="1815"/>
      <c r="O48" s="1815"/>
      <c r="P48" s="1815"/>
      <c r="Q48" s="1815"/>
      <c r="R48" s="1815"/>
      <c r="S48" s="1815"/>
      <c r="T48" s="1815"/>
      <c r="U48" s="1815"/>
      <c r="V48" s="1815"/>
      <c r="W48" s="1815"/>
      <c r="X48" s="1815"/>
      <c r="Y48" s="1815"/>
      <c r="Z48" s="1815"/>
      <c r="AB48" s="863"/>
      <c r="AC48" s="1812"/>
      <c r="AD48" s="1812"/>
      <c r="AE48" s="1812"/>
      <c r="AF48" s="1812"/>
      <c r="AG48" s="1812"/>
      <c r="AH48" s="1812"/>
      <c r="AI48" s="1812"/>
      <c r="AJ48" s="1812"/>
      <c r="AK48" s="1812"/>
      <c r="AL48" s="1812"/>
      <c r="AM48" s="670"/>
      <c r="AO48" s="649"/>
    </row>
    <row r="49" spans="1:70" ht="14.1" customHeight="1">
      <c r="A49" s="55"/>
      <c r="B49" s="890"/>
      <c r="C49" s="758"/>
      <c r="D49" s="758"/>
      <c r="E49" s="1815" t="s">
        <v>765</v>
      </c>
      <c r="F49" s="1815"/>
      <c r="G49" s="1815"/>
      <c r="H49" s="1815"/>
      <c r="I49" s="1815"/>
      <c r="J49" s="1815"/>
      <c r="K49" s="758" t="s">
        <v>15</v>
      </c>
      <c r="M49" s="1815" t="s">
        <v>767</v>
      </c>
      <c r="N49" s="1815"/>
      <c r="O49" s="1815"/>
      <c r="P49" s="1815"/>
      <c r="Q49" s="55"/>
      <c r="R49" s="55"/>
      <c r="S49" s="55"/>
      <c r="V49" s="758"/>
      <c r="W49" s="758"/>
      <c r="X49" s="758"/>
      <c r="Y49" s="758"/>
      <c r="Z49" s="758"/>
      <c r="AA49" s="758"/>
      <c r="AB49" s="863"/>
      <c r="AC49" s="1812"/>
      <c r="AD49" s="1812"/>
      <c r="AE49" s="1812"/>
      <c r="AF49" s="1812"/>
      <c r="AG49" s="1812"/>
      <c r="AH49" s="1812"/>
      <c r="AI49" s="1812"/>
      <c r="AJ49" s="1812"/>
      <c r="AK49" s="1812"/>
      <c r="AL49" s="1812"/>
      <c r="AM49" s="670"/>
    </row>
    <row r="50" spans="1:70" ht="14.1" customHeight="1">
      <c r="A50" s="55"/>
      <c r="B50" s="890"/>
      <c r="C50" s="55"/>
      <c r="AA50" s="62"/>
      <c r="AB50" s="863"/>
      <c r="AC50" s="1812"/>
      <c r="AD50" s="1812"/>
      <c r="AE50" s="1812"/>
      <c r="AF50" s="1812"/>
      <c r="AG50" s="1812"/>
      <c r="AH50" s="1812"/>
      <c r="AI50" s="1812"/>
      <c r="AJ50" s="1812"/>
      <c r="AK50" s="1812"/>
      <c r="AL50" s="1812"/>
      <c r="AM50" s="670"/>
      <c r="AO50" s="649"/>
    </row>
    <row r="51" spans="1:70" ht="14.1" customHeight="1">
      <c r="A51" s="55"/>
      <c r="B51" s="2945" t="s">
        <v>498</v>
      </c>
      <c r="C51" s="2946"/>
      <c r="D51" s="2096" t="s">
        <v>499</v>
      </c>
      <c r="E51" s="2096"/>
      <c r="F51" s="2096"/>
      <c r="G51" s="2096"/>
      <c r="H51" s="2096"/>
      <c r="I51" s="2096"/>
      <c r="J51" s="2096"/>
      <c r="K51" s="2096"/>
      <c r="L51" s="2096"/>
      <c r="M51" s="2096"/>
      <c r="N51" s="2096"/>
      <c r="O51" s="2096"/>
      <c r="P51" s="2096"/>
      <c r="Q51" s="2096"/>
      <c r="R51" s="2096"/>
      <c r="S51" s="2096"/>
      <c r="T51" s="2096"/>
      <c r="U51" s="2096"/>
      <c r="V51" s="2096"/>
      <c r="W51" s="2096"/>
      <c r="X51" s="2096"/>
      <c r="Y51" s="2096"/>
      <c r="Z51" s="2096"/>
      <c r="AA51" s="724"/>
      <c r="AB51" s="863"/>
      <c r="AM51" s="887"/>
      <c r="AO51" s="649"/>
    </row>
    <row r="52" spans="1:70" ht="14.1" customHeight="1">
      <c r="A52" s="55"/>
      <c r="B52" s="66"/>
      <c r="F52" s="2061" t="s">
        <v>942</v>
      </c>
      <c r="G52" s="2061"/>
      <c r="H52" s="2061"/>
      <c r="I52" s="2061"/>
      <c r="J52" s="2061"/>
      <c r="K52" s="2061"/>
      <c r="L52" s="2061"/>
      <c r="M52" s="2947"/>
      <c r="N52" s="2947"/>
      <c r="O52" s="2947"/>
      <c r="P52" s="2947"/>
      <c r="Q52" s="2947"/>
      <c r="R52" s="2947"/>
      <c r="S52" s="2947"/>
      <c r="T52" s="2947"/>
      <c r="U52" s="2947"/>
      <c r="V52" s="2947"/>
      <c r="W52" s="759" t="s">
        <v>228</v>
      </c>
      <c r="X52" s="759"/>
      <c r="Y52" s="759"/>
      <c r="Z52" s="759"/>
      <c r="AA52" s="759"/>
      <c r="AB52" s="863"/>
      <c r="AM52" s="887"/>
      <c r="AN52" s="67"/>
      <c r="AP52" s="868" t="s">
        <v>225</v>
      </c>
      <c r="AQ52" s="867"/>
      <c r="AR52" s="867"/>
      <c r="AS52" s="867"/>
      <c r="AT52" s="867"/>
      <c r="AU52" s="867"/>
      <c r="AV52" s="867"/>
      <c r="AW52" s="867"/>
      <c r="AX52" s="868"/>
      <c r="AY52" s="868"/>
      <c r="AZ52" s="137"/>
      <c r="BA52" s="137"/>
      <c r="BB52" s="137"/>
      <c r="BC52" s="137"/>
      <c r="BD52" s="137"/>
      <c r="BE52" s="137"/>
      <c r="BF52" s="137"/>
      <c r="BG52" s="137"/>
      <c r="BH52" s="137"/>
      <c r="BI52" s="137"/>
      <c r="BJ52" s="137"/>
      <c r="BK52" s="137"/>
      <c r="BL52" s="137"/>
      <c r="BM52" s="137"/>
      <c r="BN52" s="137"/>
    </row>
    <row r="53" spans="1:70" ht="14.1" customHeight="1">
      <c r="A53" s="55"/>
      <c r="B53" s="890"/>
      <c r="C53" s="580"/>
      <c r="AA53" s="62"/>
      <c r="AB53" s="863"/>
      <c r="AM53" s="64"/>
      <c r="AP53" s="893"/>
      <c r="AQ53" s="894"/>
      <c r="AR53" s="894"/>
      <c r="AS53" s="894"/>
      <c r="AT53" s="894"/>
      <c r="AU53" s="894"/>
      <c r="AV53" s="894"/>
      <c r="AW53" s="894"/>
      <c r="AX53" s="894"/>
      <c r="AY53" s="894"/>
      <c r="AZ53" s="894"/>
      <c r="BA53" s="894"/>
      <c r="BB53" s="894"/>
      <c r="BC53" s="894"/>
      <c r="BD53" s="894"/>
      <c r="BE53" s="894"/>
      <c r="BF53" s="894"/>
      <c r="BG53" s="894"/>
      <c r="BH53" s="894"/>
      <c r="BI53" s="894"/>
      <c r="BJ53" s="894"/>
      <c r="BK53" s="894"/>
      <c r="BL53" s="894"/>
      <c r="BM53" s="894"/>
      <c r="BN53" s="894"/>
      <c r="BO53" s="894"/>
      <c r="BP53" s="894"/>
      <c r="BQ53" s="894"/>
      <c r="BR53" s="895"/>
    </row>
    <row r="54" spans="1:70" ht="14.1" customHeight="1">
      <c r="A54" s="55"/>
      <c r="B54" s="2939" t="s">
        <v>698</v>
      </c>
      <c r="C54" s="2940"/>
      <c r="D54" s="1815" t="s">
        <v>725</v>
      </c>
      <c r="E54" s="1815"/>
      <c r="F54" s="1815"/>
      <c r="G54" s="1815"/>
      <c r="H54" s="1815"/>
      <c r="I54" s="1815"/>
      <c r="J54" s="1815"/>
      <c r="K54" s="1815"/>
      <c r="L54" s="1815"/>
      <c r="M54" s="1815"/>
      <c r="N54" s="1815"/>
      <c r="O54" s="1815"/>
      <c r="P54" s="1815"/>
      <c r="Q54" s="1815"/>
      <c r="R54" s="1815"/>
      <c r="S54" s="1815"/>
      <c r="T54" s="1815"/>
      <c r="U54" s="1815"/>
      <c r="V54" s="1815"/>
      <c r="W54" s="1815"/>
      <c r="X54" s="1815"/>
      <c r="Y54" s="1815"/>
      <c r="Z54" s="1815"/>
      <c r="AB54" s="587" t="s">
        <v>15</v>
      </c>
      <c r="AC54" s="2163" t="s">
        <v>221</v>
      </c>
      <c r="AD54" s="2163"/>
      <c r="AE54" s="2163"/>
      <c r="AF54" s="2163"/>
      <c r="AG54" s="2163"/>
      <c r="AH54" s="2163"/>
      <c r="AI54" s="2163"/>
      <c r="AJ54" s="2163"/>
      <c r="AK54" s="2163"/>
      <c r="AL54" s="2163"/>
      <c r="AM54" s="864"/>
      <c r="AP54" s="896" t="s">
        <v>15</v>
      </c>
      <c r="AQ54" s="885" t="s">
        <v>221</v>
      </c>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897"/>
    </row>
    <row r="55" spans="1:70" ht="14.1" customHeight="1">
      <c r="A55" s="55"/>
      <c r="B55" s="69"/>
      <c r="C55" s="898"/>
      <c r="D55" s="55"/>
      <c r="E55" s="55"/>
      <c r="F55" s="55"/>
      <c r="G55" s="55"/>
      <c r="H55" s="55"/>
      <c r="I55" s="55"/>
      <c r="J55" s="55"/>
      <c r="K55" s="55"/>
      <c r="L55" s="55"/>
      <c r="M55" s="55"/>
      <c r="N55" s="55"/>
      <c r="O55" s="55"/>
      <c r="P55" s="55"/>
      <c r="Q55" s="55"/>
      <c r="R55" s="55"/>
      <c r="S55" s="55"/>
      <c r="T55" s="55"/>
      <c r="U55" s="55"/>
      <c r="V55" s="55"/>
      <c r="W55" s="55"/>
      <c r="X55" s="55"/>
      <c r="Y55" s="55"/>
      <c r="Z55" s="55"/>
      <c r="AB55" s="587" t="s">
        <v>15</v>
      </c>
      <c r="AC55" s="2163" t="s">
        <v>776</v>
      </c>
      <c r="AD55" s="2163"/>
      <c r="AE55" s="2163"/>
      <c r="AF55" s="2163"/>
      <c r="AG55" s="2163"/>
      <c r="AH55" s="2163"/>
      <c r="AI55" s="2163"/>
      <c r="AJ55" s="2163"/>
      <c r="AK55" s="2163"/>
      <c r="AL55" s="2163"/>
      <c r="AM55" s="864"/>
      <c r="AO55" s="67"/>
      <c r="AP55" s="896"/>
      <c r="AQ55" s="1812" t="s">
        <v>1036</v>
      </c>
      <c r="AR55" s="1812"/>
      <c r="AS55" s="1812"/>
      <c r="AT55" s="1812"/>
      <c r="AU55" s="1812"/>
      <c r="AV55" s="1812"/>
      <c r="AW55" s="1812"/>
      <c r="AX55" s="1812"/>
      <c r="AY55" s="1812"/>
      <c r="AZ55" s="1812"/>
      <c r="BA55" s="1812"/>
      <c r="BB55" s="1812"/>
      <c r="BC55" s="1812"/>
      <c r="BD55" s="1812"/>
      <c r="BE55" s="1812"/>
      <c r="BF55" s="1812"/>
      <c r="BG55" s="1812"/>
      <c r="BH55" s="1812"/>
      <c r="BI55" s="1812"/>
      <c r="BJ55" s="1812"/>
      <c r="BK55" s="1812"/>
      <c r="BL55" s="1812"/>
      <c r="BM55" s="1812"/>
      <c r="BN55" s="1812"/>
      <c r="BO55" s="1812"/>
      <c r="BP55" s="1812"/>
      <c r="BQ55" s="1812"/>
      <c r="BR55" s="897"/>
    </row>
    <row r="56" spans="1:70" ht="14.1" customHeight="1">
      <c r="A56" s="55"/>
      <c r="B56" s="69"/>
      <c r="C56" s="898"/>
      <c r="D56" s="55"/>
      <c r="E56" s="55"/>
      <c r="F56" s="55"/>
      <c r="G56" s="55"/>
      <c r="H56" s="55"/>
      <c r="I56" s="55"/>
      <c r="J56" s="55"/>
      <c r="K56" s="55"/>
      <c r="L56" s="55"/>
      <c r="M56" s="55"/>
      <c r="N56" s="55"/>
      <c r="O56" s="55"/>
      <c r="P56" s="55"/>
      <c r="Q56" s="55"/>
      <c r="R56" s="55"/>
      <c r="S56" s="55"/>
      <c r="T56" s="55"/>
      <c r="U56" s="55"/>
      <c r="V56" s="55"/>
      <c r="W56" s="55"/>
      <c r="X56" s="55"/>
      <c r="Y56" s="55"/>
      <c r="Z56" s="55"/>
      <c r="AB56" s="63"/>
      <c r="AC56" s="2001" t="s">
        <v>35</v>
      </c>
      <c r="AD56" s="1812" t="s">
        <v>36</v>
      </c>
      <c r="AE56" s="1812"/>
      <c r="AF56" s="1812"/>
      <c r="AG56" s="1812"/>
      <c r="AH56" s="1812"/>
      <c r="AI56" s="1812"/>
      <c r="AJ56" s="1812"/>
      <c r="AK56" s="1812"/>
      <c r="AL56" s="1812"/>
      <c r="AM56" s="670"/>
      <c r="AO56" s="67"/>
      <c r="AP56" s="899"/>
      <c r="AQ56" s="1812"/>
      <c r="AR56" s="1812"/>
      <c r="AS56" s="1812"/>
      <c r="AT56" s="1812"/>
      <c r="AU56" s="1812"/>
      <c r="AV56" s="1812"/>
      <c r="AW56" s="1812"/>
      <c r="AX56" s="1812"/>
      <c r="AY56" s="1812"/>
      <c r="AZ56" s="1812"/>
      <c r="BA56" s="1812"/>
      <c r="BB56" s="1812"/>
      <c r="BC56" s="1812"/>
      <c r="BD56" s="1812"/>
      <c r="BE56" s="1812"/>
      <c r="BF56" s="1812"/>
      <c r="BG56" s="1812"/>
      <c r="BH56" s="1812"/>
      <c r="BI56" s="1812"/>
      <c r="BJ56" s="1812"/>
      <c r="BK56" s="1812"/>
      <c r="BL56" s="1812"/>
      <c r="BM56" s="1812"/>
      <c r="BN56" s="1812"/>
      <c r="BO56" s="1812"/>
      <c r="BP56" s="1812"/>
      <c r="BQ56" s="1812"/>
      <c r="BR56" s="900"/>
    </row>
    <row r="57" spans="1:70" ht="14.1" customHeight="1">
      <c r="A57" s="55"/>
      <c r="B57" s="890"/>
      <c r="C57" s="531" t="s">
        <v>467</v>
      </c>
      <c r="D57" s="1815" t="s">
        <v>726</v>
      </c>
      <c r="E57" s="1815"/>
      <c r="F57" s="1815"/>
      <c r="G57" s="1815"/>
      <c r="H57" s="1815"/>
      <c r="I57" s="1815"/>
      <c r="J57" s="1815"/>
      <c r="K57" s="1815"/>
      <c r="L57" s="1815"/>
      <c r="M57" s="1815"/>
      <c r="N57" s="1815"/>
      <c r="O57" s="1815"/>
      <c r="P57" s="1815"/>
      <c r="Q57" s="1815"/>
      <c r="R57" s="1815"/>
      <c r="S57" s="1815"/>
      <c r="T57" s="1815"/>
      <c r="U57" s="1815"/>
      <c r="V57" s="1815"/>
      <c r="W57" s="1815"/>
      <c r="X57" s="1815"/>
      <c r="Y57" s="1815"/>
      <c r="Z57" s="1815"/>
      <c r="AA57" s="62"/>
      <c r="AB57" s="63"/>
      <c r="AC57" s="2943"/>
      <c r="AD57" s="1812"/>
      <c r="AE57" s="1812"/>
      <c r="AF57" s="1812"/>
      <c r="AG57" s="1812"/>
      <c r="AH57" s="1812"/>
      <c r="AI57" s="1812"/>
      <c r="AJ57" s="1812"/>
      <c r="AK57" s="1812"/>
      <c r="AL57" s="1812"/>
      <c r="AM57" s="670"/>
      <c r="AO57" s="67"/>
      <c r="AP57" s="899"/>
      <c r="AQ57" s="1812"/>
      <c r="AR57" s="1812"/>
      <c r="AS57" s="1812"/>
      <c r="AT57" s="1812"/>
      <c r="AU57" s="1812"/>
      <c r="AV57" s="1812"/>
      <c r="AW57" s="1812"/>
      <c r="AX57" s="1812"/>
      <c r="AY57" s="1812"/>
      <c r="AZ57" s="1812"/>
      <c r="BA57" s="1812"/>
      <c r="BB57" s="1812"/>
      <c r="BC57" s="1812"/>
      <c r="BD57" s="1812"/>
      <c r="BE57" s="1812"/>
      <c r="BF57" s="1812"/>
      <c r="BG57" s="1812"/>
      <c r="BH57" s="1812"/>
      <c r="BI57" s="1812"/>
      <c r="BJ57" s="1812"/>
      <c r="BK57" s="1812"/>
      <c r="BL57" s="1812"/>
      <c r="BM57" s="1812"/>
      <c r="BN57" s="1812"/>
      <c r="BO57" s="1812"/>
      <c r="BP57" s="1812"/>
      <c r="BQ57" s="1812"/>
      <c r="BR57" s="900"/>
    </row>
    <row r="58" spans="1:70" ht="14.1" customHeight="1">
      <c r="A58" s="55"/>
      <c r="B58" s="880"/>
      <c r="C58" s="55"/>
      <c r="D58" s="2905"/>
      <c r="E58" s="2905"/>
      <c r="F58" s="2905"/>
      <c r="G58" s="2905"/>
      <c r="H58" s="2905"/>
      <c r="I58" s="2905"/>
      <c r="J58" s="2905"/>
      <c r="K58" s="2905"/>
      <c r="L58" s="2905"/>
      <c r="M58" s="2905"/>
      <c r="N58" s="2905"/>
      <c r="O58" s="2905"/>
      <c r="P58" s="2905"/>
      <c r="Q58" s="2905"/>
      <c r="R58" s="2905"/>
      <c r="S58" s="2905"/>
      <c r="T58" s="2905"/>
      <c r="U58" s="2905"/>
      <c r="V58" s="2905"/>
      <c r="W58" s="2905"/>
      <c r="X58" s="2905"/>
      <c r="Y58" s="2905"/>
      <c r="Z58" s="2905"/>
      <c r="AA58" s="641"/>
      <c r="AB58" s="63"/>
      <c r="AC58" s="138" t="s">
        <v>32</v>
      </c>
      <c r="AD58" s="2163" t="s">
        <v>37</v>
      </c>
      <c r="AE58" s="2163"/>
      <c r="AF58" s="2163"/>
      <c r="AG58" s="2163"/>
      <c r="AH58" s="2163"/>
      <c r="AI58" s="2163"/>
      <c r="AJ58" s="2163"/>
      <c r="AK58" s="2163"/>
      <c r="AL58" s="2163"/>
      <c r="AM58" s="2944"/>
      <c r="AP58" s="899"/>
      <c r="AQ58" s="1812"/>
      <c r="AR58" s="1812"/>
      <c r="AS58" s="1812"/>
      <c r="AT58" s="1812"/>
      <c r="AU58" s="1812"/>
      <c r="AV58" s="1812"/>
      <c r="AW58" s="1812"/>
      <c r="AX58" s="1812"/>
      <c r="AY58" s="1812"/>
      <c r="AZ58" s="1812"/>
      <c r="BA58" s="1812"/>
      <c r="BB58" s="1812"/>
      <c r="BC58" s="1812"/>
      <c r="BD58" s="1812"/>
      <c r="BE58" s="1812"/>
      <c r="BF58" s="1812"/>
      <c r="BG58" s="1812"/>
      <c r="BH58" s="1812"/>
      <c r="BI58" s="1812"/>
      <c r="BJ58" s="1812"/>
      <c r="BK58" s="1812"/>
      <c r="BL58" s="1812"/>
      <c r="BM58" s="1812"/>
      <c r="BN58" s="1812"/>
      <c r="BO58" s="1812"/>
      <c r="BP58" s="1812"/>
      <c r="BQ58" s="1812"/>
      <c r="BR58" s="900"/>
    </row>
    <row r="59" spans="1:70" ht="14.1" customHeight="1">
      <c r="A59" s="55"/>
      <c r="B59" s="890"/>
      <c r="C59" s="55"/>
      <c r="D59" s="2905"/>
      <c r="E59" s="2905"/>
      <c r="F59" s="2905"/>
      <c r="G59" s="2905"/>
      <c r="H59" s="2905"/>
      <c r="I59" s="2905"/>
      <c r="J59" s="2905"/>
      <c r="K59" s="2905"/>
      <c r="L59" s="2905"/>
      <c r="M59" s="2905"/>
      <c r="N59" s="2905"/>
      <c r="O59" s="2905"/>
      <c r="P59" s="2905"/>
      <c r="Q59" s="2905"/>
      <c r="R59" s="2905"/>
      <c r="S59" s="2905"/>
      <c r="T59" s="2905"/>
      <c r="U59" s="2905"/>
      <c r="V59" s="2905"/>
      <c r="W59" s="2905"/>
      <c r="X59" s="2905"/>
      <c r="Y59" s="2905"/>
      <c r="Z59" s="2905"/>
      <c r="AA59" s="641"/>
      <c r="AB59" s="63"/>
      <c r="AC59" s="653" t="s">
        <v>38</v>
      </c>
      <c r="AD59" s="1812" t="s">
        <v>1692</v>
      </c>
      <c r="AE59" s="1812"/>
      <c r="AF59" s="1812"/>
      <c r="AG59" s="1812"/>
      <c r="AH59" s="1812"/>
      <c r="AI59" s="1812"/>
      <c r="AJ59" s="1812"/>
      <c r="AK59" s="1812"/>
      <c r="AL59" s="1812"/>
      <c r="AM59" s="799"/>
      <c r="AP59" s="899"/>
      <c r="AQ59" s="1812"/>
      <c r="AR59" s="1812"/>
      <c r="AS59" s="1812"/>
      <c r="AT59" s="1812"/>
      <c r="AU59" s="1812"/>
      <c r="AV59" s="1812"/>
      <c r="AW59" s="1812"/>
      <c r="AX59" s="1812"/>
      <c r="AY59" s="1812"/>
      <c r="AZ59" s="1812"/>
      <c r="BA59" s="1812"/>
      <c r="BB59" s="1812"/>
      <c r="BC59" s="1812"/>
      <c r="BD59" s="1812"/>
      <c r="BE59" s="1812"/>
      <c r="BF59" s="1812"/>
      <c r="BG59" s="1812"/>
      <c r="BH59" s="1812"/>
      <c r="BI59" s="1812"/>
      <c r="BJ59" s="1812"/>
      <c r="BK59" s="1812"/>
      <c r="BL59" s="1812"/>
      <c r="BM59" s="1812"/>
      <c r="BN59" s="1812"/>
      <c r="BO59" s="1812"/>
      <c r="BP59" s="1812"/>
      <c r="BQ59" s="1812"/>
      <c r="BR59" s="900"/>
    </row>
    <row r="60" spans="1:70" ht="14.1" customHeight="1">
      <c r="A60" s="55"/>
      <c r="B60" s="66"/>
      <c r="C60" s="55"/>
      <c r="D60" s="2905"/>
      <c r="E60" s="2905"/>
      <c r="F60" s="2905"/>
      <c r="G60" s="2905"/>
      <c r="H60" s="2905"/>
      <c r="I60" s="2905"/>
      <c r="J60" s="2905"/>
      <c r="K60" s="2905"/>
      <c r="L60" s="2905"/>
      <c r="M60" s="2905"/>
      <c r="N60" s="2905"/>
      <c r="O60" s="2905"/>
      <c r="P60" s="2905"/>
      <c r="Q60" s="2905"/>
      <c r="R60" s="2905"/>
      <c r="S60" s="2905"/>
      <c r="T60" s="2905"/>
      <c r="U60" s="2905"/>
      <c r="V60" s="2905"/>
      <c r="W60" s="2905"/>
      <c r="X60" s="2905"/>
      <c r="Y60" s="2905"/>
      <c r="Z60" s="2905"/>
      <c r="AA60" s="62"/>
      <c r="AB60" s="63"/>
      <c r="AC60" s="854"/>
      <c r="AD60" s="1812"/>
      <c r="AE60" s="1812"/>
      <c r="AF60" s="1812"/>
      <c r="AG60" s="1812"/>
      <c r="AH60" s="1812"/>
      <c r="AI60" s="1812"/>
      <c r="AJ60" s="1812"/>
      <c r="AK60" s="1812"/>
      <c r="AL60" s="1812"/>
      <c r="AM60" s="670"/>
      <c r="AP60" s="899"/>
      <c r="AQ60" s="1812"/>
      <c r="AR60" s="1812"/>
      <c r="AS60" s="1812"/>
      <c r="AT60" s="1812"/>
      <c r="AU60" s="1812"/>
      <c r="AV60" s="1812"/>
      <c r="AW60" s="1812"/>
      <c r="AX60" s="1812"/>
      <c r="AY60" s="1812"/>
      <c r="AZ60" s="1812"/>
      <c r="BA60" s="1812"/>
      <c r="BB60" s="1812"/>
      <c r="BC60" s="1812"/>
      <c r="BD60" s="1812"/>
      <c r="BE60" s="1812"/>
      <c r="BF60" s="1812"/>
      <c r="BG60" s="1812"/>
      <c r="BH60" s="1812"/>
      <c r="BI60" s="1812"/>
      <c r="BJ60" s="1812"/>
      <c r="BK60" s="1812"/>
      <c r="BL60" s="1812"/>
      <c r="BM60" s="1812"/>
      <c r="BN60" s="1812"/>
      <c r="BO60" s="1812"/>
      <c r="BP60" s="1812"/>
      <c r="BQ60" s="1812"/>
      <c r="BR60" s="900"/>
    </row>
    <row r="61" spans="1:70" ht="10.5" customHeight="1" thickBot="1">
      <c r="A61" s="625"/>
      <c r="B61" s="126"/>
      <c r="C61" s="127"/>
      <c r="D61" s="128"/>
      <c r="E61" s="128"/>
      <c r="F61" s="128"/>
      <c r="G61" s="128"/>
      <c r="H61" s="128"/>
      <c r="I61" s="128"/>
      <c r="J61" s="129"/>
      <c r="K61" s="129"/>
      <c r="L61" s="128"/>
      <c r="M61" s="128"/>
      <c r="N61" s="128"/>
      <c r="O61" s="128"/>
      <c r="P61" s="128"/>
      <c r="Q61" s="128"/>
      <c r="R61" s="127"/>
      <c r="S61" s="901"/>
      <c r="T61" s="901"/>
      <c r="U61" s="902"/>
      <c r="V61" s="903"/>
      <c r="W61" s="903"/>
      <c r="X61" s="127"/>
      <c r="Y61" s="127"/>
      <c r="Z61" s="127"/>
      <c r="AA61" s="128"/>
      <c r="AB61" s="643"/>
      <c r="AC61" s="128"/>
      <c r="AD61" s="2315"/>
      <c r="AE61" s="2315"/>
      <c r="AF61" s="2315"/>
      <c r="AG61" s="2315"/>
      <c r="AH61" s="2315"/>
      <c r="AI61" s="2315"/>
      <c r="AJ61" s="2315"/>
      <c r="AK61" s="2315"/>
      <c r="AL61" s="2315"/>
      <c r="AM61" s="904"/>
      <c r="AN61" s="67"/>
      <c r="AP61" s="899"/>
      <c r="AQ61" s="1812"/>
      <c r="AR61" s="1812"/>
      <c r="AS61" s="1812"/>
      <c r="AT61" s="1812"/>
      <c r="AU61" s="1812"/>
      <c r="AV61" s="1812"/>
      <c r="AW61" s="1812"/>
      <c r="AX61" s="1812"/>
      <c r="AY61" s="1812"/>
      <c r="AZ61" s="1812"/>
      <c r="BA61" s="1812"/>
      <c r="BB61" s="1812"/>
      <c r="BC61" s="1812"/>
      <c r="BD61" s="1812"/>
      <c r="BE61" s="1812"/>
      <c r="BF61" s="1812"/>
      <c r="BG61" s="1812"/>
      <c r="BH61" s="1812"/>
      <c r="BI61" s="1812"/>
      <c r="BJ61" s="1812"/>
      <c r="BK61" s="1812"/>
      <c r="BL61" s="1812"/>
      <c r="BM61" s="1812"/>
      <c r="BN61" s="1812"/>
      <c r="BO61" s="1812"/>
      <c r="BP61" s="1812"/>
      <c r="BQ61" s="1812"/>
      <c r="BR61" s="900"/>
    </row>
    <row r="62" spans="1:70" ht="14.1" customHeight="1">
      <c r="A62" s="55"/>
      <c r="B62" s="905"/>
      <c r="C62" s="906"/>
      <c r="D62" s="907"/>
      <c r="E62" s="907"/>
      <c r="F62" s="907"/>
      <c r="G62" s="908"/>
      <c r="H62" s="908"/>
      <c r="I62" s="908"/>
      <c r="J62" s="908"/>
      <c r="K62" s="908"/>
      <c r="L62" s="908"/>
      <c r="M62" s="908"/>
      <c r="N62" s="908"/>
      <c r="O62" s="908"/>
      <c r="P62" s="908"/>
      <c r="Q62" s="908"/>
      <c r="R62" s="908"/>
      <c r="S62" s="908"/>
      <c r="T62" s="908"/>
      <c r="U62" s="908"/>
      <c r="V62" s="908"/>
      <c r="W62" s="908"/>
      <c r="X62" s="908"/>
      <c r="Y62" s="908"/>
      <c r="Z62" s="908"/>
      <c r="AA62" s="908"/>
      <c r="AB62" s="598"/>
      <c r="AC62" s="598"/>
      <c r="AD62" s="804"/>
      <c r="AE62" s="804"/>
      <c r="AF62" s="804"/>
      <c r="AG62" s="804"/>
      <c r="AH62" s="804"/>
      <c r="AI62" s="804"/>
      <c r="AJ62" s="804"/>
      <c r="AK62" s="804"/>
      <c r="AL62" s="804"/>
      <c r="AM62" s="804"/>
      <c r="AN62" s="67"/>
      <c r="AP62" s="909"/>
      <c r="AQ62" s="2942"/>
      <c r="AR62" s="2942"/>
      <c r="AS62" s="2942"/>
      <c r="AT62" s="2942"/>
      <c r="AU62" s="2942"/>
      <c r="AV62" s="2942"/>
      <c r="AW62" s="2942"/>
      <c r="AX62" s="2942"/>
      <c r="AY62" s="2942"/>
      <c r="AZ62" s="2942"/>
      <c r="BA62" s="2942"/>
      <c r="BB62" s="2942"/>
      <c r="BC62" s="2942"/>
      <c r="BD62" s="2942"/>
      <c r="BE62" s="2942"/>
      <c r="BF62" s="2942"/>
      <c r="BG62" s="2942"/>
      <c r="BH62" s="2942"/>
      <c r="BI62" s="2942"/>
      <c r="BJ62" s="2942"/>
      <c r="BK62" s="2942"/>
      <c r="BL62" s="2942"/>
      <c r="BM62" s="2942"/>
      <c r="BN62" s="2942"/>
      <c r="BO62" s="2942"/>
      <c r="BP62" s="2942"/>
      <c r="BQ62" s="2942"/>
      <c r="BR62" s="910"/>
    </row>
    <row r="63" spans="1:70" ht="14.1" customHeight="1">
      <c r="A63" s="55"/>
      <c r="B63" s="55"/>
      <c r="D63" s="55"/>
      <c r="E63" s="137"/>
      <c r="F63" s="137"/>
      <c r="G63" s="137"/>
      <c r="H63" s="137"/>
      <c r="I63" s="137"/>
      <c r="J63" s="137"/>
      <c r="K63" s="137"/>
      <c r="L63" s="137"/>
      <c r="M63" s="137"/>
      <c r="N63" s="55"/>
      <c r="O63" s="55"/>
      <c r="P63" s="137"/>
      <c r="Q63" s="137"/>
      <c r="R63" s="137"/>
      <c r="S63" s="137"/>
      <c r="T63" s="137"/>
      <c r="U63" s="137"/>
      <c r="V63" s="137"/>
      <c r="W63" s="137"/>
      <c r="X63" s="137"/>
      <c r="Y63" s="137"/>
      <c r="AM63" s="79"/>
      <c r="AN63" s="67"/>
    </row>
    <row r="64" spans="1:70" ht="14.1" customHeight="1">
      <c r="A64" s="55"/>
      <c r="B64" s="623"/>
      <c r="C64" s="137"/>
      <c r="D64" s="584"/>
      <c r="E64" s="584"/>
      <c r="F64" s="584"/>
      <c r="G64" s="584"/>
      <c r="H64" s="584"/>
      <c r="I64" s="584"/>
      <c r="J64" s="584"/>
      <c r="K64" s="584"/>
      <c r="L64" s="584"/>
      <c r="M64" s="584"/>
      <c r="N64" s="623"/>
      <c r="O64" s="548"/>
      <c r="P64" s="584"/>
      <c r="Q64" s="584"/>
      <c r="R64" s="584"/>
      <c r="S64" s="584"/>
      <c r="T64" s="584"/>
      <c r="U64" s="584"/>
      <c r="V64" s="584"/>
      <c r="W64" s="584"/>
      <c r="X64" s="584"/>
      <c r="Y64" s="584"/>
      <c r="Z64" s="623"/>
      <c r="AA64" s="548"/>
      <c r="AB64" s="584"/>
      <c r="AC64" s="584"/>
      <c r="AD64" s="584"/>
      <c r="AE64" s="584"/>
      <c r="AF64" s="584"/>
      <c r="AG64" s="584"/>
      <c r="AH64" s="584"/>
      <c r="AI64" s="584"/>
      <c r="AJ64" s="584"/>
      <c r="AK64" s="584"/>
      <c r="AL64" s="745"/>
      <c r="AN64" s="67"/>
    </row>
    <row r="65" spans="1:75" ht="14.1" customHeight="1">
      <c r="A65" s="55"/>
      <c r="B65" s="623"/>
      <c r="C65" s="137"/>
      <c r="D65" s="584"/>
      <c r="E65" s="584"/>
      <c r="F65" s="584"/>
      <c r="G65" s="584"/>
      <c r="H65" s="584"/>
      <c r="I65" s="584"/>
      <c r="J65" s="584"/>
      <c r="K65" s="584"/>
      <c r="L65" s="584"/>
      <c r="M65" s="584"/>
      <c r="N65" s="623"/>
      <c r="O65" s="548"/>
      <c r="P65" s="584"/>
      <c r="Q65" s="584"/>
      <c r="R65" s="584"/>
      <c r="S65" s="584"/>
      <c r="T65" s="584"/>
      <c r="U65" s="584"/>
      <c r="V65" s="584"/>
      <c r="W65" s="584"/>
      <c r="X65" s="584"/>
      <c r="Y65" s="584"/>
      <c r="Z65" s="623"/>
      <c r="AA65" s="548"/>
      <c r="AB65" s="584"/>
      <c r="AC65" s="584"/>
      <c r="AD65" s="584"/>
      <c r="AE65" s="584"/>
      <c r="AF65" s="584"/>
      <c r="AG65" s="584"/>
      <c r="AH65" s="584"/>
      <c r="AI65" s="584"/>
      <c r="AJ65" s="584"/>
      <c r="AK65" s="584"/>
      <c r="AL65" s="745"/>
      <c r="AN65" s="67"/>
      <c r="AP65" s="911"/>
      <c r="AQ65" s="885"/>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row>
    <row r="66" spans="1:75" ht="14.1" customHeight="1">
      <c r="B66" s="623"/>
      <c r="C66" s="137"/>
      <c r="D66" s="584"/>
      <c r="E66" s="584"/>
      <c r="F66" s="584"/>
      <c r="G66" s="584"/>
      <c r="H66" s="584"/>
      <c r="I66" s="584"/>
      <c r="J66" s="584"/>
      <c r="K66" s="584"/>
      <c r="L66" s="584"/>
      <c r="M66" s="584"/>
      <c r="N66" s="623"/>
      <c r="O66" s="548"/>
      <c r="P66" s="584"/>
      <c r="Q66" s="584"/>
      <c r="R66" s="584"/>
      <c r="S66" s="584"/>
      <c r="T66" s="584"/>
      <c r="U66" s="584"/>
      <c r="V66" s="584"/>
      <c r="W66" s="584"/>
      <c r="X66" s="584"/>
      <c r="Y66" s="584"/>
      <c r="Z66" s="623"/>
      <c r="AA66" s="548"/>
      <c r="AB66" s="584"/>
      <c r="AC66" s="584"/>
      <c r="AD66" s="584"/>
      <c r="AE66" s="584"/>
      <c r="AF66" s="584"/>
      <c r="AG66" s="584"/>
      <c r="AH66" s="584"/>
      <c r="AI66" s="584"/>
      <c r="AJ66" s="584"/>
      <c r="AK66" s="584"/>
      <c r="AL66" s="745"/>
      <c r="AN66" s="67"/>
      <c r="AQ66" s="638"/>
      <c r="AR66" s="638"/>
      <c r="AS66" s="638"/>
      <c r="AT66" s="638"/>
      <c r="AU66" s="638"/>
      <c r="AV66" s="638"/>
      <c r="AW66" s="638"/>
      <c r="AX66" s="638"/>
      <c r="AY66" s="638"/>
      <c r="AZ66" s="638"/>
      <c r="BA66" s="638"/>
      <c r="BB66" s="638"/>
      <c r="BC66" s="638"/>
      <c r="BD66" s="638"/>
      <c r="BE66" s="638"/>
      <c r="BF66" s="638"/>
      <c r="BG66" s="638"/>
      <c r="BH66" s="638"/>
      <c r="BI66" s="638"/>
      <c r="BJ66" s="638"/>
      <c r="BK66" s="638"/>
      <c r="BL66" s="638"/>
      <c r="BM66" s="638"/>
      <c r="BN66" s="638"/>
      <c r="BO66" s="638"/>
      <c r="BP66" s="638"/>
      <c r="BQ66" s="638"/>
      <c r="BR66" s="638"/>
    </row>
    <row r="67" spans="1:75" ht="14.1" customHeight="1">
      <c r="B67" s="623"/>
      <c r="C67" s="137"/>
      <c r="D67" s="584"/>
      <c r="E67" s="584"/>
      <c r="F67" s="584"/>
      <c r="G67" s="584"/>
      <c r="H67" s="584"/>
      <c r="I67" s="584"/>
      <c r="J67" s="584"/>
      <c r="K67" s="584"/>
      <c r="L67" s="584"/>
      <c r="M67" s="584"/>
      <c r="N67" s="623"/>
      <c r="O67" s="548"/>
      <c r="P67" s="584"/>
      <c r="Q67" s="584"/>
      <c r="R67" s="584"/>
      <c r="S67" s="584"/>
      <c r="T67" s="584"/>
      <c r="U67" s="584"/>
      <c r="V67" s="584"/>
      <c r="W67" s="584"/>
      <c r="X67" s="584"/>
      <c r="Y67" s="584"/>
      <c r="Z67" s="623"/>
      <c r="AA67" s="548"/>
      <c r="AB67" s="584"/>
      <c r="AC67" s="584"/>
      <c r="AD67" s="584"/>
      <c r="AE67" s="584"/>
      <c r="AF67" s="584"/>
      <c r="AG67" s="584"/>
      <c r="AH67" s="584"/>
      <c r="AI67" s="584"/>
      <c r="AJ67" s="584"/>
      <c r="AK67" s="584"/>
      <c r="AL67" s="745"/>
      <c r="AN67" s="67"/>
      <c r="AQ67" s="638"/>
      <c r="AR67" s="638"/>
      <c r="AS67" s="638"/>
      <c r="AT67" s="638"/>
      <c r="AU67" s="638"/>
      <c r="AV67" s="638"/>
      <c r="AW67" s="638"/>
      <c r="AX67" s="638"/>
      <c r="AY67" s="638"/>
      <c r="AZ67" s="638"/>
      <c r="BA67" s="638"/>
      <c r="BB67" s="638"/>
      <c r="BC67" s="638"/>
      <c r="BD67" s="638"/>
      <c r="BE67" s="638"/>
      <c r="BF67" s="638"/>
      <c r="BG67" s="638"/>
      <c r="BH67" s="638"/>
      <c r="BI67" s="638"/>
      <c r="BJ67" s="638"/>
      <c r="BK67" s="638"/>
      <c r="BL67" s="638"/>
      <c r="BM67" s="638"/>
      <c r="BN67" s="638"/>
      <c r="BO67" s="638"/>
      <c r="BP67" s="638"/>
      <c r="BQ67" s="638"/>
      <c r="BR67" s="638"/>
    </row>
    <row r="68" spans="1:75" ht="14.1" customHeight="1">
      <c r="A68" s="55"/>
      <c r="B68" s="623"/>
      <c r="C68" s="137"/>
      <c r="D68" s="584"/>
      <c r="E68" s="584"/>
      <c r="F68" s="584"/>
      <c r="G68" s="584"/>
      <c r="H68" s="584"/>
      <c r="I68" s="584"/>
      <c r="J68" s="584"/>
      <c r="K68" s="584"/>
      <c r="L68" s="584"/>
      <c r="M68" s="584"/>
      <c r="N68" s="623"/>
      <c r="O68" s="548"/>
      <c r="P68" s="584"/>
      <c r="Q68" s="584"/>
      <c r="R68" s="584"/>
      <c r="S68" s="584"/>
      <c r="T68" s="584"/>
      <c r="U68" s="584"/>
      <c r="V68" s="584"/>
      <c r="W68" s="584"/>
      <c r="X68" s="584"/>
      <c r="Y68" s="584"/>
      <c r="Z68" s="623"/>
      <c r="AA68" s="548"/>
      <c r="AB68" s="584"/>
      <c r="AC68" s="584"/>
      <c r="AD68" s="584"/>
      <c r="AE68" s="584"/>
      <c r="AF68" s="584"/>
      <c r="AG68" s="584"/>
      <c r="AH68" s="584"/>
      <c r="AI68" s="584"/>
      <c r="AJ68" s="584"/>
      <c r="AK68" s="584"/>
      <c r="AL68" s="745"/>
      <c r="AN68" s="67"/>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8"/>
      <c r="BN68" s="638"/>
      <c r="BO68" s="638"/>
      <c r="BP68" s="638"/>
      <c r="BQ68" s="638"/>
      <c r="BR68" s="638"/>
    </row>
    <row r="69" spans="1:75" ht="14.1" customHeight="1">
      <c r="A69" s="55"/>
      <c r="B69" s="623"/>
      <c r="C69" s="137"/>
      <c r="D69" s="584"/>
      <c r="E69" s="584"/>
      <c r="F69" s="584"/>
      <c r="G69" s="584"/>
      <c r="H69" s="584"/>
      <c r="I69" s="584"/>
      <c r="J69" s="584"/>
      <c r="K69" s="584"/>
      <c r="L69" s="584"/>
      <c r="M69" s="584"/>
      <c r="N69" s="623"/>
      <c r="O69" s="548"/>
      <c r="P69" s="584"/>
      <c r="Q69" s="584"/>
      <c r="R69" s="584"/>
      <c r="S69" s="584"/>
      <c r="T69" s="584"/>
      <c r="U69" s="584"/>
      <c r="V69" s="584"/>
      <c r="W69" s="584"/>
      <c r="X69" s="584"/>
      <c r="Y69" s="584"/>
      <c r="Z69" s="623"/>
      <c r="AA69" s="548"/>
      <c r="AB69" s="584"/>
      <c r="AC69" s="584"/>
      <c r="AD69" s="584"/>
      <c r="AE69" s="584"/>
      <c r="AF69" s="584"/>
      <c r="AG69" s="584"/>
      <c r="AH69" s="584"/>
      <c r="AI69" s="584"/>
      <c r="AJ69" s="584"/>
      <c r="AK69" s="584"/>
      <c r="AL69" s="745"/>
      <c r="AN69" s="67"/>
      <c r="AQ69" s="638"/>
      <c r="AR69" s="638"/>
      <c r="AS69" s="638"/>
      <c r="AT69" s="638"/>
      <c r="AU69" s="638"/>
      <c r="AV69" s="638"/>
      <c r="AW69" s="638"/>
      <c r="AX69" s="638"/>
      <c r="AY69" s="638"/>
      <c r="AZ69" s="638"/>
      <c r="BA69" s="638"/>
      <c r="BB69" s="638"/>
      <c r="BC69" s="638"/>
      <c r="BD69" s="638"/>
      <c r="BE69" s="638"/>
      <c r="BF69" s="638"/>
      <c r="BG69" s="638"/>
      <c r="BH69" s="638"/>
      <c r="BI69" s="638"/>
      <c r="BJ69" s="638"/>
      <c r="BK69" s="638"/>
      <c r="BL69" s="638"/>
      <c r="BM69" s="638"/>
      <c r="BN69" s="638"/>
      <c r="BO69" s="638"/>
      <c r="BP69" s="638"/>
      <c r="BQ69" s="638"/>
      <c r="BR69" s="638"/>
    </row>
    <row r="70" spans="1:75" ht="14.1" customHeight="1">
      <c r="A70" s="55"/>
      <c r="B70" s="623"/>
      <c r="C70" s="137"/>
      <c r="D70" s="584"/>
      <c r="E70" s="584"/>
      <c r="F70" s="584"/>
      <c r="G70" s="584"/>
      <c r="H70" s="584"/>
      <c r="I70" s="584"/>
      <c r="J70" s="584"/>
      <c r="K70" s="584"/>
      <c r="L70" s="584"/>
      <c r="M70" s="584"/>
      <c r="N70" s="623"/>
      <c r="O70" s="548"/>
      <c r="P70" s="584"/>
      <c r="Q70" s="584"/>
      <c r="R70" s="584"/>
      <c r="S70" s="584"/>
      <c r="T70" s="584"/>
      <c r="U70" s="584"/>
      <c r="V70" s="584"/>
      <c r="W70" s="584"/>
      <c r="X70" s="584"/>
      <c r="Y70" s="584"/>
      <c r="Z70" s="623"/>
      <c r="AA70" s="548"/>
      <c r="AB70" s="584"/>
      <c r="AC70" s="584"/>
      <c r="AD70" s="584"/>
      <c r="AE70" s="584"/>
      <c r="AF70" s="584"/>
      <c r="AG70" s="584"/>
      <c r="AH70" s="584"/>
      <c r="AI70" s="584"/>
      <c r="AJ70" s="584"/>
      <c r="AK70" s="584"/>
      <c r="AL70" s="745"/>
      <c r="AN70" s="73"/>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8"/>
      <c r="BN70" s="638"/>
      <c r="BO70" s="638"/>
      <c r="BP70" s="638"/>
      <c r="BQ70" s="638"/>
      <c r="BR70" s="638"/>
    </row>
    <row r="71" spans="1:75" ht="14.1" customHeight="1">
      <c r="A71" s="55"/>
      <c r="B71" s="623"/>
      <c r="C71" s="137"/>
      <c r="D71" s="584"/>
      <c r="E71" s="584"/>
      <c r="F71" s="584"/>
      <c r="G71" s="584"/>
      <c r="H71" s="584"/>
      <c r="I71" s="584"/>
      <c r="J71" s="584"/>
      <c r="K71" s="584"/>
      <c r="L71" s="584"/>
      <c r="M71" s="584"/>
      <c r="N71" s="623"/>
      <c r="O71" s="548"/>
      <c r="P71" s="584"/>
      <c r="Q71" s="584"/>
      <c r="R71" s="584"/>
      <c r="S71" s="584"/>
      <c r="T71" s="584"/>
      <c r="U71" s="584"/>
      <c r="V71" s="584"/>
      <c r="W71" s="584"/>
      <c r="X71" s="584"/>
      <c r="Y71" s="584"/>
      <c r="Z71" s="623"/>
      <c r="AA71" s="548"/>
      <c r="AB71" s="584"/>
      <c r="AC71" s="584"/>
      <c r="AD71" s="584"/>
      <c r="AE71" s="584"/>
      <c r="AF71" s="584"/>
      <c r="AG71" s="584"/>
      <c r="AH71" s="584"/>
      <c r="AI71" s="584"/>
      <c r="AJ71" s="584"/>
      <c r="AK71" s="584"/>
      <c r="AL71" s="745"/>
      <c r="AQ71" s="638"/>
      <c r="AR71" s="638"/>
      <c r="AS71" s="638"/>
      <c r="AT71" s="638"/>
      <c r="AU71" s="638"/>
      <c r="AV71" s="638"/>
      <c r="AW71" s="638"/>
      <c r="AX71" s="638"/>
      <c r="AY71" s="638"/>
      <c r="AZ71" s="638"/>
      <c r="BA71" s="638"/>
      <c r="BB71" s="638"/>
      <c r="BC71" s="638"/>
      <c r="BD71" s="638"/>
      <c r="BE71" s="638"/>
      <c r="BF71" s="638"/>
      <c r="BG71" s="638"/>
      <c r="BH71" s="638"/>
      <c r="BI71" s="638"/>
      <c r="BJ71" s="638"/>
      <c r="BK71" s="638"/>
      <c r="BL71" s="638"/>
      <c r="BM71" s="638"/>
      <c r="BN71" s="638"/>
      <c r="BO71" s="638"/>
      <c r="BP71" s="638"/>
      <c r="BQ71" s="638"/>
      <c r="BR71" s="638"/>
      <c r="BS71" s="55"/>
      <c r="BT71" s="55"/>
      <c r="BU71" s="55"/>
      <c r="BV71" s="55"/>
      <c r="BW71" s="55"/>
    </row>
    <row r="72" spans="1:75" ht="14.1" customHeight="1">
      <c r="A72" s="55"/>
      <c r="B72" s="623"/>
      <c r="C72" s="137"/>
      <c r="D72" s="584"/>
      <c r="E72" s="584"/>
      <c r="F72" s="584"/>
      <c r="G72" s="584"/>
      <c r="H72" s="584"/>
      <c r="I72" s="584"/>
      <c r="J72" s="584"/>
      <c r="K72" s="584"/>
      <c r="L72" s="584"/>
      <c r="M72" s="584"/>
      <c r="N72" s="623"/>
      <c r="O72" s="548"/>
      <c r="P72" s="584"/>
      <c r="Q72" s="584"/>
      <c r="R72" s="584"/>
      <c r="S72" s="584"/>
      <c r="T72" s="584"/>
      <c r="U72" s="584"/>
      <c r="V72" s="584"/>
      <c r="W72" s="584"/>
      <c r="X72" s="584"/>
      <c r="Y72" s="584"/>
      <c r="Z72" s="623"/>
      <c r="AA72" s="548"/>
      <c r="AB72" s="584"/>
      <c r="AC72" s="584"/>
      <c r="AD72" s="584"/>
      <c r="AE72" s="584"/>
      <c r="AF72" s="584"/>
      <c r="AG72" s="584"/>
      <c r="AH72" s="584"/>
      <c r="AI72" s="584"/>
      <c r="AJ72" s="584"/>
      <c r="AK72" s="584"/>
      <c r="AL72" s="745"/>
      <c r="AQ72" s="638"/>
      <c r="AR72" s="638"/>
      <c r="AS72" s="638"/>
      <c r="AT72" s="638"/>
      <c r="AU72" s="638"/>
      <c r="AV72" s="638"/>
      <c r="AW72" s="638"/>
      <c r="AX72" s="638"/>
      <c r="AY72" s="638"/>
      <c r="AZ72" s="638"/>
      <c r="BA72" s="638"/>
      <c r="BB72" s="638"/>
      <c r="BC72" s="638"/>
      <c r="BD72" s="638"/>
      <c r="BE72" s="638"/>
      <c r="BF72" s="638"/>
      <c r="BG72" s="638"/>
      <c r="BH72" s="638"/>
      <c r="BI72" s="638"/>
      <c r="BJ72" s="638"/>
      <c r="BK72" s="638"/>
      <c r="BL72" s="638"/>
      <c r="BM72" s="638"/>
      <c r="BN72" s="638"/>
      <c r="BO72" s="638"/>
      <c r="BP72" s="638"/>
      <c r="BQ72" s="638"/>
      <c r="BR72" s="638"/>
      <c r="BS72" s="55"/>
      <c r="BT72" s="55"/>
      <c r="BU72" s="55"/>
      <c r="BV72" s="55"/>
      <c r="BW72" s="55"/>
    </row>
    <row r="73" spans="1:75" ht="14.1" customHeight="1">
      <c r="A73" s="55"/>
      <c r="B73" s="623"/>
      <c r="C73" s="137"/>
      <c r="D73" s="584"/>
      <c r="E73" s="584"/>
      <c r="F73" s="584"/>
      <c r="G73" s="584"/>
      <c r="H73" s="584"/>
      <c r="I73" s="584"/>
      <c r="J73" s="584"/>
      <c r="K73" s="584"/>
      <c r="L73" s="584"/>
      <c r="M73" s="584"/>
      <c r="N73" s="623"/>
      <c r="O73" s="548"/>
      <c r="P73" s="584"/>
      <c r="Q73" s="584"/>
      <c r="R73" s="584"/>
      <c r="S73" s="584"/>
      <c r="T73" s="584"/>
      <c r="U73" s="584"/>
      <c r="V73" s="584"/>
      <c r="W73" s="584"/>
      <c r="X73" s="584"/>
      <c r="Y73" s="584"/>
      <c r="Z73" s="623"/>
      <c r="AA73" s="548"/>
      <c r="AB73" s="584"/>
      <c r="AC73" s="584"/>
      <c r="AD73" s="584"/>
      <c r="AE73" s="584"/>
      <c r="AF73" s="584"/>
      <c r="AG73" s="584"/>
      <c r="AH73" s="584"/>
      <c r="AI73" s="584"/>
      <c r="AJ73" s="584"/>
      <c r="AK73" s="584"/>
      <c r="AL73" s="745"/>
      <c r="AQ73" s="638"/>
      <c r="AR73" s="638"/>
      <c r="AS73" s="638"/>
      <c r="AT73" s="638"/>
      <c r="AU73" s="638"/>
      <c r="AV73" s="638"/>
      <c r="AW73" s="638"/>
      <c r="AX73" s="638"/>
      <c r="AY73" s="638"/>
      <c r="AZ73" s="638"/>
      <c r="BA73" s="638"/>
      <c r="BB73" s="638"/>
      <c r="BC73" s="638"/>
      <c r="BD73" s="638"/>
      <c r="BE73" s="638"/>
      <c r="BF73" s="638"/>
      <c r="BG73" s="638"/>
      <c r="BH73" s="638"/>
      <c r="BI73" s="638"/>
      <c r="BJ73" s="638"/>
      <c r="BK73" s="638"/>
      <c r="BL73" s="638"/>
      <c r="BM73" s="638"/>
      <c r="BN73" s="638"/>
      <c r="BO73" s="638"/>
      <c r="BP73" s="638"/>
      <c r="BQ73" s="638"/>
      <c r="BR73" s="638"/>
      <c r="BS73" s="55"/>
      <c r="BT73" s="55"/>
      <c r="BU73" s="55"/>
      <c r="BV73" s="55"/>
      <c r="BW73" s="55"/>
    </row>
    <row r="74" spans="1:75" ht="14.1" customHeight="1">
      <c r="A74" s="55"/>
      <c r="B74" s="623"/>
      <c r="C74" s="137"/>
      <c r="D74" s="584"/>
      <c r="E74" s="584"/>
      <c r="F74" s="584"/>
      <c r="G74" s="584"/>
      <c r="H74" s="584"/>
      <c r="I74" s="584"/>
      <c r="J74" s="584"/>
      <c r="K74" s="584"/>
      <c r="L74" s="584"/>
      <c r="M74" s="584"/>
      <c r="N74" s="623"/>
      <c r="O74" s="548"/>
      <c r="P74" s="584"/>
      <c r="Q74" s="584"/>
      <c r="R74" s="584"/>
      <c r="S74" s="584"/>
      <c r="T74" s="584"/>
      <c r="U74" s="584"/>
      <c r="V74" s="584"/>
      <c r="W74" s="584"/>
      <c r="X74" s="584"/>
      <c r="Y74" s="584"/>
      <c r="Z74" s="623"/>
      <c r="AA74" s="548"/>
      <c r="AB74" s="584"/>
      <c r="AC74" s="584"/>
      <c r="AD74" s="584"/>
      <c r="AE74" s="584"/>
      <c r="AF74" s="584"/>
      <c r="AG74" s="584"/>
      <c r="AH74" s="584"/>
      <c r="AI74" s="584"/>
      <c r="AJ74" s="584"/>
      <c r="AK74" s="584"/>
      <c r="AL74" s="745"/>
      <c r="AQ74" s="638"/>
      <c r="AR74" s="638"/>
      <c r="AS74" s="638"/>
      <c r="AT74" s="638"/>
      <c r="AU74" s="638"/>
      <c r="AV74" s="638"/>
      <c r="AW74" s="638"/>
      <c r="AX74" s="638"/>
      <c r="AY74" s="638"/>
      <c r="AZ74" s="638"/>
      <c r="BA74" s="638"/>
      <c r="BB74" s="638"/>
      <c r="BC74" s="638"/>
      <c r="BD74" s="638"/>
      <c r="BE74" s="638"/>
      <c r="BF74" s="638"/>
      <c r="BG74" s="638"/>
      <c r="BH74" s="638"/>
      <c r="BI74" s="638"/>
      <c r="BJ74" s="638"/>
      <c r="BK74" s="638"/>
      <c r="BL74" s="638"/>
      <c r="BM74" s="638"/>
      <c r="BN74" s="638"/>
      <c r="BO74" s="638"/>
      <c r="BP74" s="638"/>
      <c r="BQ74" s="638"/>
      <c r="BR74" s="638"/>
    </row>
    <row r="75" spans="1:75" ht="14.1" customHeight="1">
      <c r="A75" s="55"/>
      <c r="B75" s="623"/>
      <c r="C75" s="137"/>
      <c r="D75" s="584"/>
      <c r="E75" s="584"/>
      <c r="F75" s="584"/>
      <c r="G75" s="584"/>
      <c r="H75" s="584"/>
      <c r="I75" s="584"/>
      <c r="J75" s="584"/>
      <c r="K75" s="584"/>
      <c r="L75" s="584"/>
      <c r="M75" s="584"/>
      <c r="N75" s="623"/>
      <c r="O75" s="548"/>
      <c r="P75" s="584"/>
      <c r="Q75" s="584"/>
      <c r="R75" s="584"/>
      <c r="S75" s="584"/>
      <c r="T75" s="584"/>
      <c r="U75" s="584"/>
      <c r="V75" s="584"/>
      <c r="W75" s="584"/>
      <c r="X75" s="584"/>
      <c r="Y75" s="584"/>
      <c r="Z75" s="623"/>
      <c r="AA75" s="548"/>
      <c r="AB75" s="584"/>
      <c r="AC75" s="584"/>
      <c r="AD75" s="584"/>
      <c r="AE75" s="584"/>
      <c r="AF75" s="584"/>
      <c r="AG75" s="584"/>
      <c r="AH75" s="584"/>
      <c r="AI75" s="584"/>
      <c r="AJ75" s="584"/>
      <c r="AK75" s="584"/>
      <c r="AL75" s="745"/>
      <c r="AN75" s="73"/>
    </row>
    <row r="76" spans="1:75" ht="14.1" customHeight="1">
      <c r="A76" s="55"/>
      <c r="B76" s="623"/>
      <c r="C76" s="137"/>
      <c r="D76" s="584"/>
      <c r="E76" s="584"/>
      <c r="F76" s="584"/>
      <c r="G76" s="584"/>
      <c r="H76" s="584"/>
      <c r="I76" s="584"/>
      <c r="J76" s="584"/>
      <c r="K76" s="584"/>
      <c r="L76" s="584"/>
      <c r="M76" s="584"/>
      <c r="N76" s="623"/>
      <c r="O76" s="548"/>
      <c r="P76" s="584"/>
      <c r="Q76" s="584"/>
      <c r="R76" s="584"/>
      <c r="S76" s="584"/>
      <c r="T76" s="584"/>
      <c r="U76" s="584"/>
      <c r="V76" s="584"/>
      <c r="W76" s="584"/>
      <c r="X76" s="584"/>
      <c r="Y76" s="584"/>
      <c r="Z76" s="623"/>
      <c r="AA76" s="548"/>
      <c r="AB76" s="584"/>
      <c r="AC76" s="584"/>
      <c r="AD76" s="584"/>
      <c r="AE76" s="584"/>
      <c r="AF76" s="584"/>
      <c r="AG76" s="584"/>
      <c r="AH76" s="584"/>
      <c r="AI76" s="584"/>
      <c r="AJ76" s="584"/>
      <c r="AK76" s="584"/>
      <c r="AL76" s="745"/>
      <c r="AN76" s="73"/>
    </row>
    <row r="77" spans="1:75" ht="14.1" customHeight="1">
      <c r="A77" s="55"/>
      <c r="B77" s="623"/>
      <c r="C77" s="137"/>
      <c r="D77" s="584"/>
      <c r="E77" s="584"/>
      <c r="F77" s="584"/>
      <c r="G77" s="584"/>
      <c r="H77" s="584"/>
      <c r="I77" s="584"/>
      <c r="J77" s="584"/>
      <c r="K77" s="584"/>
      <c r="L77" s="584"/>
      <c r="M77" s="584"/>
      <c r="N77" s="623"/>
      <c r="O77" s="548"/>
      <c r="P77" s="584"/>
      <c r="Q77" s="584"/>
      <c r="R77" s="584"/>
      <c r="S77" s="584"/>
      <c r="T77" s="584"/>
      <c r="U77" s="584"/>
      <c r="V77" s="584"/>
      <c r="W77" s="584"/>
      <c r="X77" s="584"/>
      <c r="Y77" s="584"/>
      <c r="Z77" s="623"/>
      <c r="AA77" s="548"/>
      <c r="AB77" s="584"/>
      <c r="AC77" s="584"/>
      <c r="AD77" s="584"/>
      <c r="AE77" s="584"/>
      <c r="AF77" s="584"/>
      <c r="AG77" s="584"/>
      <c r="AH77" s="584"/>
      <c r="AI77" s="584"/>
      <c r="AJ77" s="584"/>
      <c r="AK77" s="584"/>
      <c r="AL77" s="745"/>
    </row>
    <row r="78" spans="1:75" ht="14.1" customHeight="1">
      <c r="A78" s="55"/>
      <c r="B78" s="623"/>
      <c r="C78" s="137"/>
      <c r="D78" s="584"/>
      <c r="E78" s="584"/>
      <c r="F78" s="584"/>
      <c r="G78" s="584"/>
      <c r="H78" s="584"/>
      <c r="I78" s="584"/>
      <c r="J78" s="584"/>
      <c r="K78" s="584"/>
      <c r="L78" s="584"/>
      <c r="M78" s="584"/>
      <c r="N78" s="623"/>
      <c r="O78" s="548"/>
      <c r="P78" s="584"/>
      <c r="Q78" s="584"/>
      <c r="R78" s="584"/>
      <c r="S78" s="584"/>
      <c r="T78" s="584"/>
      <c r="U78" s="584"/>
      <c r="V78" s="584"/>
      <c r="W78" s="584"/>
      <c r="X78" s="584"/>
      <c r="Y78" s="584"/>
      <c r="Z78" s="623"/>
      <c r="AA78" s="548"/>
      <c r="AB78" s="584"/>
      <c r="AC78" s="584"/>
      <c r="AD78" s="584"/>
      <c r="AE78" s="584"/>
      <c r="AF78" s="584"/>
      <c r="AG78" s="584"/>
      <c r="AH78" s="584"/>
      <c r="AI78" s="584"/>
      <c r="AJ78" s="584"/>
      <c r="AK78" s="584"/>
      <c r="AL78" s="745"/>
      <c r="AN78" s="67"/>
    </row>
    <row r="79" spans="1:75" ht="14.1" customHeight="1">
      <c r="A79" s="55"/>
      <c r="B79" s="623"/>
      <c r="C79" s="137"/>
      <c r="D79" s="584"/>
      <c r="E79" s="584"/>
      <c r="F79" s="584"/>
      <c r="G79" s="584"/>
      <c r="H79" s="584"/>
      <c r="I79" s="584"/>
      <c r="J79" s="584"/>
      <c r="K79" s="584"/>
      <c r="L79" s="584"/>
      <c r="M79" s="584"/>
      <c r="N79" s="623"/>
      <c r="O79" s="548"/>
      <c r="P79" s="584"/>
      <c r="Q79" s="584"/>
      <c r="R79" s="584"/>
      <c r="S79" s="584"/>
      <c r="T79" s="584"/>
      <c r="U79" s="584"/>
      <c r="V79" s="584"/>
      <c r="W79" s="584"/>
      <c r="X79" s="584"/>
      <c r="Y79" s="584"/>
      <c r="Z79" s="623"/>
      <c r="AA79" s="548"/>
      <c r="AB79" s="584"/>
      <c r="AC79" s="584"/>
      <c r="AD79" s="584"/>
      <c r="AE79" s="584"/>
      <c r="AF79" s="584"/>
      <c r="AG79" s="584"/>
      <c r="AH79" s="584"/>
      <c r="AI79" s="584"/>
      <c r="AJ79" s="584"/>
      <c r="AK79" s="584"/>
      <c r="AL79" s="745"/>
      <c r="AN79" s="73"/>
    </row>
    <row r="80" spans="1:75" ht="14.1" customHeight="1">
      <c r="A80" s="55"/>
      <c r="B80" s="623"/>
      <c r="C80" s="137"/>
      <c r="D80" s="584"/>
      <c r="E80" s="584"/>
      <c r="F80" s="584"/>
      <c r="G80" s="584"/>
      <c r="H80" s="584"/>
      <c r="I80" s="584"/>
      <c r="J80" s="584"/>
      <c r="K80" s="584"/>
      <c r="L80" s="584"/>
      <c r="M80" s="584"/>
      <c r="N80" s="623"/>
      <c r="O80" s="548"/>
      <c r="P80" s="584"/>
      <c r="Q80" s="584"/>
      <c r="R80" s="584"/>
      <c r="S80" s="584"/>
      <c r="T80" s="584"/>
      <c r="U80" s="584"/>
      <c r="V80" s="584"/>
      <c r="W80" s="584"/>
      <c r="X80" s="584"/>
      <c r="Y80" s="584"/>
      <c r="Z80" s="623"/>
      <c r="AA80" s="548"/>
      <c r="AB80" s="584"/>
      <c r="AC80" s="584"/>
      <c r="AD80" s="584"/>
      <c r="AE80" s="584"/>
      <c r="AF80" s="584"/>
      <c r="AG80" s="584"/>
      <c r="AH80" s="584"/>
      <c r="AI80" s="584"/>
      <c r="AJ80" s="584"/>
      <c r="AK80" s="584"/>
      <c r="AL80" s="745"/>
    </row>
    <row r="81" spans="1:72" ht="14.1" customHeight="1">
      <c r="A81" s="55"/>
      <c r="B81" s="623"/>
      <c r="C81" s="137"/>
      <c r="D81" s="584"/>
      <c r="E81" s="584"/>
      <c r="F81" s="584"/>
      <c r="G81" s="584"/>
      <c r="H81" s="584"/>
      <c r="I81" s="584"/>
      <c r="J81" s="584"/>
      <c r="K81" s="584"/>
      <c r="L81" s="584"/>
      <c r="M81" s="584"/>
      <c r="N81" s="623"/>
      <c r="O81" s="548"/>
      <c r="P81" s="584"/>
      <c r="Q81" s="584"/>
      <c r="R81" s="584"/>
      <c r="S81" s="584"/>
      <c r="T81" s="584"/>
      <c r="U81" s="584"/>
      <c r="V81" s="584"/>
      <c r="W81" s="584"/>
      <c r="X81" s="584"/>
      <c r="Y81" s="584"/>
      <c r="Z81" s="623"/>
      <c r="AA81" s="548"/>
      <c r="AB81" s="584"/>
      <c r="AC81" s="584"/>
      <c r="AD81" s="584"/>
      <c r="AE81" s="584"/>
      <c r="AF81" s="584"/>
      <c r="AG81" s="584"/>
      <c r="AH81" s="584"/>
      <c r="AI81" s="584"/>
      <c r="AJ81" s="584"/>
      <c r="AK81" s="584"/>
      <c r="AL81" s="745"/>
      <c r="BM81" s="137"/>
      <c r="BN81" s="137"/>
      <c r="BO81" s="137"/>
      <c r="BP81" s="137"/>
      <c r="BQ81" s="137"/>
      <c r="BR81" s="137"/>
      <c r="BS81" s="137"/>
      <c r="BT81" s="137"/>
    </row>
    <row r="82" spans="1:72" ht="14.1" customHeight="1">
      <c r="A82" s="55"/>
      <c r="B82" s="623"/>
      <c r="C82" s="137"/>
      <c r="D82" s="912"/>
      <c r="E82" s="912"/>
      <c r="F82" s="912"/>
      <c r="G82" s="912"/>
      <c r="H82" s="912"/>
      <c r="I82" s="912"/>
      <c r="J82" s="912"/>
      <c r="K82" s="912"/>
      <c r="L82" s="912"/>
      <c r="M82" s="912"/>
      <c r="N82" s="623"/>
      <c r="O82" s="548"/>
      <c r="P82" s="584"/>
      <c r="Q82" s="584"/>
      <c r="R82" s="584"/>
      <c r="S82" s="584"/>
      <c r="T82" s="584"/>
      <c r="U82" s="584"/>
      <c r="V82" s="584"/>
      <c r="W82" s="584"/>
      <c r="X82" s="584"/>
      <c r="Y82" s="584"/>
      <c r="Z82" s="623"/>
      <c r="AA82" s="548"/>
      <c r="AB82" s="584"/>
      <c r="AC82" s="584"/>
      <c r="AD82" s="584"/>
      <c r="AE82" s="584"/>
      <c r="AF82" s="584"/>
      <c r="AG82" s="584"/>
      <c r="AH82" s="584"/>
      <c r="AI82" s="584"/>
      <c r="AJ82" s="584"/>
      <c r="AK82" s="584"/>
      <c r="AL82" s="745"/>
      <c r="BO82" s="55"/>
      <c r="BP82" s="55"/>
      <c r="BQ82" s="55"/>
      <c r="BR82" s="55"/>
      <c r="BS82" s="55"/>
      <c r="BT82" s="55"/>
    </row>
    <row r="83" spans="1:72" ht="14.1" customHeight="1">
      <c r="B83" s="623"/>
      <c r="C83" s="137"/>
      <c r="D83" s="584"/>
      <c r="E83" s="584"/>
      <c r="F83" s="584"/>
      <c r="G83" s="584"/>
      <c r="H83" s="584"/>
      <c r="I83" s="584"/>
      <c r="J83" s="584"/>
      <c r="K83" s="584"/>
      <c r="L83" s="584"/>
      <c r="M83" s="584"/>
      <c r="N83" s="623"/>
      <c r="O83" s="548"/>
      <c r="P83" s="584"/>
      <c r="Q83" s="584"/>
      <c r="R83" s="584"/>
      <c r="S83" s="584"/>
      <c r="T83" s="584"/>
      <c r="U83" s="584"/>
      <c r="V83" s="584"/>
      <c r="W83" s="584"/>
      <c r="X83" s="584"/>
      <c r="Y83" s="584"/>
      <c r="Z83" s="623"/>
      <c r="AA83" s="548"/>
      <c r="AB83" s="584"/>
      <c r="AC83" s="584"/>
      <c r="AD83" s="584"/>
      <c r="AE83" s="584"/>
      <c r="AF83" s="584"/>
      <c r="AG83" s="584"/>
      <c r="AH83" s="584"/>
      <c r="AI83" s="584"/>
      <c r="AJ83" s="584"/>
      <c r="AK83" s="584"/>
      <c r="AL83" s="745"/>
      <c r="AN83" s="67"/>
    </row>
    <row r="84" spans="1:72" ht="14.1" customHeight="1"/>
    <row r="85" spans="1:72" ht="14.1" customHeight="1">
      <c r="AM85" s="67"/>
    </row>
    <row r="86" spans="1:72" ht="14.1" customHeight="1"/>
    <row r="87" spans="1:72" ht="14.1" customHeight="1"/>
    <row r="88" spans="1:72" ht="14.1" customHeight="1">
      <c r="BK88" s="79"/>
      <c r="BL88" s="79"/>
      <c r="BM88" s="79"/>
      <c r="BN88" s="79"/>
      <c r="BO88" s="79"/>
      <c r="BP88" s="79"/>
      <c r="BQ88" s="79"/>
      <c r="BR88" s="871"/>
    </row>
    <row r="89" spans="1:72" ht="14.1" customHeight="1">
      <c r="BQ89" s="55"/>
      <c r="BR89" s="55"/>
      <c r="BS89" s="55"/>
    </row>
    <row r="90" spans="1:72" ht="14.1" customHeight="1">
      <c r="BP90" s="55"/>
      <c r="BQ90" s="55"/>
      <c r="BR90" s="55"/>
      <c r="BS90" s="55"/>
    </row>
    <row r="91" spans="1:72" ht="14.1" customHeight="1">
      <c r="BP91" s="55"/>
      <c r="BQ91" s="55"/>
      <c r="BR91" s="55"/>
      <c r="BS91" s="55"/>
    </row>
    <row r="92" spans="1:72" ht="14.1" customHeight="1">
      <c r="BP92" s="55"/>
      <c r="BQ92" s="55"/>
      <c r="BR92" s="55"/>
      <c r="BS92" s="55"/>
    </row>
    <row r="93" spans="1:72" ht="14.1" customHeight="1">
      <c r="BK93" s="55"/>
      <c r="BL93" s="55"/>
      <c r="BM93" s="55"/>
      <c r="BN93" s="55"/>
      <c r="BO93" s="55"/>
    </row>
    <row r="94" spans="1:72" ht="14.1" customHeight="1"/>
    <row r="95" spans="1:72" ht="14.1" customHeight="1"/>
    <row r="96" spans="1:72" ht="14.1" customHeight="1"/>
    <row r="97" ht="14.1" customHeight="1"/>
  </sheetData>
  <sheetProtection algorithmName="SHA-512" hashValue="1AzTbrN4UBb9It+YdpdvnMbcu+3Za4yY6Xydh1yWbwbJERj7YYisyJZIfWWQOZjRkzxI9zQeAJE4jTu51wUPWg==" saltValue="Az8yopRdJDubsVBPPawkSw==" spinCount="100000" sheet="1" objects="1" scenarios="1"/>
  <mergeCells count="112">
    <mergeCell ref="AC55:AL55"/>
    <mergeCell ref="AQ55:BQ62"/>
    <mergeCell ref="AC56:AC57"/>
    <mergeCell ref="AD56:AL57"/>
    <mergeCell ref="D57:Z57"/>
    <mergeCell ref="D58:Z60"/>
    <mergeCell ref="AD58:AM58"/>
    <mergeCell ref="AD59:AL61"/>
    <mergeCell ref="B51:C51"/>
    <mergeCell ref="D51:Z51"/>
    <mergeCell ref="F52:L52"/>
    <mergeCell ref="M52:V52"/>
    <mergeCell ref="B54:C54"/>
    <mergeCell ref="D54:Z54"/>
    <mergeCell ref="AC54:AL54"/>
    <mergeCell ref="B45:C45"/>
    <mergeCell ref="D45:Z45"/>
    <mergeCell ref="AC45:AL45"/>
    <mergeCell ref="P46:Q46"/>
    <mergeCell ref="AC46:AL50"/>
    <mergeCell ref="D47:Z47"/>
    <mergeCell ref="D48:Z48"/>
    <mergeCell ref="E49:J49"/>
    <mergeCell ref="M49:P49"/>
    <mergeCell ref="O39:U39"/>
    <mergeCell ref="B41:C41"/>
    <mergeCell ref="D41:Z42"/>
    <mergeCell ref="AC41:AL42"/>
    <mergeCell ref="AC43:AL44"/>
    <mergeCell ref="B44:C44"/>
    <mergeCell ref="D44:Z44"/>
    <mergeCell ref="D36:J37"/>
    <mergeCell ref="L36:U36"/>
    <mergeCell ref="W36:Z37"/>
    <mergeCell ref="AC36:AL39"/>
    <mergeCell ref="L37:M37"/>
    <mergeCell ref="O37:U37"/>
    <mergeCell ref="D38:J39"/>
    <mergeCell ref="L38:U38"/>
    <mergeCell ref="W38:Z39"/>
    <mergeCell ref="L39:M39"/>
    <mergeCell ref="D34:J35"/>
    <mergeCell ref="L34:U34"/>
    <mergeCell ref="W34:Z35"/>
    <mergeCell ref="AC34:AL35"/>
    <mergeCell ref="L35:M35"/>
    <mergeCell ref="O35:U35"/>
    <mergeCell ref="D32:J33"/>
    <mergeCell ref="L32:U32"/>
    <mergeCell ref="W32:Z33"/>
    <mergeCell ref="AC32:AL33"/>
    <mergeCell ref="L33:M33"/>
    <mergeCell ref="O33:U33"/>
    <mergeCell ref="D30:J31"/>
    <mergeCell ref="L30:U30"/>
    <mergeCell ref="W30:Z31"/>
    <mergeCell ref="AC30:AL31"/>
    <mergeCell ref="L31:M31"/>
    <mergeCell ref="O31:U31"/>
    <mergeCell ref="B26:C26"/>
    <mergeCell ref="D26:Z26"/>
    <mergeCell ref="AC26:AL27"/>
    <mergeCell ref="D28:J29"/>
    <mergeCell ref="K28:V29"/>
    <mergeCell ref="W28:Z29"/>
    <mergeCell ref="AC28:AL29"/>
    <mergeCell ref="D23:H23"/>
    <mergeCell ref="I23:Z23"/>
    <mergeCell ref="AC23:AL24"/>
    <mergeCell ref="E24:L24"/>
    <mergeCell ref="N24:O24"/>
    <mergeCell ref="P24:Q24"/>
    <mergeCell ref="S24:T24"/>
    <mergeCell ref="V24:W24"/>
    <mergeCell ref="X24:Y24"/>
    <mergeCell ref="E14:Z14"/>
    <mergeCell ref="D16:Y16"/>
    <mergeCell ref="D17:Z19"/>
    <mergeCell ref="B21:C21"/>
    <mergeCell ref="D21:Z21"/>
    <mergeCell ref="AC21:AL22"/>
    <mergeCell ref="D12:I12"/>
    <mergeCell ref="J12:T12"/>
    <mergeCell ref="U12:Z12"/>
    <mergeCell ref="AA12:AK12"/>
    <mergeCell ref="D13:I13"/>
    <mergeCell ref="J13:T13"/>
    <mergeCell ref="U13:Z13"/>
    <mergeCell ref="AA13:AK13"/>
    <mergeCell ref="D10:I10"/>
    <mergeCell ref="J10:T10"/>
    <mergeCell ref="U10:Z10"/>
    <mergeCell ref="AA10:AK10"/>
    <mergeCell ref="D11:I11"/>
    <mergeCell ref="J11:T11"/>
    <mergeCell ref="U11:Z11"/>
    <mergeCell ref="AA11:AK11"/>
    <mergeCell ref="AN4:AN5"/>
    <mergeCell ref="AO4:BR5"/>
    <mergeCell ref="D7:Z7"/>
    <mergeCell ref="D8:I8"/>
    <mergeCell ref="U8:AK8"/>
    <mergeCell ref="D9:I9"/>
    <mergeCell ref="J9:T9"/>
    <mergeCell ref="U9:Z9"/>
    <mergeCell ref="AA9:AK9"/>
    <mergeCell ref="A1:AM1"/>
    <mergeCell ref="B3:AA3"/>
    <mergeCell ref="AB3:AL3"/>
    <mergeCell ref="B4:C4"/>
    <mergeCell ref="D4:Z5"/>
    <mergeCell ref="AC4:AL7"/>
  </mergeCells>
  <phoneticPr fontId="4"/>
  <conditionalFormatting sqref="D17">
    <cfRule type="containsBlanks" dxfId="365" priority="2">
      <formula>LEN(TRIM(D17))=0</formula>
    </cfRule>
  </conditionalFormatting>
  <conditionalFormatting sqref="D10:J13 I23:Z23 P24:Q24 S24:T24 V24:W24 D58">
    <cfRule type="containsBlanks" dxfId="364" priority="7">
      <formula>LEN(TRIM(D10))=0</formula>
    </cfRule>
  </conditionalFormatting>
  <conditionalFormatting sqref="D30:J39">
    <cfRule type="containsBlanks" dxfId="363" priority="4">
      <formula>LEN(TRIM(D30))=0</formula>
    </cfRule>
  </conditionalFormatting>
  <conditionalFormatting sqref="M52:V52">
    <cfRule type="containsBlanks" dxfId="362" priority="5">
      <formula>LEN(TRIM(M52))=0</formula>
    </cfRule>
  </conditionalFormatting>
  <conditionalFormatting sqref="N24:O24">
    <cfRule type="containsBlanks" dxfId="361" priority="8">
      <formula>LEN(TRIM(N24))=0</formula>
    </cfRule>
  </conditionalFormatting>
  <conditionalFormatting sqref="O31:U31 O33:U33 O35:U35 O37:U37 O39:U39">
    <cfRule type="containsBlanks" dxfId="360" priority="1">
      <formula>LEN(TRIM(O31))=0</formula>
    </cfRule>
  </conditionalFormatting>
  <conditionalFormatting sqref="U10:AA13">
    <cfRule type="containsBlanks" dxfId="359" priority="3">
      <formula>LEN(TRIM(U10))=0</formula>
    </cfRule>
  </conditionalFormatting>
  <conditionalFormatting sqref="W30:Z39">
    <cfRule type="containsBlanks" dxfId="358" priority="6">
      <formula>LEN(TRIM(W30))=0</formula>
    </cfRule>
  </conditionalFormatting>
  <dataValidations count="2">
    <dataValidation type="list" allowBlank="1" showInputMessage="1" showErrorMessage="1" sqref="N24:O24" xr:uid="{0AFE16EE-51AE-4371-971B-2C276D61FE3E}">
      <formula1>"　,平成,令和"</formula1>
    </dataValidation>
    <dataValidation type="list" allowBlank="1" showInputMessage="1" showErrorMessage="1" sqref="W30:Z39" xr:uid="{33D6AE38-E366-4A85-82F7-9A64DFC0DABE}">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67713"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1267714"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1267715" r:id="rId6" name="Check Box 3">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1267716" r:id="rId7" name="Check Box 4">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1267717" r:id="rId8" name="Check Box 5">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1267718" r:id="rId9" name="Check Box 6">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1267719" r:id="rId10" name="Check Box 7">
              <controlPr defaultSize="0" autoFill="0" autoLine="0" autoPict="0">
                <anchor moveWithCells="1">
                  <from>
                    <xdr:col>9</xdr:col>
                    <xdr:colOff>171450</xdr:colOff>
                    <xdr:row>29</xdr:row>
                    <xdr:rowOff>0</xdr:rowOff>
                  </from>
                  <to>
                    <xdr:col>11</xdr:col>
                    <xdr:colOff>57150</xdr:colOff>
                    <xdr:row>30</xdr:row>
                    <xdr:rowOff>0</xdr:rowOff>
                  </to>
                </anchor>
              </controlPr>
            </control>
          </mc:Choice>
        </mc:AlternateContent>
        <mc:AlternateContent xmlns:mc="http://schemas.openxmlformats.org/markup-compatibility/2006">
          <mc:Choice Requires="x14">
            <control shapeId="1267720" r:id="rId11" name="Check Box 8">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1267721" r:id="rId12" name="Check Box 9">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1267722" r:id="rId13" name="Check Box 10">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1267723" r:id="rId14" name="Check Box 11">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24" r:id="rId15" name="Check Box 12">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1267725" r:id="rId16" name="Check Box 13">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1267726" r:id="rId17" name="Check Box 14">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27" r:id="rId18" name="Check Box 1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1267728" r:id="rId19" name="Check Box 1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1267729" r:id="rId20" name="Check Box 1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1267730" r:id="rId21" name="Check Box 1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1267731" r:id="rId22"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1267732" r:id="rId23" name="Check Box 2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1267733" r:id="rId24"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1267734" r:id="rId25"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1267735" r:id="rId26" name="Check Box 23">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1267736" r:id="rId27" name="Check Box 24">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1267737" r:id="rId28" name="Check Box 25">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38" r:id="rId29" name="Check Box 26">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1267739" r:id="rId30" name="Check Box 27">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267740" r:id="rId31" name="Check Box 28">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267741" r:id="rId32" name="Check Box 29">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1267742" r:id="rId33" name="Check Box 30">
              <controlPr defaultSize="0" autoFill="0" autoLine="0" autoPict="0">
                <anchor moveWithCells="1">
                  <from>
                    <xdr:col>9</xdr:col>
                    <xdr:colOff>171450</xdr:colOff>
                    <xdr:row>32</xdr:row>
                    <xdr:rowOff>9525</xdr:rowOff>
                  </from>
                  <to>
                    <xdr:col>11</xdr:col>
                    <xdr:colOff>95250</xdr:colOff>
                    <xdr:row>32</xdr:row>
                    <xdr:rowOff>161925</xdr:rowOff>
                  </to>
                </anchor>
              </controlPr>
            </control>
          </mc:Choice>
        </mc:AlternateContent>
        <mc:AlternateContent xmlns:mc="http://schemas.openxmlformats.org/markup-compatibility/2006">
          <mc:Choice Requires="x14">
            <control shapeId="1267743" r:id="rId34" name="Check Box 31">
              <controlPr defaultSize="0" autoFill="0" autoLine="0" autoPict="0">
                <anchor moveWithCells="1">
                  <from>
                    <xdr:col>9</xdr:col>
                    <xdr:colOff>171450</xdr:colOff>
                    <xdr:row>30</xdr:row>
                    <xdr:rowOff>0</xdr:rowOff>
                  </from>
                  <to>
                    <xdr:col>11</xdr:col>
                    <xdr:colOff>76200</xdr:colOff>
                    <xdr:row>31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344B-0212-44B4-86AE-FDB52FB357B2}">
  <sheetPr>
    <tabColor theme="7" tint="0.59999389629810485"/>
  </sheetPr>
  <dimension ref="A1:CU113"/>
  <sheetViews>
    <sheetView showGridLines="0" view="pageBreakPreview" zoomScaleNormal="100" zoomScaleSheetLayoutView="100" workbookViewId="0">
      <selection activeCell="D15" sqref="D15:AA16"/>
    </sheetView>
  </sheetViews>
  <sheetFormatPr defaultColWidth="8" defaultRowHeight="12"/>
  <cols>
    <col min="1" max="1" width="1.375" style="54" customWidth="1"/>
    <col min="2" max="3" width="2.375" style="54" customWidth="1"/>
    <col min="4" max="4" width="2.625" style="54" customWidth="1"/>
    <col min="5" max="13" width="2.375" style="54" customWidth="1"/>
    <col min="14" max="14" width="2.375" style="548" customWidth="1"/>
    <col min="15" max="98" width="2.375" style="54" customWidth="1"/>
    <col min="99" max="16384" width="8" style="54"/>
  </cols>
  <sheetData>
    <row r="1" spans="1:72" ht="14.1" customHeight="1">
      <c r="A1" s="1743" t="s">
        <v>1228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736"/>
      <c r="AQ1" s="665"/>
      <c r="AR1" s="665"/>
      <c r="AS1" s="665"/>
      <c r="AT1" s="665"/>
      <c r="AU1" s="665"/>
    </row>
    <row r="2" spans="1:72" ht="5.0999999999999996" customHeight="1" thickBot="1"/>
    <row r="3" spans="1:72" ht="14.1" customHeight="1">
      <c r="B3" s="2948" t="s">
        <v>1067</v>
      </c>
      <c r="C3" s="2949"/>
      <c r="D3" s="2949"/>
      <c r="E3" s="2949"/>
      <c r="F3" s="2949"/>
      <c r="G3" s="2949"/>
      <c r="H3" s="2949"/>
      <c r="I3" s="2949"/>
      <c r="J3" s="2949"/>
      <c r="K3" s="2949"/>
      <c r="L3" s="2949"/>
      <c r="M3" s="2949"/>
      <c r="N3" s="2949"/>
      <c r="O3" s="2949"/>
      <c r="P3" s="2949"/>
      <c r="Q3" s="2949"/>
      <c r="R3" s="2949"/>
      <c r="S3" s="2949"/>
      <c r="T3" s="2949"/>
      <c r="U3" s="2949"/>
      <c r="V3" s="2949"/>
      <c r="W3" s="2949"/>
      <c r="X3" s="2949"/>
      <c r="Y3" s="2949"/>
      <c r="Z3" s="2949"/>
      <c r="AA3" s="2949"/>
      <c r="AB3" s="2949"/>
      <c r="AC3" s="2949" t="s">
        <v>118</v>
      </c>
      <c r="AD3" s="2949"/>
      <c r="AE3" s="2949"/>
      <c r="AF3" s="2949"/>
      <c r="AG3" s="2949"/>
      <c r="AH3" s="2949"/>
      <c r="AI3" s="2949"/>
      <c r="AJ3" s="2949"/>
      <c r="AK3" s="2949"/>
      <c r="AL3" s="2949"/>
      <c r="AM3" s="2949"/>
      <c r="AN3" s="2949"/>
      <c r="AO3" s="2886"/>
      <c r="AP3" s="758"/>
      <c r="AQ3" s="758"/>
      <c r="AR3" s="885"/>
    </row>
    <row r="4" spans="1:72" ht="14.1" customHeight="1">
      <c r="B4" s="1814" t="s">
        <v>699</v>
      </c>
      <c r="C4" s="1675"/>
      <c r="D4" s="1815" t="s">
        <v>727</v>
      </c>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758"/>
      <c r="AC4" s="552" t="s">
        <v>15</v>
      </c>
      <c r="AD4" s="1812" t="s">
        <v>1032</v>
      </c>
      <c r="AE4" s="1812"/>
      <c r="AF4" s="1812"/>
      <c r="AG4" s="1812"/>
      <c r="AH4" s="1812"/>
      <c r="AI4" s="1812"/>
      <c r="AJ4" s="1812"/>
      <c r="AK4" s="1812"/>
      <c r="AL4" s="1812"/>
      <c r="AM4" s="1812"/>
      <c r="AN4" s="1812"/>
      <c r="AO4" s="913"/>
      <c r="AP4" s="758"/>
      <c r="AQ4" s="758"/>
    </row>
    <row r="5" spans="1:72" ht="14.1" customHeight="1">
      <c r="B5" s="61"/>
      <c r="C5" s="531" t="s">
        <v>35</v>
      </c>
      <c r="D5" s="1815" t="s">
        <v>1068</v>
      </c>
      <c r="E5" s="1815"/>
      <c r="F5" s="1815"/>
      <c r="G5" s="1815"/>
      <c r="H5" s="1815"/>
      <c r="I5" s="1815"/>
      <c r="J5" s="1815"/>
      <c r="K5" s="1815"/>
      <c r="L5" s="1815"/>
      <c r="M5" s="1815"/>
      <c r="N5" s="1815"/>
      <c r="O5" s="1815"/>
      <c r="P5" s="1815"/>
      <c r="Q5" s="1815"/>
      <c r="R5" s="1815"/>
      <c r="S5" s="1815"/>
      <c r="T5" s="1815"/>
      <c r="U5" s="1815"/>
      <c r="V5" s="1815"/>
      <c r="W5" s="1815"/>
      <c r="X5" s="1815"/>
      <c r="Y5" s="1815"/>
      <c r="Z5" s="1815"/>
      <c r="AA5" s="1815"/>
      <c r="AB5" s="758"/>
      <c r="AC5" s="552"/>
      <c r="AD5" s="1812"/>
      <c r="AE5" s="1812"/>
      <c r="AF5" s="1812"/>
      <c r="AG5" s="1812"/>
      <c r="AH5" s="1812"/>
      <c r="AI5" s="1812"/>
      <c r="AJ5" s="1812"/>
      <c r="AK5" s="1812"/>
      <c r="AL5" s="1812"/>
      <c r="AM5" s="1812"/>
      <c r="AN5" s="1812"/>
      <c r="AO5" s="670"/>
      <c r="AP5" s="758"/>
      <c r="AQ5" s="758"/>
    </row>
    <row r="6" spans="1:72" ht="14.1" customHeight="1">
      <c r="B6" s="61"/>
      <c r="C6" s="531"/>
      <c r="D6" s="55"/>
      <c r="E6" s="55"/>
      <c r="F6" s="55"/>
      <c r="G6" s="55"/>
      <c r="H6" s="55"/>
      <c r="I6" s="55"/>
      <c r="J6" s="55"/>
      <c r="K6" s="55"/>
      <c r="L6" s="55"/>
      <c r="M6" s="55"/>
      <c r="N6" s="55"/>
      <c r="O6" s="55"/>
      <c r="P6" s="55"/>
      <c r="Q6" s="55"/>
      <c r="R6" s="55"/>
      <c r="S6" s="55"/>
      <c r="T6" s="55"/>
      <c r="U6" s="55"/>
      <c r="V6" s="55"/>
      <c r="W6" s="55"/>
      <c r="X6" s="55"/>
      <c r="Y6" s="55"/>
      <c r="Z6" s="55"/>
      <c r="AA6" s="55"/>
      <c r="AB6" s="758"/>
      <c r="AC6" s="552" t="s">
        <v>15</v>
      </c>
      <c r="AD6" s="1812" t="s">
        <v>1453</v>
      </c>
      <c r="AE6" s="1812"/>
      <c r="AF6" s="1812"/>
      <c r="AG6" s="1812"/>
      <c r="AH6" s="1812"/>
      <c r="AI6" s="1812"/>
      <c r="AJ6" s="1812"/>
      <c r="AK6" s="1812"/>
      <c r="AL6" s="1812"/>
      <c r="AM6" s="1812"/>
      <c r="AN6" s="1812"/>
      <c r="AO6" s="670"/>
      <c r="AP6" s="758"/>
      <c r="AQ6" s="758"/>
    </row>
    <row r="7" spans="1:72" ht="14.1" customHeight="1">
      <c r="B7" s="914"/>
      <c r="D7" s="888" t="s">
        <v>590</v>
      </c>
      <c r="E7" s="1815" t="s">
        <v>1143</v>
      </c>
      <c r="F7" s="1815"/>
      <c r="G7" s="1815"/>
      <c r="H7" s="1815"/>
      <c r="I7" s="1815"/>
      <c r="J7" s="1815"/>
      <c r="K7" s="1815"/>
      <c r="L7" s="1815"/>
      <c r="M7" s="1815"/>
      <c r="N7" s="1815"/>
      <c r="O7" s="1815"/>
      <c r="P7" s="1815"/>
      <c r="Q7" s="1815"/>
      <c r="R7" s="1815"/>
      <c r="S7" s="1815"/>
      <c r="T7" s="1815"/>
      <c r="U7" s="1815"/>
      <c r="V7" s="1815"/>
      <c r="W7" s="1815"/>
      <c r="X7" s="1815"/>
      <c r="Y7" s="1815"/>
      <c r="Z7" s="1815"/>
      <c r="AA7" s="1815"/>
      <c r="AB7" s="758"/>
      <c r="AC7" s="587"/>
      <c r="AD7" s="1812"/>
      <c r="AE7" s="1812"/>
      <c r="AF7" s="1812"/>
      <c r="AG7" s="1812"/>
      <c r="AH7" s="1812"/>
      <c r="AI7" s="1812"/>
      <c r="AJ7" s="1812"/>
      <c r="AK7" s="1812"/>
      <c r="AL7" s="1812"/>
      <c r="AM7" s="1812"/>
      <c r="AN7" s="1812"/>
      <c r="AO7" s="670"/>
      <c r="AP7" s="758"/>
      <c r="AQ7" s="758"/>
      <c r="AR7" s="54" t="s">
        <v>225</v>
      </c>
    </row>
    <row r="8" spans="1:72" ht="14.1" customHeight="1">
      <c r="B8" s="69"/>
      <c r="C8" s="714"/>
      <c r="D8" s="2950" t="s">
        <v>500</v>
      </c>
      <c r="E8" s="2951"/>
      <c r="F8" s="2951"/>
      <c r="G8" s="2951"/>
      <c r="H8" s="2951"/>
      <c r="I8" s="2951"/>
      <c r="J8" s="2952"/>
      <c r="K8" s="2951" t="s">
        <v>501</v>
      </c>
      <c r="L8" s="2951"/>
      <c r="M8" s="2951"/>
      <c r="N8" s="2951"/>
      <c r="O8" s="2951"/>
      <c r="P8" s="2953" t="s">
        <v>502</v>
      </c>
      <c r="Q8" s="2951"/>
      <c r="R8" s="2951"/>
      <c r="S8" s="2951"/>
      <c r="T8" s="2951"/>
      <c r="U8" s="2952"/>
      <c r="V8" s="2953" t="s">
        <v>501</v>
      </c>
      <c r="W8" s="2951"/>
      <c r="X8" s="2951"/>
      <c r="Y8" s="2951"/>
      <c r="Z8" s="2954"/>
      <c r="AA8" s="758"/>
      <c r="AB8" s="758"/>
      <c r="AC8" s="587" t="s">
        <v>15</v>
      </c>
      <c r="AD8" s="2163" t="s">
        <v>1578</v>
      </c>
      <c r="AE8" s="2163"/>
      <c r="AF8" s="2163"/>
      <c r="AG8" s="2163"/>
      <c r="AH8" s="2163"/>
      <c r="AI8" s="2163"/>
      <c r="AJ8" s="2163"/>
      <c r="AK8" s="2163"/>
      <c r="AL8" s="2163"/>
      <c r="AM8" s="2163"/>
      <c r="AN8" s="2163"/>
      <c r="AO8" s="670"/>
      <c r="AP8" s="758"/>
      <c r="AQ8" s="758"/>
      <c r="AR8" s="893"/>
      <c r="AS8" s="894"/>
      <c r="AT8" s="894"/>
      <c r="AU8" s="894"/>
      <c r="AV8" s="894"/>
      <c r="AW8" s="894"/>
      <c r="AX8" s="894"/>
      <c r="AY8" s="894"/>
      <c r="AZ8" s="894"/>
      <c r="BA8" s="894"/>
      <c r="BB8" s="894"/>
      <c r="BC8" s="894"/>
      <c r="BD8" s="894"/>
      <c r="BE8" s="894"/>
      <c r="BF8" s="894"/>
      <c r="BG8" s="894"/>
      <c r="BH8" s="894"/>
      <c r="BI8" s="894"/>
      <c r="BJ8" s="894"/>
      <c r="BK8" s="894"/>
      <c r="BL8" s="894"/>
      <c r="BM8" s="894"/>
      <c r="BN8" s="894"/>
      <c r="BO8" s="894"/>
      <c r="BP8" s="894"/>
      <c r="BQ8" s="894"/>
      <c r="BR8" s="894"/>
      <c r="BS8" s="894"/>
      <c r="BT8" s="895"/>
    </row>
    <row r="9" spans="1:72" ht="14.1" customHeight="1">
      <c r="B9" s="69"/>
      <c r="C9" s="531"/>
      <c r="D9" s="2955" t="s">
        <v>1263</v>
      </c>
      <c r="E9" s="2956"/>
      <c r="F9" s="2956"/>
      <c r="G9" s="2956"/>
      <c r="H9" s="2956"/>
      <c r="I9" s="2956"/>
      <c r="J9" s="2957"/>
      <c r="K9" s="915"/>
      <c r="L9" s="915" t="s">
        <v>746</v>
      </c>
      <c r="M9" s="915" t="s">
        <v>15</v>
      </c>
      <c r="N9" s="915"/>
      <c r="O9" s="915" t="s">
        <v>747</v>
      </c>
      <c r="P9" s="2958" t="s">
        <v>227</v>
      </c>
      <c r="Q9" s="2956"/>
      <c r="R9" s="2956"/>
      <c r="S9" s="2956"/>
      <c r="T9" s="2956"/>
      <c r="U9" s="2957"/>
      <c r="V9" s="916"/>
      <c r="W9" s="915" t="s">
        <v>746</v>
      </c>
      <c r="X9" s="915" t="s">
        <v>15</v>
      </c>
      <c r="Y9" s="915"/>
      <c r="Z9" s="917" t="s">
        <v>747</v>
      </c>
      <c r="AA9" s="79"/>
      <c r="AB9" s="758"/>
      <c r="AC9" s="587" t="s">
        <v>15</v>
      </c>
      <c r="AD9" s="2163" t="s">
        <v>243</v>
      </c>
      <c r="AE9" s="2163"/>
      <c r="AF9" s="2163"/>
      <c r="AG9" s="2163"/>
      <c r="AH9" s="2163"/>
      <c r="AI9" s="2163"/>
      <c r="AJ9" s="2163"/>
      <c r="AK9" s="2163"/>
      <c r="AL9" s="2163"/>
      <c r="AM9" s="2163"/>
      <c r="AN9" s="2163"/>
      <c r="AO9" s="640"/>
      <c r="AP9" s="818"/>
      <c r="AQ9" s="758"/>
      <c r="AR9" s="896" t="s">
        <v>15</v>
      </c>
      <c r="AS9" s="885" t="s">
        <v>1141</v>
      </c>
      <c r="BT9" s="918"/>
    </row>
    <row r="10" spans="1:72" ht="14.1" customHeight="1">
      <c r="B10" s="69"/>
      <c r="C10" s="758"/>
      <c r="D10" s="2959" t="s">
        <v>238</v>
      </c>
      <c r="E10" s="2959"/>
      <c r="F10" s="2959"/>
      <c r="G10" s="2959"/>
      <c r="H10" s="2959"/>
      <c r="I10" s="2959"/>
      <c r="J10" s="2960"/>
      <c r="K10" s="919"/>
      <c r="L10" s="919" t="s">
        <v>746</v>
      </c>
      <c r="M10" s="919" t="s">
        <v>15</v>
      </c>
      <c r="N10" s="919"/>
      <c r="O10" s="919" t="s">
        <v>747</v>
      </c>
      <c r="P10" s="2961" t="s">
        <v>239</v>
      </c>
      <c r="Q10" s="2962"/>
      <c r="R10" s="2962"/>
      <c r="S10" s="2962"/>
      <c r="T10" s="2962"/>
      <c r="U10" s="2963"/>
      <c r="V10" s="920"/>
      <c r="W10" s="919" t="s">
        <v>746</v>
      </c>
      <c r="X10" s="919" t="s">
        <v>15</v>
      </c>
      <c r="Y10" s="919"/>
      <c r="Z10" s="921" t="s">
        <v>747</v>
      </c>
      <c r="AB10" s="758"/>
      <c r="AC10" s="587"/>
      <c r="AD10" s="1812" t="s">
        <v>1020</v>
      </c>
      <c r="AE10" s="1812"/>
      <c r="AF10" s="1812"/>
      <c r="AG10" s="1812"/>
      <c r="AH10" s="1812"/>
      <c r="AI10" s="1812"/>
      <c r="AJ10" s="1812"/>
      <c r="AK10" s="1812"/>
      <c r="AL10" s="1812"/>
      <c r="AM10" s="1812"/>
      <c r="AN10" s="1812"/>
      <c r="AO10" s="640"/>
      <c r="AP10" s="818"/>
      <c r="AQ10" s="758"/>
      <c r="AR10" s="544"/>
      <c r="AS10" s="1812" t="s">
        <v>1142</v>
      </c>
      <c r="AT10" s="1812"/>
      <c r="AU10" s="1812"/>
      <c r="AV10" s="1812"/>
      <c r="AW10" s="1812"/>
      <c r="AX10" s="1812"/>
      <c r="AY10" s="1812"/>
      <c r="AZ10" s="1812"/>
      <c r="BA10" s="1812"/>
      <c r="BB10" s="1812"/>
      <c r="BC10" s="1812"/>
      <c r="BD10" s="1812"/>
      <c r="BE10" s="1812"/>
      <c r="BF10" s="1812"/>
      <c r="BG10" s="1812"/>
      <c r="BH10" s="1812"/>
      <c r="BI10" s="1812"/>
      <c r="BJ10" s="1812"/>
      <c r="BK10" s="1812"/>
      <c r="BL10" s="1812"/>
      <c r="BM10" s="1812"/>
      <c r="BN10" s="1812"/>
      <c r="BO10" s="1812"/>
      <c r="BP10" s="1812"/>
      <c r="BQ10" s="1812"/>
      <c r="BR10" s="1812"/>
      <c r="BS10" s="1812"/>
      <c r="BT10" s="918"/>
    </row>
    <row r="11" spans="1:72" ht="14.1" customHeight="1">
      <c r="B11" s="69"/>
      <c r="C11" s="758"/>
      <c r="D11" s="2964" t="s">
        <v>237</v>
      </c>
      <c r="E11" s="2962"/>
      <c r="F11" s="2962"/>
      <c r="G11" s="2962"/>
      <c r="H11" s="2962"/>
      <c r="I11" s="2962"/>
      <c r="J11" s="2963"/>
      <c r="K11" s="919"/>
      <c r="L11" s="919" t="s">
        <v>746</v>
      </c>
      <c r="M11" s="919" t="s">
        <v>15</v>
      </c>
      <c r="N11" s="919"/>
      <c r="O11" s="919" t="s">
        <v>747</v>
      </c>
      <c r="P11" s="2961" t="s">
        <v>226</v>
      </c>
      <c r="Q11" s="2962"/>
      <c r="R11" s="2962"/>
      <c r="S11" s="2962"/>
      <c r="T11" s="2962"/>
      <c r="U11" s="2963"/>
      <c r="V11" s="920"/>
      <c r="W11" s="919" t="s">
        <v>746</v>
      </c>
      <c r="X11" s="919" t="s">
        <v>15</v>
      </c>
      <c r="Y11" s="919"/>
      <c r="Z11" s="921" t="s">
        <v>747</v>
      </c>
      <c r="AA11" s="758"/>
      <c r="AB11" s="758"/>
      <c r="AC11" s="587"/>
      <c r="AD11" s="1812"/>
      <c r="AE11" s="1812"/>
      <c r="AF11" s="1812"/>
      <c r="AG11" s="1812"/>
      <c r="AH11" s="1812"/>
      <c r="AI11" s="1812"/>
      <c r="AJ11" s="1812"/>
      <c r="AK11" s="1812"/>
      <c r="AL11" s="1812"/>
      <c r="AM11" s="1812"/>
      <c r="AN11" s="1812"/>
      <c r="AO11" s="640"/>
      <c r="AP11" s="818"/>
      <c r="AQ11" s="758"/>
      <c r="AR11" s="544"/>
      <c r="AS11" s="1812"/>
      <c r="AT11" s="1812"/>
      <c r="AU11" s="1812"/>
      <c r="AV11" s="1812"/>
      <c r="AW11" s="1812"/>
      <c r="AX11" s="1812"/>
      <c r="AY11" s="1812"/>
      <c r="AZ11" s="1812"/>
      <c r="BA11" s="1812"/>
      <c r="BB11" s="1812"/>
      <c r="BC11" s="1812"/>
      <c r="BD11" s="1812"/>
      <c r="BE11" s="1812"/>
      <c r="BF11" s="1812"/>
      <c r="BG11" s="1812"/>
      <c r="BH11" s="1812"/>
      <c r="BI11" s="1812"/>
      <c r="BJ11" s="1812"/>
      <c r="BK11" s="1812"/>
      <c r="BL11" s="1812"/>
      <c r="BM11" s="1812"/>
      <c r="BN11" s="1812"/>
      <c r="BO11" s="1812"/>
      <c r="BP11" s="1812"/>
      <c r="BQ11" s="1812"/>
      <c r="BR11" s="1812"/>
      <c r="BS11" s="1812"/>
      <c r="BT11" s="918"/>
    </row>
    <row r="12" spans="1:72" ht="14.1" customHeight="1">
      <c r="B12" s="69"/>
      <c r="C12" s="758"/>
      <c r="D12" s="2964" t="s">
        <v>241</v>
      </c>
      <c r="E12" s="2962"/>
      <c r="F12" s="2962"/>
      <c r="G12" s="2962"/>
      <c r="H12" s="2962"/>
      <c r="I12" s="2962"/>
      <c r="J12" s="2963"/>
      <c r="K12" s="919"/>
      <c r="L12" s="919" t="s">
        <v>746</v>
      </c>
      <c r="M12" s="919" t="s">
        <v>15</v>
      </c>
      <c r="N12" s="919"/>
      <c r="O12" s="919" t="s">
        <v>747</v>
      </c>
      <c r="P12" s="2961" t="s">
        <v>242</v>
      </c>
      <c r="Q12" s="2962"/>
      <c r="R12" s="2962"/>
      <c r="S12" s="2962"/>
      <c r="T12" s="2962"/>
      <c r="U12" s="2963"/>
      <c r="V12" s="920"/>
      <c r="W12" s="919" t="s">
        <v>746</v>
      </c>
      <c r="X12" s="919" t="s">
        <v>15</v>
      </c>
      <c r="Y12" s="919"/>
      <c r="Z12" s="921" t="s">
        <v>747</v>
      </c>
      <c r="AA12" s="758"/>
      <c r="AB12" s="922"/>
      <c r="AC12" s="923"/>
      <c r="AD12" s="1812"/>
      <c r="AE12" s="1812"/>
      <c r="AF12" s="1812"/>
      <c r="AG12" s="1812"/>
      <c r="AH12" s="1812"/>
      <c r="AI12" s="1812"/>
      <c r="AJ12" s="1812"/>
      <c r="AK12" s="1812"/>
      <c r="AL12" s="1812"/>
      <c r="AM12" s="1812"/>
      <c r="AN12" s="1812"/>
      <c r="AO12" s="640"/>
      <c r="AP12" s="818"/>
      <c r="AQ12" s="758"/>
      <c r="AR12" s="544"/>
      <c r="AS12" s="1812"/>
      <c r="AT12" s="1812"/>
      <c r="AU12" s="1812"/>
      <c r="AV12" s="1812"/>
      <c r="AW12" s="1812"/>
      <c r="AX12" s="1812"/>
      <c r="AY12" s="1812"/>
      <c r="AZ12" s="1812"/>
      <c r="BA12" s="1812"/>
      <c r="BB12" s="1812"/>
      <c r="BC12" s="1812"/>
      <c r="BD12" s="1812"/>
      <c r="BE12" s="1812"/>
      <c r="BF12" s="1812"/>
      <c r="BG12" s="1812"/>
      <c r="BH12" s="1812"/>
      <c r="BI12" s="1812"/>
      <c r="BJ12" s="1812"/>
      <c r="BK12" s="1812"/>
      <c r="BL12" s="1812"/>
      <c r="BM12" s="1812"/>
      <c r="BN12" s="1812"/>
      <c r="BO12" s="1812"/>
      <c r="BP12" s="1812"/>
      <c r="BQ12" s="1812"/>
      <c r="BR12" s="1812"/>
      <c r="BS12" s="1812"/>
      <c r="BT12" s="897"/>
    </row>
    <row r="13" spans="1:72" ht="14.1" customHeight="1">
      <c r="B13" s="924"/>
      <c r="C13" s="925"/>
      <c r="D13" s="2965" t="s">
        <v>240</v>
      </c>
      <c r="E13" s="2966"/>
      <c r="F13" s="2966"/>
      <c r="G13" s="2967"/>
      <c r="H13" s="2967"/>
      <c r="I13" s="2967"/>
      <c r="J13" s="2967"/>
      <c r="K13" s="2967"/>
      <c r="L13" s="2967"/>
      <c r="M13" s="2967"/>
      <c r="N13" s="2967"/>
      <c r="O13" s="2967"/>
      <c r="P13" s="2967"/>
      <c r="Q13" s="2967"/>
      <c r="R13" s="2967"/>
      <c r="S13" s="2967"/>
      <c r="T13" s="2967"/>
      <c r="U13" s="926" t="s">
        <v>17</v>
      </c>
      <c r="V13" s="927"/>
      <c r="W13" s="928" t="s">
        <v>746</v>
      </c>
      <c r="X13" s="928" t="s">
        <v>15</v>
      </c>
      <c r="Y13" s="928"/>
      <c r="Z13" s="929" t="s">
        <v>747</v>
      </c>
      <c r="AA13" s="724"/>
      <c r="AB13" s="930"/>
      <c r="AC13" s="552"/>
      <c r="AD13" s="1812"/>
      <c r="AE13" s="1812"/>
      <c r="AF13" s="1812"/>
      <c r="AG13" s="1812"/>
      <c r="AH13" s="1812"/>
      <c r="AI13" s="1812"/>
      <c r="AJ13" s="1812"/>
      <c r="AK13" s="1812"/>
      <c r="AL13" s="1812"/>
      <c r="AM13" s="1812"/>
      <c r="AN13" s="1812"/>
      <c r="AO13" s="931"/>
      <c r="AP13" s="818"/>
      <c r="AQ13" s="758"/>
      <c r="AR13" s="544"/>
      <c r="AS13" s="1812"/>
      <c r="AT13" s="1812"/>
      <c r="AU13" s="1812"/>
      <c r="AV13" s="1812"/>
      <c r="AW13" s="1812"/>
      <c r="AX13" s="1812"/>
      <c r="AY13" s="1812"/>
      <c r="AZ13" s="1812"/>
      <c r="BA13" s="1812"/>
      <c r="BB13" s="1812"/>
      <c r="BC13" s="1812"/>
      <c r="BD13" s="1812"/>
      <c r="BE13" s="1812"/>
      <c r="BF13" s="1812"/>
      <c r="BG13" s="1812"/>
      <c r="BH13" s="1812"/>
      <c r="BI13" s="1812"/>
      <c r="BJ13" s="1812"/>
      <c r="BK13" s="1812"/>
      <c r="BL13" s="1812"/>
      <c r="BM13" s="1812"/>
      <c r="BN13" s="1812"/>
      <c r="BO13" s="1812"/>
      <c r="BP13" s="1812"/>
      <c r="BQ13" s="1812"/>
      <c r="BR13" s="1812"/>
      <c r="BS13" s="1812"/>
      <c r="BT13" s="897"/>
    </row>
    <row r="14" spans="1:72" ht="14.1" customHeight="1">
      <c r="B14" s="66"/>
      <c r="AB14" s="62"/>
      <c r="AC14" s="552" t="s">
        <v>15</v>
      </c>
      <c r="AD14" s="1812" t="s">
        <v>1114</v>
      </c>
      <c r="AE14" s="1812"/>
      <c r="AF14" s="1812"/>
      <c r="AG14" s="1812"/>
      <c r="AH14" s="1812"/>
      <c r="AI14" s="1812"/>
      <c r="AJ14" s="1812"/>
      <c r="AK14" s="1812"/>
      <c r="AL14" s="1812"/>
      <c r="AM14" s="1812"/>
      <c r="AN14" s="1812"/>
      <c r="AO14" s="64"/>
      <c r="AP14" s="818"/>
      <c r="AQ14" s="758"/>
      <c r="AR14" s="899"/>
      <c r="BT14" s="900"/>
    </row>
    <row r="15" spans="1:72" ht="14.1" customHeight="1">
      <c r="A15" s="625"/>
      <c r="B15" s="69"/>
      <c r="C15" s="580" t="s">
        <v>32</v>
      </c>
      <c r="D15" s="2000" t="s">
        <v>503</v>
      </c>
      <c r="E15" s="2000"/>
      <c r="F15" s="2000"/>
      <c r="G15" s="2000"/>
      <c r="H15" s="2000"/>
      <c r="I15" s="2000"/>
      <c r="J15" s="2000"/>
      <c r="K15" s="2000"/>
      <c r="L15" s="2000"/>
      <c r="M15" s="2000"/>
      <c r="N15" s="2000"/>
      <c r="O15" s="2000"/>
      <c r="P15" s="2000"/>
      <c r="Q15" s="2000"/>
      <c r="R15" s="2000"/>
      <c r="S15" s="2000"/>
      <c r="T15" s="2000"/>
      <c r="U15" s="2000"/>
      <c r="V15" s="2000"/>
      <c r="W15" s="2000"/>
      <c r="X15" s="2000"/>
      <c r="Y15" s="2000"/>
      <c r="Z15" s="2000"/>
      <c r="AA15" s="2000"/>
      <c r="AB15" s="72"/>
      <c r="AC15" s="552"/>
      <c r="AD15" s="1812" t="s">
        <v>1693</v>
      </c>
      <c r="AE15" s="1812"/>
      <c r="AF15" s="1812"/>
      <c r="AG15" s="1812"/>
      <c r="AH15" s="1812"/>
      <c r="AI15" s="1812"/>
      <c r="AJ15" s="1812"/>
      <c r="AK15" s="1812"/>
      <c r="AL15" s="1812"/>
      <c r="AM15" s="1812"/>
      <c r="AN15" s="1812"/>
      <c r="AO15" s="913"/>
      <c r="AP15" s="932"/>
      <c r="AQ15" s="67"/>
      <c r="AR15" s="896" t="s">
        <v>15</v>
      </c>
      <c r="AS15" s="885" t="s">
        <v>1031</v>
      </c>
      <c r="BT15" s="900"/>
    </row>
    <row r="16" spans="1:72" ht="14.1" customHeight="1">
      <c r="A16" s="55"/>
      <c r="B16" s="914"/>
      <c r="C16" s="898"/>
      <c r="D16" s="2000"/>
      <c r="E16" s="2000"/>
      <c r="F16" s="2000"/>
      <c r="G16" s="2000"/>
      <c r="H16" s="2000"/>
      <c r="I16" s="2000"/>
      <c r="J16" s="2000"/>
      <c r="K16" s="2000"/>
      <c r="L16" s="2000"/>
      <c r="M16" s="2000"/>
      <c r="N16" s="2000"/>
      <c r="O16" s="2000"/>
      <c r="P16" s="2000"/>
      <c r="Q16" s="2000"/>
      <c r="R16" s="2000"/>
      <c r="S16" s="2000"/>
      <c r="T16" s="2000"/>
      <c r="U16" s="2000"/>
      <c r="V16" s="2000"/>
      <c r="W16" s="2000"/>
      <c r="X16" s="2000"/>
      <c r="Y16" s="2000"/>
      <c r="Z16" s="2000"/>
      <c r="AA16" s="2000"/>
      <c r="AB16" s="72"/>
      <c r="AC16" s="587"/>
      <c r="AD16" s="1812"/>
      <c r="AE16" s="1812"/>
      <c r="AF16" s="1812"/>
      <c r="AG16" s="1812"/>
      <c r="AH16" s="1812"/>
      <c r="AI16" s="1812"/>
      <c r="AJ16" s="1812"/>
      <c r="AK16" s="1812"/>
      <c r="AL16" s="1812"/>
      <c r="AM16" s="1812"/>
      <c r="AN16" s="1812"/>
      <c r="AO16" s="670"/>
      <c r="AP16" s="932"/>
      <c r="AQ16" s="67"/>
      <c r="AR16" s="544"/>
      <c r="AS16" s="1812" t="s">
        <v>1140</v>
      </c>
      <c r="AT16" s="1812"/>
      <c r="AU16" s="1812"/>
      <c r="AV16" s="1812"/>
      <c r="AW16" s="1812"/>
      <c r="AX16" s="1812"/>
      <c r="AY16" s="1812"/>
      <c r="AZ16" s="1812"/>
      <c r="BA16" s="1812"/>
      <c r="BB16" s="1812"/>
      <c r="BC16" s="1812"/>
      <c r="BD16" s="1812"/>
      <c r="BE16" s="1812"/>
      <c r="BF16" s="1812"/>
      <c r="BG16" s="1812"/>
      <c r="BH16" s="1812"/>
      <c r="BI16" s="1812"/>
      <c r="BJ16" s="1812"/>
      <c r="BK16" s="1812"/>
      <c r="BL16" s="1812"/>
      <c r="BM16" s="1812"/>
      <c r="BN16" s="1812"/>
      <c r="BO16" s="1812"/>
      <c r="BP16" s="1812"/>
      <c r="BQ16" s="1812"/>
      <c r="BR16" s="1812"/>
      <c r="BS16" s="1812"/>
      <c r="BT16" s="900"/>
    </row>
    <row r="17" spans="1:99" ht="14.1" customHeight="1">
      <c r="A17" s="55"/>
      <c r="B17" s="69"/>
      <c r="C17" s="898"/>
      <c r="AB17" s="72"/>
      <c r="AC17" s="63"/>
      <c r="AD17" s="1812"/>
      <c r="AE17" s="1812"/>
      <c r="AF17" s="1812"/>
      <c r="AG17" s="1812"/>
      <c r="AH17" s="1812"/>
      <c r="AI17" s="1812"/>
      <c r="AJ17" s="1812"/>
      <c r="AK17" s="1812"/>
      <c r="AL17" s="1812"/>
      <c r="AM17" s="1812"/>
      <c r="AN17" s="1812"/>
      <c r="AO17" s="670"/>
      <c r="AP17" s="932"/>
      <c r="AQ17" s="67"/>
      <c r="AR17" s="544"/>
      <c r="AS17" s="1812"/>
      <c r="AT17" s="1812"/>
      <c r="AU17" s="1812"/>
      <c r="AV17" s="1812"/>
      <c r="AW17" s="1812"/>
      <c r="AX17" s="1812"/>
      <c r="AY17" s="1812"/>
      <c r="AZ17" s="1812"/>
      <c r="BA17" s="1812"/>
      <c r="BB17" s="1812"/>
      <c r="BC17" s="1812"/>
      <c r="BD17" s="1812"/>
      <c r="BE17" s="1812"/>
      <c r="BF17" s="1812"/>
      <c r="BG17" s="1812"/>
      <c r="BH17" s="1812"/>
      <c r="BI17" s="1812"/>
      <c r="BJ17" s="1812"/>
      <c r="BK17" s="1812"/>
      <c r="BL17" s="1812"/>
      <c r="BM17" s="1812"/>
      <c r="BN17" s="1812"/>
      <c r="BO17" s="1812"/>
      <c r="BP17" s="1812"/>
      <c r="BQ17" s="1812"/>
      <c r="BR17" s="1812"/>
      <c r="BS17" s="1812"/>
      <c r="BT17" s="900"/>
    </row>
    <row r="18" spans="1:99" ht="12" customHeight="1">
      <c r="A18" s="55"/>
      <c r="B18" s="69"/>
      <c r="C18" s="54" t="s">
        <v>471</v>
      </c>
      <c r="D18" s="2000" t="s">
        <v>1454</v>
      </c>
      <c r="E18" s="2000"/>
      <c r="F18" s="2000"/>
      <c r="G18" s="2000"/>
      <c r="H18" s="2000"/>
      <c r="I18" s="2000"/>
      <c r="J18" s="2000"/>
      <c r="K18" s="2000"/>
      <c r="L18" s="2000"/>
      <c r="M18" s="2000"/>
      <c r="N18" s="2000"/>
      <c r="O18" s="2000"/>
      <c r="P18" s="2000"/>
      <c r="Q18" s="2000"/>
      <c r="R18" s="2000"/>
      <c r="S18" s="2000"/>
      <c r="T18" s="2000"/>
      <c r="U18" s="2000"/>
      <c r="V18" s="2000"/>
      <c r="W18" s="2000"/>
      <c r="X18" s="2000"/>
      <c r="Y18" s="2000"/>
      <c r="Z18" s="2000"/>
      <c r="AA18" s="2000"/>
      <c r="AB18" s="72"/>
      <c r="AC18" s="63"/>
      <c r="AD18" s="1812"/>
      <c r="AE18" s="1812"/>
      <c r="AF18" s="1812"/>
      <c r="AG18" s="1812"/>
      <c r="AH18" s="1812"/>
      <c r="AI18" s="1812"/>
      <c r="AJ18" s="1812"/>
      <c r="AK18" s="1812"/>
      <c r="AL18" s="1812"/>
      <c r="AM18" s="1812"/>
      <c r="AN18" s="1812"/>
      <c r="AO18" s="670"/>
      <c r="AP18" s="932"/>
      <c r="AQ18" s="67"/>
      <c r="AR18" s="899"/>
      <c r="BT18" s="900"/>
      <c r="BW18" s="580"/>
      <c r="BX18" s="596"/>
      <c r="BY18" s="596"/>
      <c r="BZ18" s="596"/>
      <c r="CA18" s="596"/>
      <c r="CB18" s="596"/>
      <c r="CC18" s="596"/>
      <c r="CD18" s="596"/>
      <c r="CE18" s="596"/>
      <c r="CF18" s="596"/>
      <c r="CG18" s="596"/>
      <c r="CH18" s="596"/>
      <c r="CI18" s="596"/>
      <c r="CJ18" s="596"/>
      <c r="CK18" s="596"/>
      <c r="CL18" s="596"/>
      <c r="CM18" s="596"/>
      <c r="CN18" s="596"/>
      <c r="CO18" s="596"/>
      <c r="CP18" s="596"/>
      <c r="CQ18" s="596"/>
      <c r="CR18" s="596"/>
      <c r="CS18" s="596"/>
      <c r="CT18" s="596"/>
      <c r="CU18" s="596"/>
    </row>
    <row r="19" spans="1:99" ht="14.1" customHeight="1">
      <c r="A19" s="55"/>
      <c r="B19" s="69"/>
      <c r="D19" s="2000"/>
      <c r="E19" s="2000"/>
      <c r="F19" s="2000"/>
      <c r="G19" s="2000"/>
      <c r="H19" s="2000"/>
      <c r="I19" s="2000"/>
      <c r="J19" s="2000"/>
      <c r="K19" s="2000"/>
      <c r="L19" s="2000"/>
      <c r="M19" s="2000"/>
      <c r="N19" s="2000"/>
      <c r="O19" s="2000"/>
      <c r="P19" s="2000"/>
      <c r="Q19" s="2000"/>
      <c r="R19" s="2000"/>
      <c r="S19" s="2000"/>
      <c r="T19" s="2000"/>
      <c r="U19" s="2000"/>
      <c r="V19" s="2000"/>
      <c r="W19" s="2000"/>
      <c r="X19" s="2000"/>
      <c r="Y19" s="2000"/>
      <c r="Z19" s="2000"/>
      <c r="AA19" s="2000"/>
      <c r="AB19" s="72"/>
      <c r="AC19" s="63"/>
      <c r="AD19" s="1812"/>
      <c r="AE19" s="1812"/>
      <c r="AF19" s="1812"/>
      <c r="AG19" s="1812"/>
      <c r="AH19" s="1812"/>
      <c r="AI19" s="1812"/>
      <c r="AJ19" s="1812"/>
      <c r="AK19" s="1812"/>
      <c r="AL19" s="1812"/>
      <c r="AM19" s="1812"/>
      <c r="AN19" s="1812"/>
      <c r="AO19" s="670"/>
      <c r="AP19" s="932"/>
      <c r="AQ19" s="67"/>
      <c r="AR19" s="896" t="s">
        <v>15</v>
      </c>
      <c r="AS19" s="885" t="s">
        <v>222</v>
      </c>
      <c r="BT19" s="900"/>
      <c r="BX19" s="596"/>
      <c r="BY19" s="596"/>
      <c r="BZ19" s="596"/>
      <c r="CA19" s="596"/>
      <c r="CB19" s="596"/>
      <c r="CC19" s="596"/>
      <c r="CD19" s="596"/>
      <c r="CE19" s="596"/>
      <c r="CF19" s="596"/>
      <c r="CG19" s="596"/>
      <c r="CH19" s="596"/>
      <c r="CI19" s="596"/>
      <c r="CJ19" s="596"/>
      <c r="CK19" s="596"/>
      <c r="CL19" s="596"/>
      <c r="CM19" s="596"/>
      <c r="CN19" s="596"/>
      <c r="CO19" s="596"/>
      <c r="CP19" s="596"/>
      <c r="CQ19" s="596"/>
      <c r="CR19" s="596"/>
      <c r="CS19" s="596"/>
      <c r="CT19" s="596"/>
      <c r="CU19" s="596"/>
    </row>
    <row r="20" spans="1:99" ht="14.1" customHeight="1">
      <c r="A20" s="55"/>
      <c r="B20" s="69"/>
      <c r="D20" s="2000"/>
      <c r="E20" s="2000"/>
      <c r="F20" s="2000"/>
      <c r="G20" s="2000"/>
      <c r="H20" s="2000"/>
      <c r="I20" s="2000"/>
      <c r="J20" s="2000"/>
      <c r="K20" s="2000"/>
      <c r="L20" s="2000"/>
      <c r="M20" s="2000"/>
      <c r="N20" s="2000"/>
      <c r="O20" s="2000"/>
      <c r="P20" s="2000"/>
      <c r="Q20" s="2000"/>
      <c r="R20" s="2000"/>
      <c r="S20" s="2000"/>
      <c r="T20" s="2000"/>
      <c r="U20" s="2000"/>
      <c r="V20" s="2000"/>
      <c r="W20" s="2000"/>
      <c r="X20" s="2000"/>
      <c r="Y20" s="2000"/>
      <c r="Z20" s="2000"/>
      <c r="AA20" s="2000"/>
      <c r="AB20" s="72"/>
      <c r="AC20" s="63"/>
      <c r="AD20" s="1812"/>
      <c r="AE20" s="1812"/>
      <c r="AF20" s="1812"/>
      <c r="AG20" s="1812"/>
      <c r="AH20" s="1812"/>
      <c r="AI20" s="1812"/>
      <c r="AJ20" s="1812"/>
      <c r="AK20" s="1812"/>
      <c r="AL20" s="1812"/>
      <c r="AM20" s="1812"/>
      <c r="AN20" s="1812"/>
      <c r="AO20" s="670"/>
      <c r="AP20" s="932"/>
      <c r="AQ20" s="67"/>
      <c r="AR20" s="896"/>
      <c r="AS20" s="1812" t="s">
        <v>1694</v>
      </c>
      <c r="AT20" s="1812"/>
      <c r="AU20" s="1812"/>
      <c r="AV20" s="1812"/>
      <c r="AW20" s="1812"/>
      <c r="AX20" s="1812"/>
      <c r="AY20" s="1812"/>
      <c r="AZ20" s="1812"/>
      <c r="BA20" s="1812"/>
      <c r="BB20" s="1812"/>
      <c r="BC20" s="1812"/>
      <c r="BD20" s="1812"/>
      <c r="BE20" s="1812"/>
      <c r="BF20" s="1812"/>
      <c r="BG20" s="1812"/>
      <c r="BH20" s="1812"/>
      <c r="BI20" s="1812"/>
      <c r="BJ20" s="1812"/>
      <c r="BK20" s="1812"/>
      <c r="BL20" s="1812"/>
      <c r="BM20" s="1812"/>
      <c r="BN20" s="1812"/>
      <c r="BO20" s="1812"/>
      <c r="BP20" s="1812"/>
      <c r="BQ20" s="1812"/>
      <c r="BR20" s="1812"/>
      <c r="BS20" s="1812"/>
      <c r="BT20" s="900"/>
      <c r="BX20" s="651"/>
      <c r="BY20" s="651"/>
      <c r="BZ20" s="651"/>
      <c r="CA20" s="651"/>
      <c r="CB20" s="651"/>
      <c r="CC20" s="651"/>
      <c r="CD20" s="651"/>
      <c r="CE20" s="651"/>
      <c r="CF20" s="651"/>
      <c r="CG20" s="651"/>
      <c r="CH20" s="651"/>
      <c r="CI20" s="651"/>
      <c r="CJ20" s="651"/>
      <c r="CK20" s="651"/>
      <c r="CL20" s="651"/>
      <c r="CM20" s="651"/>
      <c r="CN20" s="651"/>
      <c r="CO20" s="651"/>
      <c r="CP20" s="651"/>
      <c r="CQ20" s="651"/>
      <c r="CR20" s="651"/>
      <c r="CS20" s="651"/>
      <c r="CT20" s="651"/>
      <c r="CU20" s="651"/>
    </row>
    <row r="21" spans="1:99" ht="14.1" customHeight="1">
      <c r="A21" s="55"/>
      <c r="B21" s="69"/>
      <c r="C21" s="898"/>
      <c r="D21" s="2000"/>
      <c r="E21" s="2000"/>
      <c r="F21" s="2000"/>
      <c r="G21" s="2000"/>
      <c r="H21" s="2000"/>
      <c r="I21" s="2000"/>
      <c r="J21" s="2000"/>
      <c r="K21" s="2000"/>
      <c r="L21" s="2000"/>
      <c r="M21" s="2000"/>
      <c r="N21" s="2000"/>
      <c r="O21" s="2000"/>
      <c r="P21" s="2000"/>
      <c r="Q21" s="2000"/>
      <c r="R21" s="2000"/>
      <c r="S21" s="2000"/>
      <c r="T21" s="2000"/>
      <c r="U21" s="2000"/>
      <c r="V21" s="2000"/>
      <c r="W21" s="2000"/>
      <c r="X21" s="2000"/>
      <c r="Y21" s="2000"/>
      <c r="Z21" s="2000"/>
      <c r="AA21" s="2000"/>
      <c r="AB21" s="72"/>
      <c r="AC21" s="63"/>
      <c r="AD21" s="1812"/>
      <c r="AE21" s="1812"/>
      <c r="AF21" s="1812"/>
      <c r="AG21" s="1812"/>
      <c r="AH21" s="1812"/>
      <c r="AI21" s="1812"/>
      <c r="AJ21" s="1812"/>
      <c r="AK21" s="1812"/>
      <c r="AL21" s="1812"/>
      <c r="AM21" s="1812"/>
      <c r="AN21" s="1812"/>
      <c r="AO21" s="670"/>
      <c r="AP21" s="932"/>
      <c r="AQ21" s="67"/>
      <c r="AR21" s="896"/>
      <c r="AS21" s="1812"/>
      <c r="AT21" s="1812"/>
      <c r="AU21" s="1812"/>
      <c r="AV21" s="1812"/>
      <c r="AW21" s="1812"/>
      <c r="AX21" s="1812"/>
      <c r="AY21" s="1812"/>
      <c r="AZ21" s="1812"/>
      <c r="BA21" s="1812"/>
      <c r="BB21" s="1812"/>
      <c r="BC21" s="1812"/>
      <c r="BD21" s="1812"/>
      <c r="BE21" s="1812"/>
      <c r="BF21" s="1812"/>
      <c r="BG21" s="1812"/>
      <c r="BH21" s="1812"/>
      <c r="BI21" s="1812"/>
      <c r="BJ21" s="1812"/>
      <c r="BK21" s="1812"/>
      <c r="BL21" s="1812"/>
      <c r="BM21" s="1812"/>
      <c r="BN21" s="1812"/>
      <c r="BO21" s="1812"/>
      <c r="BP21" s="1812"/>
      <c r="BQ21" s="1812"/>
      <c r="BR21" s="1812"/>
      <c r="BS21" s="1812"/>
      <c r="BT21" s="900"/>
    </row>
    <row r="22" spans="1:99" ht="14.1" customHeight="1">
      <c r="A22" s="55"/>
      <c r="B22" s="69"/>
      <c r="AB22" s="72"/>
      <c r="AC22" s="63"/>
      <c r="AD22" s="1812"/>
      <c r="AE22" s="1812"/>
      <c r="AF22" s="1812"/>
      <c r="AG22" s="1812"/>
      <c r="AH22" s="1812"/>
      <c r="AI22" s="1812"/>
      <c r="AJ22" s="1812"/>
      <c r="AK22" s="1812"/>
      <c r="AL22" s="1812"/>
      <c r="AM22" s="1812"/>
      <c r="AN22" s="1812"/>
      <c r="AO22" s="670"/>
      <c r="AP22" s="932"/>
      <c r="AQ22" s="67"/>
      <c r="AR22" s="896"/>
      <c r="AS22" s="1812"/>
      <c r="AT22" s="1812"/>
      <c r="AU22" s="1812"/>
      <c r="AV22" s="1812"/>
      <c r="AW22" s="1812"/>
      <c r="AX22" s="1812"/>
      <c r="AY22" s="1812"/>
      <c r="AZ22" s="1812"/>
      <c r="BA22" s="1812"/>
      <c r="BB22" s="1812"/>
      <c r="BC22" s="1812"/>
      <c r="BD22" s="1812"/>
      <c r="BE22" s="1812"/>
      <c r="BF22" s="1812"/>
      <c r="BG22" s="1812"/>
      <c r="BH22" s="1812"/>
      <c r="BI22" s="1812"/>
      <c r="BJ22" s="1812"/>
      <c r="BK22" s="1812"/>
      <c r="BL22" s="1812"/>
      <c r="BM22" s="1812"/>
      <c r="BN22" s="1812"/>
      <c r="BO22" s="1812"/>
      <c r="BP22" s="1812"/>
      <c r="BQ22" s="1812"/>
      <c r="BR22" s="1812"/>
      <c r="BS22" s="1812"/>
      <c r="BT22" s="900"/>
    </row>
    <row r="23" spans="1:99" ht="14.1" customHeight="1">
      <c r="A23" s="55"/>
      <c r="B23" s="69"/>
      <c r="C23" s="54" t="s">
        <v>443</v>
      </c>
      <c r="D23" s="2000" t="s">
        <v>1455</v>
      </c>
      <c r="E23" s="2000"/>
      <c r="F23" s="2000"/>
      <c r="G23" s="2000"/>
      <c r="H23" s="2000"/>
      <c r="I23" s="2000"/>
      <c r="J23" s="2000"/>
      <c r="K23" s="2000"/>
      <c r="L23" s="2000"/>
      <c r="M23" s="2000"/>
      <c r="N23" s="2000"/>
      <c r="O23" s="2000"/>
      <c r="P23" s="2000"/>
      <c r="Q23" s="2000"/>
      <c r="R23" s="2000"/>
      <c r="S23" s="2000"/>
      <c r="T23" s="2000"/>
      <c r="U23" s="2000"/>
      <c r="V23" s="2000"/>
      <c r="W23" s="2000"/>
      <c r="X23" s="2000"/>
      <c r="Y23" s="2000"/>
      <c r="Z23" s="2000"/>
      <c r="AA23" s="2000"/>
      <c r="AB23" s="72"/>
      <c r="AC23" s="587" t="s">
        <v>15</v>
      </c>
      <c r="AD23" s="1812" t="s">
        <v>1456</v>
      </c>
      <c r="AE23" s="1812"/>
      <c r="AF23" s="1812"/>
      <c r="AG23" s="1812"/>
      <c r="AH23" s="1812"/>
      <c r="AI23" s="1812"/>
      <c r="AJ23" s="1812"/>
      <c r="AK23" s="1812"/>
      <c r="AL23" s="1812"/>
      <c r="AM23" s="1812"/>
      <c r="AN23" s="1812"/>
      <c r="AO23" s="670"/>
      <c r="AP23" s="932"/>
      <c r="AQ23" s="67"/>
      <c r="AR23" s="896"/>
      <c r="AS23" s="1812"/>
      <c r="AT23" s="1812"/>
      <c r="AU23" s="1812"/>
      <c r="AV23" s="1812"/>
      <c r="AW23" s="1812"/>
      <c r="AX23" s="1812"/>
      <c r="AY23" s="1812"/>
      <c r="AZ23" s="1812"/>
      <c r="BA23" s="1812"/>
      <c r="BB23" s="1812"/>
      <c r="BC23" s="1812"/>
      <c r="BD23" s="1812"/>
      <c r="BE23" s="1812"/>
      <c r="BF23" s="1812"/>
      <c r="BG23" s="1812"/>
      <c r="BH23" s="1812"/>
      <c r="BI23" s="1812"/>
      <c r="BJ23" s="1812"/>
      <c r="BK23" s="1812"/>
      <c r="BL23" s="1812"/>
      <c r="BM23" s="1812"/>
      <c r="BN23" s="1812"/>
      <c r="BO23" s="1812"/>
      <c r="BP23" s="1812"/>
      <c r="BQ23" s="1812"/>
      <c r="BR23" s="1812"/>
      <c r="BS23" s="1812"/>
      <c r="BT23" s="900"/>
    </row>
    <row r="24" spans="1:99" ht="14.1" customHeight="1">
      <c r="A24" s="55"/>
      <c r="B24" s="69"/>
      <c r="D24" s="2000"/>
      <c r="E24" s="2000"/>
      <c r="F24" s="2000"/>
      <c r="G24" s="2000"/>
      <c r="H24" s="2000"/>
      <c r="I24" s="2000"/>
      <c r="J24" s="2000"/>
      <c r="K24" s="2000"/>
      <c r="L24" s="2000"/>
      <c r="M24" s="2000"/>
      <c r="N24" s="2000"/>
      <c r="O24" s="2000"/>
      <c r="P24" s="2000"/>
      <c r="Q24" s="2000"/>
      <c r="R24" s="2000"/>
      <c r="S24" s="2000"/>
      <c r="T24" s="2000"/>
      <c r="U24" s="2000"/>
      <c r="V24" s="2000"/>
      <c r="W24" s="2000"/>
      <c r="X24" s="2000"/>
      <c r="Y24" s="2000"/>
      <c r="Z24" s="2000"/>
      <c r="AA24" s="2000"/>
      <c r="AB24" s="72"/>
      <c r="AC24" s="933"/>
      <c r="AD24" s="1812"/>
      <c r="AE24" s="1812"/>
      <c r="AF24" s="1812"/>
      <c r="AG24" s="1812"/>
      <c r="AH24" s="1812"/>
      <c r="AI24" s="1812"/>
      <c r="AJ24" s="1812"/>
      <c r="AK24" s="1812"/>
      <c r="AL24" s="1812"/>
      <c r="AM24" s="1812"/>
      <c r="AN24" s="1812"/>
      <c r="AO24" s="670"/>
      <c r="AP24" s="932"/>
      <c r="AQ24" s="67"/>
      <c r="AR24" s="896"/>
      <c r="AS24" s="1812"/>
      <c r="AT24" s="1812"/>
      <c r="AU24" s="1812"/>
      <c r="AV24" s="1812"/>
      <c r="AW24" s="1812"/>
      <c r="AX24" s="1812"/>
      <c r="AY24" s="1812"/>
      <c r="AZ24" s="1812"/>
      <c r="BA24" s="1812"/>
      <c r="BB24" s="1812"/>
      <c r="BC24" s="1812"/>
      <c r="BD24" s="1812"/>
      <c r="BE24" s="1812"/>
      <c r="BF24" s="1812"/>
      <c r="BG24" s="1812"/>
      <c r="BH24" s="1812"/>
      <c r="BI24" s="1812"/>
      <c r="BJ24" s="1812"/>
      <c r="BK24" s="1812"/>
      <c r="BL24" s="1812"/>
      <c r="BM24" s="1812"/>
      <c r="BN24" s="1812"/>
      <c r="BO24" s="1812"/>
      <c r="BP24" s="1812"/>
      <c r="BQ24" s="1812"/>
      <c r="BR24" s="1812"/>
      <c r="BS24" s="1812"/>
      <c r="BT24" s="900"/>
    </row>
    <row r="25" spans="1:99" ht="14.1" customHeight="1">
      <c r="A25" s="55"/>
      <c r="B25" s="69"/>
      <c r="D25" s="2000"/>
      <c r="E25" s="2000"/>
      <c r="F25" s="2000"/>
      <c r="G25" s="2000"/>
      <c r="H25" s="2000"/>
      <c r="I25" s="2000"/>
      <c r="J25" s="2000"/>
      <c r="K25" s="2000"/>
      <c r="L25" s="2000"/>
      <c r="M25" s="2000"/>
      <c r="N25" s="2000"/>
      <c r="O25" s="2000"/>
      <c r="P25" s="2000"/>
      <c r="Q25" s="2000"/>
      <c r="R25" s="2000"/>
      <c r="S25" s="2000"/>
      <c r="T25" s="2000"/>
      <c r="U25" s="2000"/>
      <c r="V25" s="2000"/>
      <c r="W25" s="2000"/>
      <c r="X25" s="2000"/>
      <c r="Y25" s="2000"/>
      <c r="Z25" s="2000"/>
      <c r="AA25" s="2000"/>
      <c r="AB25" s="72"/>
      <c r="AC25" s="552"/>
      <c r="AD25" s="638"/>
      <c r="AE25" s="638"/>
      <c r="AF25" s="638"/>
      <c r="AG25" s="638"/>
      <c r="AH25" s="638"/>
      <c r="AI25" s="638"/>
      <c r="AJ25" s="638"/>
      <c r="AK25" s="638"/>
      <c r="AL25" s="638"/>
      <c r="AM25" s="638"/>
      <c r="AN25" s="638"/>
      <c r="AO25" s="670"/>
      <c r="AP25" s="932"/>
      <c r="AQ25" s="67"/>
      <c r="AR25" s="899"/>
      <c r="AS25" s="1812"/>
      <c r="AT25" s="1812"/>
      <c r="AU25" s="1812"/>
      <c r="AV25" s="1812"/>
      <c r="AW25" s="1812"/>
      <c r="AX25" s="1812"/>
      <c r="AY25" s="1812"/>
      <c r="AZ25" s="1812"/>
      <c r="BA25" s="1812"/>
      <c r="BB25" s="1812"/>
      <c r="BC25" s="1812"/>
      <c r="BD25" s="1812"/>
      <c r="BE25" s="1812"/>
      <c r="BF25" s="1812"/>
      <c r="BG25" s="1812"/>
      <c r="BH25" s="1812"/>
      <c r="BI25" s="1812"/>
      <c r="BJ25" s="1812"/>
      <c r="BK25" s="1812"/>
      <c r="BL25" s="1812"/>
      <c r="BM25" s="1812"/>
      <c r="BN25" s="1812"/>
      <c r="BO25" s="1812"/>
      <c r="BP25" s="1812"/>
      <c r="BQ25" s="1812"/>
      <c r="BR25" s="1812"/>
      <c r="BS25" s="1812"/>
      <c r="BT25" s="900"/>
      <c r="BX25" s="651"/>
      <c r="BY25" s="651"/>
      <c r="BZ25" s="651"/>
      <c r="CA25" s="651"/>
      <c r="CB25" s="651"/>
      <c r="CC25" s="651"/>
      <c r="CO25" s="651"/>
      <c r="CP25" s="651"/>
      <c r="CQ25" s="651"/>
      <c r="CR25" s="651"/>
      <c r="CS25" s="651"/>
      <c r="CT25" s="651"/>
      <c r="CU25" s="651"/>
    </row>
    <row r="26" spans="1:99" ht="14.1" customHeight="1">
      <c r="A26" s="55"/>
      <c r="B26" s="69"/>
      <c r="AB26" s="72"/>
      <c r="AC26" s="587"/>
      <c r="AO26" s="670"/>
      <c r="AP26" s="932"/>
      <c r="AQ26" s="67"/>
      <c r="AR26" s="600"/>
      <c r="AS26" s="2942"/>
      <c r="AT26" s="2942"/>
      <c r="AU26" s="2942"/>
      <c r="AV26" s="2942"/>
      <c r="AW26" s="2942"/>
      <c r="AX26" s="2942"/>
      <c r="AY26" s="2942"/>
      <c r="AZ26" s="2942"/>
      <c r="BA26" s="2942"/>
      <c r="BB26" s="2942"/>
      <c r="BC26" s="2942"/>
      <c r="BD26" s="2942"/>
      <c r="BE26" s="2942"/>
      <c r="BF26" s="2942"/>
      <c r="BG26" s="2942"/>
      <c r="BH26" s="2942"/>
      <c r="BI26" s="2942"/>
      <c r="BJ26" s="2942"/>
      <c r="BK26" s="2942"/>
      <c r="BL26" s="2942"/>
      <c r="BM26" s="2942"/>
      <c r="BN26" s="2942"/>
      <c r="BO26" s="2942"/>
      <c r="BP26" s="2942"/>
      <c r="BQ26" s="2942"/>
      <c r="BR26" s="2942"/>
      <c r="BS26" s="2942"/>
      <c r="BT26" s="602"/>
    </row>
    <row r="27" spans="1:99" ht="14.1" customHeight="1">
      <c r="A27" s="55"/>
      <c r="B27" s="69"/>
      <c r="C27" s="54" t="s">
        <v>1282</v>
      </c>
      <c r="D27" s="2000" t="s">
        <v>1457</v>
      </c>
      <c r="E27" s="2000"/>
      <c r="F27" s="2000"/>
      <c r="G27" s="2000"/>
      <c r="H27" s="2000"/>
      <c r="I27" s="2000"/>
      <c r="J27" s="2000"/>
      <c r="K27" s="2000"/>
      <c r="L27" s="2000"/>
      <c r="M27" s="2000"/>
      <c r="N27" s="2000"/>
      <c r="O27" s="2000"/>
      <c r="P27" s="2000"/>
      <c r="Q27" s="2000"/>
      <c r="R27" s="2000"/>
      <c r="S27" s="2000"/>
      <c r="T27" s="2000"/>
      <c r="U27" s="2000"/>
      <c r="V27" s="2000"/>
      <c r="W27" s="2000"/>
      <c r="X27" s="2000"/>
      <c r="Y27" s="2000"/>
      <c r="Z27" s="2000"/>
      <c r="AA27" s="2000"/>
      <c r="AB27" s="930"/>
      <c r="AC27" s="552" t="s">
        <v>15</v>
      </c>
      <c r="AD27" s="1812" t="s">
        <v>1299</v>
      </c>
      <c r="AE27" s="1812"/>
      <c r="AF27" s="1812"/>
      <c r="AG27" s="1812"/>
      <c r="AH27" s="1812"/>
      <c r="AI27" s="1812"/>
      <c r="AJ27" s="1812"/>
      <c r="AK27" s="1812"/>
      <c r="AL27" s="1812"/>
      <c r="AM27" s="1812"/>
      <c r="AN27" s="1812"/>
      <c r="AO27" s="670"/>
      <c r="AP27" s="932"/>
      <c r="AQ27" s="67"/>
      <c r="AR27" s="893"/>
      <c r="AS27" s="894"/>
      <c r="AT27" s="894"/>
      <c r="AU27" s="894"/>
      <c r="AV27" s="894"/>
      <c r="AW27" s="894"/>
      <c r="AX27" s="894"/>
      <c r="AY27" s="894"/>
      <c r="AZ27" s="894"/>
      <c r="BA27" s="894"/>
      <c r="BB27" s="894"/>
      <c r="BC27" s="894"/>
      <c r="BD27" s="894"/>
      <c r="BE27" s="894"/>
      <c r="BF27" s="894"/>
      <c r="BG27" s="894"/>
      <c r="BH27" s="894"/>
      <c r="BI27" s="894"/>
      <c r="BJ27" s="894"/>
      <c r="BK27" s="894"/>
      <c r="BL27" s="894"/>
      <c r="BM27" s="894"/>
      <c r="BN27" s="894"/>
      <c r="BO27" s="894"/>
      <c r="BP27" s="894"/>
      <c r="BQ27" s="894"/>
      <c r="BR27" s="894"/>
      <c r="BS27" s="894"/>
      <c r="BT27" s="895"/>
    </row>
    <row r="28" spans="1:99" ht="14.1" customHeight="1">
      <c r="A28" s="55"/>
      <c r="B28" s="69"/>
      <c r="D28" s="2000"/>
      <c r="E28" s="2000"/>
      <c r="F28" s="2000"/>
      <c r="G28" s="2000"/>
      <c r="H28" s="2000"/>
      <c r="I28" s="2000"/>
      <c r="J28" s="2000"/>
      <c r="K28" s="2000"/>
      <c r="L28" s="2000"/>
      <c r="M28" s="2000"/>
      <c r="N28" s="2000"/>
      <c r="O28" s="2000"/>
      <c r="P28" s="2000"/>
      <c r="Q28" s="2000"/>
      <c r="R28" s="2000"/>
      <c r="S28" s="2000"/>
      <c r="T28" s="2000"/>
      <c r="U28" s="2000"/>
      <c r="V28" s="2000"/>
      <c r="W28" s="2000"/>
      <c r="X28" s="2000"/>
      <c r="Y28" s="2000"/>
      <c r="Z28" s="2000"/>
      <c r="AA28" s="2000"/>
      <c r="AB28" s="930"/>
      <c r="AC28" s="587"/>
      <c r="AD28" s="1812"/>
      <c r="AE28" s="1812"/>
      <c r="AF28" s="1812"/>
      <c r="AG28" s="1812"/>
      <c r="AH28" s="1812"/>
      <c r="AI28" s="1812"/>
      <c r="AJ28" s="1812"/>
      <c r="AK28" s="1812"/>
      <c r="AL28" s="1812"/>
      <c r="AM28" s="1812"/>
      <c r="AN28" s="1812"/>
      <c r="AO28" s="934"/>
      <c r="AP28" s="932"/>
      <c r="AQ28" s="67"/>
      <c r="AR28" s="935" t="s">
        <v>127</v>
      </c>
      <c r="AS28" s="2968" t="s">
        <v>1300</v>
      </c>
      <c r="AT28" s="2968"/>
      <c r="AU28" s="2968"/>
      <c r="AV28" s="2968"/>
      <c r="AW28" s="2968"/>
      <c r="AX28" s="2968"/>
      <c r="AY28" s="2968"/>
      <c r="AZ28" s="2968"/>
      <c r="BA28" s="2968"/>
      <c r="BB28" s="2968"/>
      <c r="BC28" s="2968"/>
      <c r="BD28" s="2968"/>
      <c r="BE28" s="2968"/>
      <c r="BF28" s="2968"/>
      <c r="BG28" s="2968"/>
      <c r="BH28" s="2968"/>
      <c r="BI28" s="2968"/>
      <c r="BJ28" s="2968"/>
      <c r="BK28" s="2968"/>
      <c r="BL28" s="2968"/>
      <c r="BM28" s="2968"/>
      <c r="BN28" s="2968"/>
      <c r="BO28" s="2968"/>
      <c r="BP28" s="2968"/>
      <c r="BQ28" s="2968"/>
      <c r="BR28" s="2968"/>
      <c r="BS28" s="2968"/>
      <c r="BT28" s="918"/>
    </row>
    <row r="29" spans="1:99" ht="14.1" customHeight="1">
      <c r="A29" s="55"/>
      <c r="B29" s="69"/>
      <c r="D29" s="2000"/>
      <c r="E29" s="2000"/>
      <c r="F29" s="2000"/>
      <c r="G29" s="2000"/>
      <c r="H29" s="2000"/>
      <c r="I29" s="2000"/>
      <c r="J29" s="2000"/>
      <c r="K29" s="2000"/>
      <c r="L29" s="2000"/>
      <c r="M29" s="2000"/>
      <c r="N29" s="2000"/>
      <c r="O29" s="2000"/>
      <c r="P29" s="2000"/>
      <c r="Q29" s="2000"/>
      <c r="R29" s="2000"/>
      <c r="S29" s="2000"/>
      <c r="T29" s="2000"/>
      <c r="U29" s="2000"/>
      <c r="V29" s="2000"/>
      <c r="W29" s="2000"/>
      <c r="X29" s="2000"/>
      <c r="Y29" s="2000"/>
      <c r="Z29" s="2000"/>
      <c r="AA29" s="2000"/>
      <c r="AB29" s="930"/>
      <c r="AC29" s="552"/>
      <c r="AD29" s="1812"/>
      <c r="AE29" s="1812"/>
      <c r="AF29" s="1812"/>
      <c r="AG29" s="1812"/>
      <c r="AH29" s="1812"/>
      <c r="AI29" s="1812"/>
      <c r="AJ29" s="1812"/>
      <c r="AK29" s="1812"/>
      <c r="AL29" s="1812"/>
      <c r="AM29" s="1812"/>
      <c r="AN29" s="1812"/>
      <c r="AO29" s="64"/>
      <c r="AP29" s="932"/>
      <c r="AQ29" s="67"/>
      <c r="AR29" s="544"/>
      <c r="AS29" s="2968"/>
      <c r="AT29" s="2968"/>
      <c r="AU29" s="2968"/>
      <c r="AV29" s="2968"/>
      <c r="AW29" s="2968"/>
      <c r="AX29" s="2968"/>
      <c r="AY29" s="2968"/>
      <c r="AZ29" s="2968"/>
      <c r="BA29" s="2968"/>
      <c r="BB29" s="2968"/>
      <c r="BC29" s="2968"/>
      <c r="BD29" s="2968"/>
      <c r="BE29" s="2968"/>
      <c r="BF29" s="2968"/>
      <c r="BG29" s="2968"/>
      <c r="BH29" s="2968"/>
      <c r="BI29" s="2968"/>
      <c r="BJ29" s="2968"/>
      <c r="BK29" s="2968"/>
      <c r="BL29" s="2968"/>
      <c r="BM29" s="2968"/>
      <c r="BN29" s="2968"/>
      <c r="BO29" s="2968"/>
      <c r="BP29" s="2968"/>
      <c r="BQ29" s="2968"/>
      <c r="BR29" s="2968"/>
      <c r="BS29" s="2968"/>
      <c r="BT29" s="918"/>
    </row>
    <row r="30" spans="1:99" ht="14.1" customHeight="1">
      <c r="A30" s="55"/>
      <c r="B30" s="924"/>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c r="AB30" s="72"/>
      <c r="AC30" s="587"/>
      <c r="AO30" s="913"/>
      <c r="AP30" s="932"/>
      <c r="AQ30" s="67"/>
      <c r="AR30" s="544"/>
      <c r="AS30" s="1812" t="s">
        <v>1301</v>
      </c>
      <c r="AT30" s="1812"/>
      <c r="AU30" s="1812"/>
      <c r="AV30" s="1812"/>
      <c r="AW30" s="1812"/>
      <c r="AX30" s="1812"/>
      <c r="AY30" s="1812"/>
      <c r="AZ30" s="1812"/>
      <c r="BA30" s="1812"/>
      <c r="BB30" s="1812"/>
      <c r="BC30" s="1812"/>
      <c r="BD30" s="1812"/>
      <c r="BE30" s="1812"/>
      <c r="BF30" s="1812"/>
      <c r="BG30" s="1812"/>
      <c r="BH30" s="1812"/>
      <c r="BI30" s="1812"/>
      <c r="BJ30" s="1812"/>
      <c r="BK30" s="1812"/>
      <c r="BL30" s="1812"/>
      <c r="BM30" s="1812"/>
      <c r="BN30" s="1812"/>
      <c r="BO30" s="1812"/>
      <c r="BP30" s="1812"/>
      <c r="BQ30" s="1812"/>
      <c r="BR30" s="1812"/>
      <c r="BS30" s="1812"/>
      <c r="BT30" s="918"/>
    </row>
    <row r="31" spans="1:99" ht="14.1" customHeight="1">
      <c r="A31" s="55"/>
      <c r="B31" s="924"/>
      <c r="AB31" s="72"/>
      <c r="AC31" s="587"/>
      <c r="AD31" s="82"/>
      <c r="AE31" s="82"/>
      <c r="AF31" s="82"/>
      <c r="AG31" s="82"/>
      <c r="AH31" s="82"/>
      <c r="AI31" s="82"/>
      <c r="AJ31" s="82"/>
      <c r="AK31" s="82"/>
      <c r="AL31" s="82"/>
      <c r="AM31" s="82"/>
      <c r="AN31" s="82"/>
      <c r="AO31" s="913"/>
      <c r="AP31" s="932"/>
      <c r="AQ31" s="67"/>
      <c r="AR31" s="544"/>
      <c r="AS31" s="1812"/>
      <c r="AT31" s="1812"/>
      <c r="AU31" s="1812"/>
      <c r="AV31" s="1812"/>
      <c r="AW31" s="1812"/>
      <c r="AX31" s="1812"/>
      <c r="AY31" s="1812"/>
      <c r="AZ31" s="1812"/>
      <c r="BA31" s="1812"/>
      <c r="BB31" s="1812"/>
      <c r="BC31" s="1812"/>
      <c r="BD31" s="1812"/>
      <c r="BE31" s="1812"/>
      <c r="BF31" s="1812"/>
      <c r="BG31" s="1812"/>
      <c r="BH31" s="1812"/>
      <c r="BI31" s="1812"/>
      <c r="BJ31" s="1812"/>
      <c r="BK31" s="1812"/>
      <c r="BL31" s="1812"/>
      <c r="BM31" s="1812"/>
      <c r="BN31" s="1812"/>
      <c r="BO31" s="1812"/>
      <c r="BP31" s="1812"/>
      <c r="BQ31" s="1812"/>
      <c r="BR31" s="1812"/>
      <c r="BS31" s="1812"/>
      <c r="BT31" s="918"/>
    </row>
    <row r="32" spans="1:99" ht="14.1" customHeight="1">
      <c r="A32" s="55"/>
      <c r="B32" s="924"/>
      <c r="C32" s="531" t="s">
        <v>456</v>
      </c>
      <c r="D32" s="1815" t="s">
        <v>728</v>
      </c>
      <c r="E32" s="1815"/>
      <c r="F32" s="1815"/>
      <c r="G32" s="1815"/>
      <c r="H32" s="1815"/>
      <c r="I32" s="1815"/>
      <c r="J32" s="1815"/>
      <c r="K32" s="1815"/>
      <c r="L32" s="1815"/>
      <c r="M32" s="1815"/>
      <c r="N32" s="1815"/>
      <c r="O32" s="1815"/>
      <c r="P32" s="1815"/>
      <c r="Q32" s="1815"/>
      <c r="R32" s="1815"/>
      <c r="S32" s="1815"/>
      <c r="T32" s="1815"/>
      <c r="U32" s="1815"/>
      <c r="V32" s="1815"/>
      <c r="W32" s="1815"/>
      <c r="X32" s="1815"/>
      <c r="Y32" s="1815"/>
      <c r="Z32" s="1815"/>
      <c r="AA32" s="1815"/>
      <c r="AB32" s="72"/>
      <c r="AC32" s="587" t="s">
        <v>15</v>
      </c>
      <c r="AD32" s="2969" t="s">
        <v>236</v>
      </c>
      <c r="AE32" s="2969"/>
      <c r="AF32" s="2969"/>
      <c r="AG32" s="2969"/>
      <c r="AH32" s="2969"/>
      <c r="AI32" s="2969"/>
      <c r="AJ32" s="2969"/>
      <c r="AK32" s="2969"/>
      <c r="AL32" s="2969"/>
      <c r="AM32" s="2969"/>
      <c r="AN32" s="2969"/>
      <c r="AO32" s="913"/>
      <c r="AP32" s="932"/>
      <c r="AQ32" s="67"/>
      <c r="AR32" s="544"/>
      <c r="AS32" s="1812"/>
      <c r="AT32" s="1812"/>
      <c r="AU32" s="1812"/>
      <c r="AV32" s="1812"/>
      <c r="AW32" s="1812"/>
      <c r="AX32" s="1812"/>
      <c r="AY32" s="1812"/>
      <c r="AZ32" s="1812"/>
      <c r="BA32" s="1812"/>
      <c r="BB32" s="1812"/>
      <c r="BC32" s="1812"/>
      <c r="BD32" s="1812"/>
      <c r="BE32" s="1812"/>
      <c r="BF32" s="1812"/>
      <c r="BG32" s="1812"/>
      <c r="BH32" s="1812"/>
      <c r="BI32" s="1812"/>
      <c r="BJ32" s="1812"/>
      <c r="BK32" s="1812"/>
      <c r="BL32" s="1812"/>
      <c r="BM32" s="1812"/>
      <c r="BN32" s="1812"/>
      <c r="BO32" s="1812"/>
      <c r="BP32" s="1812"/>
      <c r="BQ32" s="1812"/>
      <c r="BR32" s="1812"/>
      <c r="BS32" s="1812"/>
      <c r="BT32" s="897"/>
    </row>
    <row r="33" spans="1:85" ht="14.1" customHeight="1">
      <c r="A33" s="55"/>
      <c r="B33" s="69"/>
      <c r="C33" s="531"/>
      <c r="D33" s="1815"/>
      <c r="E33" s="1815"/>
      <c r="F33" s="1815"/>
      <c r="G33" s="1815"/>
      <c r="H33" s="1815"/>
      <c r="I33" s="1815"/>
      <c r="J33" s="1815"/>
      <c r="K33" s="1815"/>
      <c r="L33" s="1815"/>
      <c r="M33" s="1815"/>
      <c r="N33" s="1815"/>
      <c r="O33" s="1815"/>
      <c r="P33" s="1815"/>
      <c r="Q33" s="1815"/>
      <c r="R33" s="1815"/>
      <c r="S33" s="1815"/>
      <c r="T33" s="1815"/>
      <c r="U33" s="1815"/>
      <c r="V33" s="1815"/>
      <c r="W33" s="1815"/>
      <c r="X33" s="1815"/>
      <c r="Y33" s="1815"/>
      <c r="Z33" s="1815"/>
      <c r="AA33" s="1815"/>
      <c r="AB33" s="72"/>
      <c r="AC33" s="63"/>
      <c r="AO33" s="913"/>
      <c r="AP33" s="932"/>
      <c r="AQ33" s="67"/>
      <c r="AR33" s="600"/>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910"/>
    </row>
    <row r="34" spans="1:85" ht="14.1" customHeight="1">
      <c r="A34" s="55"/>
      <c r="B34" s="1814" t="s">
        <v>486</v>
      </c>
      <c r="C34" s="1675"/>
      <c r="D34" s="1815" t="s">
        <v>729</v>
      </c>
      <c r="E34" s="1815"/>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72"/>
      <c r="AC34" s="587" t="s">
        <v>15</v>
      </c>
      <c r="AD34" s="2163" t="s">
        <v>943</v>
      </c>
      <c r="AE34" s="2163"/>
      <c r="AF34" s="2163"/>
      <c r="AG34" s="2163"/>
      <c r="AH34" s="2163"/>
      <c r="AI34" s="2163"/>
      <c r="AJ34" s="2163"/>
      <c r="AK34" s="2163"/>
      <c r="AL34" s="2163"/>
      <c r="AM34" s="2163"/>
      <c r="AN34" s="2163"/>
      <c r="AO34" s="913"/>
      <c r="AP34" s="932"/>
      <c r="AQ34" s="67"/>
      <c r="BV34" s="653"/>
      <c r="BW34" s="638"/>
    </row>
    <row r="35" spans="1:85" ht="14.1" customHeight="1">
      <c r="A35" s="55"/>
      <c r="B35" s="69"/>
      <c r="C35" s="531" t="s">
        <v>35</v>
      </c>
      <c r="D35" s="1815" t="s">
        <v>730</v>
      </c>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72"/>
      <c r="AC35" s="933"/>
      <c r="AD35" s="1812" t="s">
        <v>748</v>
      </c>
      <c r="AE35" s="1812"/>
      <c r="AF35" s="1812"/>
      <c r="AG35" s="1812"/>
      <c r="AH35" s="1812"/>
      <c r="AI35" s="1812"/>
      <c r="AJ35" s="1812"/>
      <c r="AK35" s="1812"/>
      <c r="AL35" s="1812"/>
      <c r="AM35" s="1812"/>
      <c r="AN35" s="1812"/>
      <c r="AO35" s="913"/>
      <c r="AP35" s="932"/>
      <c r="AQ35" s="67"/>
      <c r="BV35" s="138"/>
      <c r="BW35" s="638"/>
    </row>
    <row r="36" spans="1:85" ht="14.1" customHeight="1">
      <c r="A36" s="55"/>
      <c r="B36" s="69"/>
      <c r="C36" s="746"/>
      <c r="D36" s="753" t="s">
        <v>15</v>
      </c>
      <c r="E36" s="2013" t="s">
        <v>504</v>
      </c>
      <c r="F36" s="2013"/>
      <c r="G36" s="2013"/>
      <c r="H36" s="2013"/>
      <c r="I36" s="2013"/>
      <c r="J36" s="2013"/>
      <c r="K36" s="2013"/>
      <c r="L36" s="2013"/>
      <c r="M36" s="2013"/>
      <c r="N36" s="740" t="s">
        <v>223</v>
      </c>
      <c r="O36" s="2185"/>
      <c r="P36" s="2185"/>
      <c r="Q36" s="1773" t="s">
        <v>40</v>
      </c>
      <c r="R36" s="1773"/>
      <c r="S36" s="137" t="s">
        <v>15</v>
      </c>
      <c r="T36" s="2970" t="s">
        <v>805</v>
      </c>
      <c r="U36" s="2970"/>
      <c r="V36" s="2971"/>
      <c r="W36" s="2971"/>
      <c r="X36" s="829" t="s">
        <v>41</v>
      </c>
      <c r="Z36" s="724"/>
      <c r="AA36" s="724"/>
      <c r="AB36" s="72"/>
      <c r="AC36" s="933"/>
      <c r="AD36" s="1812"/>
      <c r="AE36" s="1812"/>
      <c r="AF36" s="1812"/>
      <c r="AG36" s="1812"/>
      <c r="AH36" s="1812"/>
      <c r="AI36" s="1812"/>
      <c r="AJ36" s="1812"/>
      <c r="AK36" s="1812"/>
      <c r="AL36" s="1812"/>
      <c r="AM36" s="1812"/>
      <c r="AN36" s="1812"/>
      <c r="AO36" s="913"/>
      <c r="AP36" s="932"/>
      <c r="AQ36" s="67"/>
      <c r="BV36" s="653"/>
      <c r="BW36" s="638"/>
    </row>
    <row r="37" spans="1:85" ht="14.1" customHeight="1">
      <c r="A37" s="55"/>
      <c r="B37" s="729"/>
      <c r="AB37" s="72"/>
      <c r="AC37" s="587"/>
      <c r="AD37" s="1812"/>
      <c r="AE37" s="1812"/>
      <c r="AF37" s="1812"/>
      <c r="AG37" s="1812"/>
      <c r="AH37" s="1812"/>
      <c r="AI37" s="1812"/>
      <c r="AJ37" s="1812"/>
      <c r="AK37" s="1812"/>
      <c r="AL37" s="1812"/>
      <c r="AM37" s="1812"/>
      <c r="AN37" s="1812"/>
      <c r="AO37" s="913"/>
      <c r="AP37" s="61"/>
      <c r="AQ37" s="55"/>
    </row>
    <row r="38" spans="1:85" ht="14.1" customHeight="1">
      <c r="A38" s="55"/>
      <c r="B38" s="69"/>
      <c r="C38" s="580" t="s">
        <v>32</v>
      </c>
      <c r="D38" s="2000" t="s">
        <v>759</v>
      </c>
      <c r="E38" s="2000"/>
      <c r="F38" s="2000"/>
      <c r="G38" s="2000"/>
      <c r="H38" s="2000"/>
      <c r="I38" s="2000"/>
      <c r="J38" s="2000"/>
      <c r="K38" s="2000"/>
      <c r="L38" s="2000"/>
      <c r="M38" s="2000"/>
      <c r="N38" s="2000"/>
      <c r="O38" s="2000"/>
      <c r="P38" s="2000"/>
      <c r="Q38" s="2000"/>
      <c r="R38" s="2000"/>
      <c r="S38" s="2000"/>
      <c r="T38" s="2000"/>
      <c r="U38" s="2000"/>
      <c r="V38" s="2000"/>
      <c r="W38" s="2000"/>
      <c r="X38" s="2000"/>
      <c r="Y38" s="2000"/>
      <c r="Z38" s="2000"/>
      <c r="AA38" s="2000"/>
      <c r="AB38" s="930"/>
      <c r="AC38" s="587"/>
      <c r="AD38" s="1812"/>
      <c r="AE38" s="1812"/>
      <c r="AF38" s="1812"/>
      <c r="AG38" s="1812"/>
      <c r="AH38" s="1812"/>
      <c r="AI38" s="1812"/>
      <c r="AJ38" s="1812"/>
      <c r="AK38" s="1812"/>
      <c r="AL38" s="1812"/>
      <c r="AM38" s="1812"/>
      <c r="AN38" s="1812"/>
      <c r="AO38" s="670"/>
      <c r="AP38" s="936"/>
      <c r="AQ38" s="137"/>
    </row>
    <row r="39" spans="1:85" ht="14.1" customHeight="1">
      <c r="A39" s="55"/>
      <c r="B39" s="61"/>
      <c r="C39" s="55"/>
      <c r="D39" s="2000"/>
      <c r="E39" s="2000"/>
      <c r="F39" s="2000"/>
      <c r="G39" s="2000"/>
      <c r="H39" s="2000"/>
      <c r="I39" s="2000"/>
      <c r="J39" s="2000"/>
      <c r="K39" s="2000"/>
      <c r="L39" s="2000"/>
      <c r="M39" s="2000"/>
      <c r="N39" s="2000"/>
      <c r="O39" s="2000"/>
      <c r="P39" s="2000"/>
      <c r="Q39" s="2000"/>
      <c r="R39" s="2000"/>
      <c r="S39" s="2000"/>
      <c r="T39" s="2000"/>
      <c r="U39" s="2000"/>
      <c r="V39" s="2000"/>
      <c r="W39" s="2000"/>
      <c r="X39" s="2000"/>
      <c r="Y39" s="2000"/>
      <c r="Z39" s="2000"/>
      <c r="AA39" s="2000"/>
      <c r="AB39" s="930"/>
      <c r="AC39" s="587"/>
      <c r="AD39" s="1812"/>
      <c r="AE39" s="1812"/>
      <c r="AF39" s="1812"/>
      <c r="AG39" s="1812"/>
      <c r="AH39" s="1812"/>
      <c r="AI39" s="1812"/>
      <c r="AJ39" s="1812"/>
      <c r="AK39" s="1812"/>
      <c r="AL39" s="1812"/>
      <c r="AM39" s="1812"/>
      <c r="AN39" s="1812"/>
      <c r="AO39" s="670"/>
      <c r="AP39" s="936"/>
      <c r="AQ39" s="137"/>
    </row>
    <row r="40" spans="1:85" ht="14.1" customHeight="1">
      <c r="A40" s="55"/>
      <c r="B40" s="61"/>
      <c r="D40" s="531" t="s">
        <v>590</v>
      </c>
      <c r="E40" s="1815" t="s">
        <v>1302</v>
      </c>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62"/>
      <c r="AC40" s="587" t="s">
        <v>15</v>
      </c>
      <c r="AD40" s="2163" t="s">
        <v>944</v>
      </c>
      <c r="AE40" s="2163"/>
      <c r="AF40" s="2163"/>
      <c r="AG40" s="2163"/>
      <c r="AH40" s="2163"/>
      <c r="AI40" s="2163"/>
      <c r="AJ40" s="2163"/>
      <c r="AK40" s="2163"/>
      <c r="AL40" s="2163"/>
      <c r="AM40" s="2163"/>
      <c r="AN40" s="2163"/>
      <c r="AO40" s="670"/>
      <c r="AP40" s="936"/>
      <c r="AQ40" s="137"/>
      <c r="AR40" s="937" t="s">
        <v>15</v>
      </c>
      <c r="AS40" s="938" t="s">
        <v>774</v>
      </c>
      <c r="AT40" s="938"/>
      <c r="AU40" s="938"/>
      <c r="AV40" s="938"/>
      <c r="AW40" s="938"/>
      <c r="AX40" s="938"/>
      <c r="AY40" s="938"/>
      <c r="AZ40" s="938"/>
      <c r="BA40" s="938"/>
      <c r="BB40" s="938"/>
      <c r="BC40" s="938"/>
      <c r="BD40" s="938"/>
      <c r="BE40" s="938"/>
      <c r="BF40" s="938"/>
      <c r="BG40" s="938"/>
      <c r="BH40" s="938"/>
      <c r="BI40" s="938"/>
      <c r="BJ40" s="938"/>
      <c r="BK40" s="938"/>
      <c r="BL40" s="938"/>
      <c r="BM40" s="938"/>
      <c r="BN40" s="938"/>
      <c r="BO40" s="938"/>
      <c r="BP40" s="938"/>
      <c r="BQ40" s="938"/>
      <c r="BR40" s="938"/>
      <c r="BS40" s="938"/>
      <c r="BT40" s="939"/>
      <c r="BV40" s="138"/>
      <c r="BW40" s="118"/>
    </row>
    <row r="41" spans="1:85" ht="14.1" customHeight="1">
      <c r="A41" s="55"/>
      <c r="B41" s="61"/>
      <c r="E41" s="2905"/>
      <c r="F41" s="2905"/>
      <c r="G41" s="2905"/>
      <c r="H41" s="2905"/>
      <c r="I41" s="2905"/>
      <c r="J41" s="2905"/>
      <c r="K41" s="2905"/>
      <c r="L41" s="2905"/>
      <c r="M41" s="2905"/>
      <c r="N41" s="2905"/>
      <c r="O41" s="2905"/>
      <c r="P41" s="2905"/>
      <c r="Q41" s="2905"/>
      <c r="R41" s="2905"/>
      <c r="S41" s="2905"/>
      <c r="T41" s="2905"/>
      <c r="U41" s="2905"/>
      <c r="V41" s="2905"/>
      <c r="W41" s="2905"/>
      <c r="X41" s="2905"/>
      <c r="Y41" s="2905"/>
      <c r="Z41" s="2905"/>
      <c r="AA41" s="2905"/>
      <c r="AB41" s="62"/>
      <c r="AC41" s="587"/>
      <c r="AD41" s="1632" t="s">
        <v>1303</v>
      </c>
      <c r="AE41" s="1632"/>
      <c r="AF41" s="1632"/>
      <c r="AG41" s="1632"/>
      <c r="AH41" s="1632"/>
      <c r="AI41" s="1632"/>
      <c r="AJ41" s="1632"/>
      <c r="AK41" s="1632"/>
      <c r="AL41" s="1632"/>
      <c r="AM41" s="1632"/>
      <c r="AN41" s="1632"/>
      <c r="AO41" s="670"/>
      <c r="AP41" s="936"/>
      <c r="AQ41" s="137"/>
      <c r="AR41" s="940"/>
      <c r="AS41" s="1812" t="s">
        <v>1037</v>
      </c>
      <c r="AT41" s="1812"/>
      <c r="AU41" s="1812"/>
      <c r="AV41" s="1812"/>
      <c r="AW41" s="1812"/>
      <c r="AX41" s="1812"/>
      <c r="AY41" s="1812"/>
      <c r="AZ41" s="1812"/>
      <c r="BA41" s="1812"/>
      <c r="BB41" s="1812"/>
      <c r="BC41" s="1812"/>
      <c r="BD41" s="1812"/>
      <c r="BE41" s="1812"/>
      <c r="BF41" s="1812"/>
      <c r="BG41" s="1812"/>
      <c r="BH41" s="1812"/>
      <c r="BI41" s="1812"/>
      <c r="BJ41" s="1812"/>
      <c r="BK41" s="1812"/>
      <c r="BL41" s="1812"/>
      <c r="BM41" s="1812"/>
      <c r="BN41" s="1812"/>
      <c r="BO41" s="1812"/>
      <c r="BP41" s="1812"/>
      <c r="BQ41" s="1812"/>
      <c r="BR41" s="1812"/>
      <c r="BS41" s="1812"/>
      <c r="BT41" s="900"/>
      <c r="BV41" s="72"/>
      <c r="BW41" s="638"/>
    </row>
    <row r="42" spans="1:85" ht="14.1" customHeight="1">
      <c r="A42" s="55"/>
      <c r="B42" s="61"/>
      <c r="E42" s="2905"/>
      <c r="F42" s="2905"/>
      <c r="G42" s="2905"/>
      <c r="H42" s="2905"/>
      <c r="I42" s="2905"/>
      <c r="J42" s="2905"/>
      <c r="K42" s="2905"/>
      <c r="L42" s="2905"/>
      <c r="M42" s="2905"/>
      <c r="N42" s="2905"/>
      <c r="O42" s="2905"/>
      <c r="P42" s="2905"/>
      <c r="Q42" s="2905"/>
      <c r="R42" s="2905"/>
      <c r="S42" s="2905"/>
      <c r="T42" s="2905"/>
      <c r="U42" s="2905"/>
      <c r="V42" s="2905"/>
      <c r="W42" s="2905"/>
      <c r="X42" s="2905"/>
      <c r="Y42" s="2905"/>
      <c r="Z42" s="2905"/>
      <c r="AA42" s="2905"/>
      <c r="AB42" s="62"/>
      <c r="AC42" s="552"/>
      <c r="AD42" s="1632"/>
      <c r="AE42" s="1632"/>
      <c r="AF42" s="1632"/>
      <c r="AG42" s="1632"/>
      <c r="AH42" s="1632"/>
      <c r="AI42" s="1632"/>
      <c r="AJ42" s="1632"/>
      <c r="AK42" s="1632"/>
      <c r="AL42" s="1632"/>
      <c r="AM42" s="1632"/>
      <c r="AN42" s="1632"/>
      <c r="AO42" s="670"/>
      <c r="AP42" s="66"/>
      <c r="AR42" s="941"/>
      <c r="AS42" s="1812"/>
      <c r="AT42" s="1812"/>
      <c r="AU42" s="1812"/>
      <c r="AV42" s="1812"/>
      <c r="AW42" s="1812"/>
      <c r="AX42" s="1812"/>
      <c r="AY42" s="1812"/>
      <c r="AZ42" s="1812"/>
      <c r="BA42" s="1812"/>
      <c r="BB42" s="1812"/>
      <c r="BC42" s="1812"/>
      <c r="BD42" s="1812"/>
      <c r="BE42" s="1812"/>
      <c r="BF42" s="1812"/>
      <c r="BG42" s="1812"/>
      <c r="BH42" s="1812"/>
      <c r="BI42" s="1812"/>
      <c r="BJ42" s="1812"/>
      <c r="BK42" s="1812"/>
      <c r="BL42" s="1812"/>
      <c r="BM42" s="1812"/>
      <c r="BN42" s="1812"/>
      <c r="BO42" s="1812"/>
      <c r="BP42" s="1812"/>
      <c r="BQ42" s="1812"/>
      <c r="BR42" s="1812"/>
      <c r="BS42" s="1812"/>
      <c r="BT42" s="900"/>
      <c r="BV42" s="72"/>
      <c r="BW42" s="638"/>
    </row>
    <row r="43" spans="1:85" ht="14.1" customHeight="1">
      <c r="A43" s="55"/>
      <c r="B43" s="61"/>
      <c r="AB43" s="62"/>
      <c r="AD43" s="1632" t="s">
        <v>1304</v>
      </c>
      <c r="AE43" s="1632"/>
      <c r="AF43" s="1632"/>
      <c r="AG43" s="1632"/>
      <c r="AH43" s="1632"/>
      <c r="AI43" s="1632"/>
      <c r="AJ43" s="1632"/>
      <c r="AK43" s="1632"/>
      <c r="AL43" s="1632"/>
      <c r="AM43" s="1632"/>
      <c r="AN43" s="1632"/>
      <c r="AO43" s="670"/>
      <c r="AP43" s="66"/>
      <c r="AR43" s="940"/>
      <c r="AS43" s="1812"/>
      <c r="AT43" s="1812"/>
      <c r="AU43" s="1812"/>
      <c r="AV43" s="1812"/>
      <c r="AW43" s="1812"/>
      <c r="AX43" s="1812"/>
      <c r="AY43" s="1812"/>
      <c r="AZ43" s="1812"/>
      <c r="BA43" s="1812"/>
      <c r="BB43" s="1812"/>
      <c r="BC43" s="1812"/>
      <c r="BD43" s="1812"/>
      <c r="BE43" s="1812"/>
      <c r="BF43" s="1812"/>
      <c r="BG43" s="1812"/>
      <c r="BH43" s="1812"/>
      <c r="BI43" s="1812"/>
      <c r="BJ43" s="1812"/>
      <c r="BK43" s="1812"/>
      <c r="BL43" s="1812"/>
      <c r="BM43" s="1812"/>
      <c r="BN43" s="1812"/>
      <c r="BO43" s="1812"/>
      <c r="BP43" s="1812"/>
      <c r="BQ43" s="1812"/>
      <c r="BR43" s="1812"/>
      <c r="BS43" s="1812"/>
      <c r="BT43" s="900"/>
      <c r="BV43" s="138"/>
      <c r="BW43" s="638"/>
      <c r="BX43" s="638"/>
      <c r="BY43" s="638"/>
      <c r="BZ43" s="638"/>
      <c r="CA43" s="638"/>
      <c r="CB43" s="638"/>
      <c r="CC43" s="638"/>
      <c r="CD43" s="638"/>
      <c r="CE43" s="638"/>
      <c r="CF43" s="638"/>
      <c r="CG43" s="638"/>
    </row>
    <row r="44" spans="1:85" ht="14.1" customHeight="1">
      <c r="A44" s="625"/>
      <c r="B44" s="66"/>
      <c r="C44" s="531" t="s">
        <v>38</v>
      </c>
      <c r="D44" s="2972" t="s">
        <v>1458</v>
      </c>
      <c r="E44" s="2972"/>
      <c r="F44" s="2972"/>
      <c r="G44" s="2972"/>
      <c r="H44" s="2972"/>
      <c r="I44" s="2972"/>
      <c r="J44" s="2972"/>
      <c r="K44" s="2972"/>
      <c r="L44" s="2972"/>
      <c r="M44" s="2972"/>
      <c r="N44" s="2972"/>
      <c r="O44" s="2972"/>
      <c r="P44" s="2972"/>
      <c r="Q44" s="2972"/>
      <c r="R44" s="2972"/>
      <c r="S44" s="2972"/>
      <c r="T44" s="2972"/>
      <c r="U44" s="2972"/>
      <c r="V44" s="2972"/>
      <c r="W44" s="2972"/>
      <c r="X44" s="2972"/>
      <c r="Y44" s="2972"/>
      <c r="Z44" s="2972"/>
      <c r="AA44" s="2972"/>
      <c r="AB44" s="62"/>
      <c r="AC44" s="554"/>
      <c r="AD44" s="1632"/>
      <c r="AE44" s="1632"/>
      <c r="AF44" s="1632"/>
      <c r="AG44" s="1632"/>
      <c r="AH44" s="1632"/>
      <c r="AI44" s="1632"/>
      <c r="AJ44" s="1632"/>
      <c r="AK44" s="1632"/>
      <c r="AL44" s="1632"/>
      <c r="AM44" s="1632"/>
      <c r="AN44" s="1632"/>
      <c r="AO44" s="670"/>
      <c r="AP44" s="66"/>
      <c r="AR44" s="942"/>
      <c r="AS44" s="1812"/>
      <c r="AT44" s="1812"/>
      <c r="AU44" s="1812"/>
      <c r="AV44" s="1812"/>
      <c r="AW44" s="1812"/>
      <c r="AX44" s="1812"/>
      <c r="AY44" s="1812"/>
      <c r="AZ44" s="1812"/>
      <c r="BA44" s="1812"/>
      <c r="BB44" s="1812"/>
      <c r="BC44" s="1812"/>
      <c r="BD44" s="1812"/>
      <c r="BE44" s="1812"/>
      <c r="BF44" s="1812"/>
      <c r="BG44" s="1812"/>
      <c r="BH44" s="1812"/>
      <c r="BI44" s="1812"/>
      <c r="BJ44" s="1812"/>
      <c r="BK44" s="1812"/>
      <c r="BL44" s="1812"/>
      <c r="BM44" s="1812"/>
      <c r="BN44" s="1812"/>
      <c r="BO44" s="1812"/>
      <c r="BP44" s="1812"/>
      <c r="BQ44" s="1812"/>
      <c r="BR44" s="1812"/>
      <c r="BS44" s="1812"/>
      <c r="BT44" s="900"/>
      <c r="BV44" s="138"/>
      <c r="BW44" s="638"/>
      <c r="BX44" s="638"/>
      <c r="BY44" s="638"/>
      <c r="BZ44" s="638"/>
      <c r="CA44" s="638"/>
      <c r="CB44" s="638"/>
      <c r="CC44" s="638"/>
      <c r="CD44" s="638"/>
      <c r="CE44" s="638"/>
      <c r="CF44" s="638"/>
      <c r="CG44" s="638"/>
    </row>
    <row r="45" spans="1:85" ht="14.1" customHeight="1">
      <c r="A45" s="625"/>
      <c r="B45" s="66"/>
      <c r="C45" s="898"/>
      <c r="D45" s="55"/>
      <c r="AB45" s="62"/>
      <c r="AD45" s="2163" t="s">
        <v>1134</v>
      </c>
      <c r="AE45" s="2163"/>
      <c r="AF45" s="2163"/>
      <c r="AG45" s="2163"/>
      <c r="AH45" s="2163"/>
      <c r="AI45" s="2163"/>
      <c r="AJ45" s="2163"/>
      <c r="AK45" s="2163"/>
      <c r="AL45" s="2163"/>
      <c r="AM45" s="2163"/>
      <c r="AN45" s="2163"/>
      <c r="AO45" s="670"/>
      <c r="AP45" s="66"/>
      <c r="AR45" s="544"/>
      <c r="AS45" s="1812"/>
      <c r="AT45" s="1812"/>
      <c r="AU45" s="1812"/>
      <c r="AV45" s="1812"/>
      <c r="AW45" s="1812"/>
      <c r="AX45" s="1812"/>
      <c r="AY45" s="1812"/>
      <c r="AZ45" s="1812"/>
      <c r="BA45" s="1812"/>
      <c r="BB45" s="1812"/>
      <c r="BC45" s="1812"/>
      <c r="BD45" s="1812"/>
      <c r="BE45" s="1812"/>
      <c r="BF45" s="1812"/>
      <c r="BG45" s="1812"/>
      <c r="BH45" s="1812"/>
      <c r="BI45" s="1812"/>
      <c r="BJ45" s="1812"/>
      <c r="BK45" s="1812"/>
      <c r="BL45" s="1812"/>
      <c r="BM45" s="1812"/>
      <c r="BN45" s="1812"/>
      <c r="BO45" s="1812"/>
      <c r="BP45" s="1812"/>
      <c r="BQ45" s="1812"/>
      <c r="BR45" s="1812"/>
      <c r="BS45" s="1812"/>
      <c r="BT45" s="900"/>
      <c r="BV45" s="138"/>
      <c r="BW45" s="638"/>
      <c r="BX45" s="638"/>
      <c r="BY45" s="638"/>
      <c r="BZ45" s="638"/>
      <c r="CA45" s="638"/>
      <c r="CB45" s="638"/>
      <c r="CC45" s="638"/>
      <c r="CD45" s="638"/>
      <c r="CE45" s="638"/>
      <c r="CF45" s="638"/>
      <c r="CG45" s="638"/>
    </row>
    <row r="46" spans="1:85" ht="14.1" customHeight="1">
      <c r="A46" s="625"/>
      <c r="B46" s="2785" t="s">
        <v>611</v>
      </c>
      <c r="C46" s="2602"/>
      <c r="D46" s="2096" t="s">
        <v>716</v>
      </c>
      <c r="E46" s="2096"/>
      <c r="F46" s="2096"/>
      <c r="G46" s="2096"/>
      <c r="H46" s="2096"/>
      <c r="I46" s="2096"/>
      <c r="J46" s="2096"/>
      <c r="K46" s="2096"/>
      <c r="L46" s="2096"/>
      <c r="M46" s="2096"/>
      <c r="N46" s="2096"/>
      <c r="O46" s="2096"/>
      <c r="P46" s="2096"/>
      <c r="Q46" s="2096"/>
      <c r="R46" s="2096"/>
      <c r="S46" s="2096"/>
      <c r="T46" s="2096"/>
      <c r="U46" s="2096"/>
      <c r="V46" s="2096"/>
      <c r="W46" s="2096"/>
      <c r="X46" s="2096"/>
      <c r="Y46" s="2096"/>
      <c r="Z46" s="2096"/>
      <c r="AA46" s="2096"/>
      <c r="AB46" s="62"/>
      <c r="AC46" s="552" t="s">
        <v>497</v>
      </c>
      <c r="AD46" s="1812" t="s">
        <v>1305</v>
      </c>
      <c r="AE46" s="1812"/>
      <c r="AF46" s="1812"/>
      <c r="AG46" s="1812"/>
      <c r="AH46" s="1812"/>
      <c r="AI46" s="1812"/>
      <c r="AJ46" s="1812"/>
      <c r="AK46" s="1812"/>
      <c r="AL46" s="1812"/>
      <c r="AM46" s="1812"/>
      <c r="AN46" s="1812"/>
      <c r="AO46" s="670"/>
      <c r="AP46" s="66"/>
      <c r="AR46" s="943"/>
      <c r="AS46" s="1812"/>
      <c r="AT46" s="1812"/>
      <c r="AU46" s="1812"/>
      <c r="AV46" s="1812"/>
      <c r="AW46" s="1812"/>
      <c r="AX46" s="1812"/>
      <c r="AY46" s="1812"/>
      <c r="AZ46" s="1812"/>
      <c r="BA46" s="1812"/>
      <c r="BB46" s="1812"/>
      <c r="BC46" s="1812"/>
      <c r="BD46" s="1812"/>
      <c r="BE46" s="1812"/>
      <c r="BF46" s="1812"/>
      <c r="BG46" s="1812"/>
      <c r="BH46" s="1812"/>
      <c r="BI46" s="1812"/>
      <c r="BJ46" s="1812"/>
      <c r="BK46" s="1812"/>
      <c r="BL46" s="1812"/>
      <c r="BM46" s="1812"/>
      <c r="BN46" s="1812"/>
      <c r="BO46" s="1812"/>
      <c r="BP46" s="1812"/>
      <c r="BQ46" s="1812"/>
      <c r="BR46" s="1812"/>
      <c r="BS46" s="1812"/>
      <c r="BT46" s="900"/>
    </row>
    <row r="47" spans="1:85" ht="14.1" customHeight="1">
      <c r="A47" s="625"/>
      <c r="B47" s="66"/>
      <c r="C47" s="580" t="s">
        <v>35</v>
      </c>
      <c r="D47" s="2000" t="s">
        <v>1069</v>
      </c>
      <c r="E47" s="2000"/>
      <c r="F47" s="2000"/>
      <c r="G47" s="2000"/>
      <c r="H47" s="2000"/>
      <c r="I47" s="2000"/>
      <c r="J47" s="2000"/>
      <c r="K47" s="2000"/>
      <c r="L47" s="2000"/>
      <c r="M47" s="2000"/>
      <c r="N47" s="2000"/>
      <c r="O47" s="2000"/>
      <c r="P47" s="2000"/>
      <c r="Q47" s="2000"/>
      <c r="R47" s="2000"/>
      <c r="S47" s="2000"/>
      <c r="T47" s="2000"/>
      <c r="U47" s="2000"/>
      <c r="V47" s="2000"/>
      <c r="W47" s="2000"/>
      <c r="X47" s="2000"/>
      <c r="Y47" s="2000"/>
      <c r="Z47" s="2000"/>
      <c r="AA47" s="2000"/>
      <c r="AB47" s="62"/>
      <c r="AC47" s="587"/>
      <c r="AD47" s="1812"/>
      <c r="AE47" s="1812"/>
      <c r="AF47" s="1812"/>
      <c r="AG47" s="1812"/>
      <c r="AH47" s="1812"/>
      <c r="AI47" s="1812"/>
      <c r="AJ47" s="1812"/>
      <c r="AK47" s="1812"/>
      <c r="AL47" s="1812"/>
      <c r="AM47" s="1812"/>
      <c r="AN47" s="1812"/>
      <c r="AO47" s="864"/>
      <c r="AP47" s="66"/>
      <c r="AR47" s="944"/>
      <c r="AS47" s="2942"/>
      <c r="AT47" s="2942"/>
      <c r="AU47" s="2942"/>
      <c r="AV47" s="2942"/>
      <c r="AW47" s="2942"/>
      <c r="AX47" s="2942"/>
      <c r="AY47" s="2942"/>
      <c r="AZ47" s="2942"/>
      <c r="BA47" s="2942"/>
      <c r="BB47" s="2942"/>
      <c r="BC47" s="2942"/>
      <c r="BD47" s="2942"/>
      <c r="BE47" s="2942"/>
      <c r="BF47" s="2942"/>
      <c r="BG47" s="2942"/>
      <c r="BH47" s="2942"/>
      <c r="BI47" s="2942"/>
      <c r="BJ47" s="2942"/>
      <c r="BK47" s="2942"/>
      <c r="BL47" s="2942"/>
      <c r="BM47" s="2942"/>
      <c r="BN47" s="2942"/>
      <c r="BO47" s="2942"/>
      <c r="BP47" s="2942"/>
      <c r="BQ47" s="2942"/>
      <c r="BR47" s="2942"/>
      <c r="BS47" s="2942"/>
      <c r="BT47" s="910"/>
    </row>
    <row r="48" spans="1:85" ht="14.1" customHeight="1">
      <c r="A48" s="625"/>
      <c r="B48" s="66"/>
      <c r="D48" s="2000"/>
      <c r="E48" s="2000"/>
      <c r="F48" s="2000"/>
      <c r="G48" s="2000"/>
      <c r="H48" s="2000"/>
      <c r="I48" s="2000"/>
      <c r="J48" s="2000"/>
      <c r="K48" s="2000"/>
      <c r="L48" s="2000"/>
      <c r="M48" s="2000"/>
      <c r="N48" s="2000"/>
      <c r="O48" s="2000"/>
      <c r="P48" s="2000"/>
      <c r="Q48" s="2000"/>
      <c r="R48" s="2000"/>
      <c r="S48" s="2000"/>
      <c r="T48" s="2000"/>
      <c r="U48" s="2000"/>
      <c r="V48" s="2000"/>
      <c r="W48" s="2000"/>
      <c r="X48" s="2000"/>
      <c r="Y48" s="2000"/>
      <c r="Z48" s="2000"/>
      <c r="AA48" s="2000"/>
      <c r="AB48" s="62"/>
      <c r="AC48" s="587"/>
      <c r="AD48" s="1812"/>
      <c r="AE48" s="1812"/>
      <c r="AF48" s="1812"/>
      <c r="AG48" s="1812"/>
      <c r="AH48" s="1812"/>
      <c r="AI48" s="1812"/>
      <c r="AJ48" s="1812"/>
      <c r="AK48" s="1812"/>
      <c r="AL48" s="1812"/>
      <c r="AM48" s="1812"/>
      <c r="AN48" s="1812"/>
      <c r="AO48" s="945"/>
      <c r="AP48" s="66"/>
      <c r="AR48" s="118"/>
      <c r="AS48" s="638"/>
      <c r="AT48" s="638"/>
      <c r="AU48" s="638"/>
      <c r="AV48" s="638"/>
      <c r="AW48" s="638"/>
      <c r="AX48" s="638"/>
      <c r="AY48" s="638"/>
      <c r="AZ48" s="638"/>
      <c r="BA48" s="638"/>
      <c r="BB48" s="638"/>
      <c r="BC48" s="638"/>
      <c r="BD48" s="638"/>
      <c r="BE48" s="638"/>
      <c r="BF48" s="638"/>
      <c r="BG48" s="638"/>
      <c r="BH48" s="638"/>
      <c r="BI48" s="638"/>
      <c r="BJ48" s="638"/>
      <c r="BK48" s="638"/>
      <c r="BL48" s="638"/>
      <c r="BM48" s="638"/>
      <c r="BN48" s="638"/>
      <c r="BO48" s="638"/>
      <c r="BP48" s="638"/>
      <c r="BQ48" s="638"/>
      <c r="BR48" s="638"/>
      <c r="BS48" s="638"/>
      <c r="BT48" s="638"/>
    </row>
    <row r="49" spans="1:72" ht="14.1" customHeight="1">
      <c r="A49" s="625"/>
      <c r="B49" s="66"/>
      <c r="F49" s="2973" t="s">
        <v>1459</v>
      </c>
      <c r="G49" s="2973"/>
      <c r="H49" s="2973"/>
      <c r="I49" s="2973"/>
      <c r="J49" s="2973"/>
      <c r="K49" s="2973"/>
      <c r="L49" s="2973"/>
      <c r="M49" s="2974"/>
      <c r="N49" s="2974"/>
      <c r="O49" s="2974"/>
      <c r="P49" s="2974"/>
      <c r="Q49" s="2974"/>
      <c r="R49" s="2975" t="s">
        <v>843</v>
      </c>
      <c r="S49" s="2975"/>
      <c r="AB49" s="62"/>
      <c r="AO49" s="670"/>
      <c r="AP49" s="66"/>
    </row>
    <row r="50" spans="1:72" ht="14.1" customHeight="1">
      <c r="A50" s="625"/>
      <c r="B50" s="880"/>
      <c r="C50" s="724"/>
      <c r="AB50" s="62"/>
      <c r="AO50" s="670"/>
      <c r="AP50" s="66"/>
    </row>
    <row r="51" spans="1:72" ht="14.1" customHeight="1">
      <c r="A51" s="625"/>
      <c r="B51" s="66"/>
      <c r="C51" s="531" t="s">
        <v>470</v>
      </c>
      <c r="D51" s="2000" t="s">
        <v>1695</v>
      </c>
      <c r="E51" s="2000"/>
      <c r="F51" s="2000"/>
      <c r="G51" s="2000"/>
      <c r="H51" s="2000"/>
      <c r="I51" s="2000"/>
      <c r="J51" s="2000"/>
      <c r="K51" s="2000"/>
      <c r="L51" s="2000"/>
      <c r="M51" s="2000"/>
      <c r="N51" s="2000"/>
      <c r="O51" s="2000"/>
      <c r="P51" s="2000"/>
      <c r="Q51" s="2000"/>
      <c r="R51" s="2000"/>
      <c r="S51" s="2000"/>
      <c r="T51" s="2000"/>
      <c r="U51" s="2000"/>
      <c r="V51" s="2000"/>
      <c r="W51" s="2000"/>
      <c r="X51" s="2000"/>
      <c r="Y51" s="2000"/>
      <c r="Z51" s="2000"/>
      <c r="AA51" s="2000"/>
      <c r="AB51" s="62"/>
      <c r="AC51" s="587" t="s">
        <v>15</v>
      </c>
      <c r="AD51" s="2163" t="s">
        <v>772</v>
      </c>
      <c r="AE51" s="2163"/>
      <c r="AF51" s="2163"/>
      <c r="AG51" s="2163"/>
      <c r="AH51" s="2163"/>
      <c r="AI51" s="2163"/>
      <c r="AJ51" s="2163"/>
      <c r="AK51" s="2163"/>
      <c r="AL51" s="2163"/>
      <c r="AM51" s="2163"/>
      <c r="AN51" s="2163"/>
      <c r="AO51" s="670"/>
      <c r="AP51" s="66"/>
    </row>
    <row r="52" spans="1:72" ht="14.1" customHeight="1">
      <c r="A52" s="625"/>
      <c r="B52" s="66"/>
      <c r="C52" s="531"/>
      <c r="D52" s="2000"/>
      <c r="E52" s="2000"/>
      <c r="F52" s="2000"/>
      <c r="G52" s="2000"/>
      <c r="H52" s="2000"/>
      <c r="I52" s="2000"/>
      <c r="J52" s="2000"/>
      <c r="K52" s="2000"/>
      <c r="L52" s="2000"/>
      <c r="M52" s="2000"/>
      <c r="N52" s="2000"/>
      <c r="O52" s="2000"/>
      <c r="P52" s="2000"/>
      <c r="Q52" s="2000"/>
      <c r="R52" s="2000"/>
      <c r="S52" s="2000"/>
      <c r="T52" s="2000"/>
      <c r="U52" s="2000"/>
      <c r="V52" s="2000"/>
      <c r="W52" s="2000"/>
      <c r="X52" s="2000"/>
      <c r="Y52" s="2000"/>
      <c r="Z52" s="2000"/>
      <c r="AA52" s="2000"/>
      <c r="AB52" s="62"/>
      <c r="AC52" s="552" t="s">
        <v>469</v>
      </c>
      <c r="AD52" s="1812" t="s">
        <v>1696</v>
      </c>
      <c r="AE52" s="1812"/>
      <c r="AF52" s="1812"/>
      <c r="AG52" s="1812"/>
      <c r="AH52" s="1812"/>
      <c r="AI52" s="1812"/>
      <c r="AJ52" s="1812"/>
      <c r="AK52" s="1812"/>
      <c r="AL52" s="1812"/>
      <c r="AM52" s="1812"/>
      <c r="AN52" s="1812"/>
      <c r="AO52" s="670"/>
      <c r="AP52" s="66"/>
      <c r="BG52" s="118"/>
      <c r="BH52" s="82"/>
      <c r="BI52" s="82"/>
      <c r="BJ52" s="82"/>
      <c r="BK52" s="82"/>
      <c r="BL52" s="82"/>
      <c r="BM52" s="82"/>
      <c r="BN52" s="82"/>
      <c r="BO52" s="82"/>
      <c r="BP52" s="82"/>
      <c r="BQ52" s="82"/>
      <c r="BR52" s="82"/>
      <c r="BS52" s="82"/>
    </row>
    <row r="53" spans="1:72" ht="14.1" customHeight="1">
      <c r="A53" s="625"/>
      <c r="B53" s="66"/>
      <c r="C53" s="55"/>
      <c r="D53" s="875" t="s">
        <v>878</v>
      </c>
      <c r="E53" s="1815" t="s">
        <v>1135</v>
      </c>
      <c r="F53" s="1815"/>
      <c r="G53" s="1815"/>
      <c r="H53" s="1815"/>
      <c r="I53" s="1815"/>
      <c r="J53" s="1815"/>
      <c r="K53" s="1815"/>
      <c r="L53" s="1815"/>
      <c r="M53" s="1815"/>
      <c r="N53" s="1815"/>
      <c r="O53" s="1815"/>
      <c r="P53" s="1815"/>
      <c r="Q53" s="1815"/>
      <c r="R53" s="1815"/>
      <c r="S53" s="1815"/>
      <c r="T53" s="1815"/>
      <c r="U53" s="1815"/>
      <c r="V53" s="1815"/>
      <c r="W53" s="1815"/>
      <c r="X53" s="1815"/>
      <c r="Z53" s="67"/>
      <c r="AA53" s="596"/>
      <c r="AB53" s="62"/>
      <c r="AD53" s="1812"/>
      <c r="AE53" s="1812"/>
      <c r="AF53" s="1812"/>
      <c r="AG53" s="1812"/>
      <c r="AH53" s="1812"/>
      <c r="AI53" s="1812"/>
      <c r="AJ53" s="1812"/>
      <c r="AK53" s="1812"/>
      <c r="AL53" s="1812"/>
      <c r="AM53" s="1812"/>
      <c r="AN53" s="1812"/>
      <c r="AO53" s="670"/>
      <c r="AP53" s="66"/>
      <c r="BG53" s="118"/>
      <c r="BH53" s="82"/>
      <c r="BI53" s="82"/>
      <c r="BJ53" s="82"/>
      <c r="BK53" s="82"/>
      <c r="BL53" s="82"/>
      <c r="BM53" s="82"/>
      <c r="BN53" s="82"/>
      <c r="BO53" s="82"/>
      <c r="BP53" s="82"/>
      <c r="BQ53" s="82"/>
      <c r="BR53" s="82"/>
      <c r="BS53" s="82"/>
    </row>
    <row r="54" spans="1:72" ht="14.1" customHeight="1">
      <c r="A54" s="625"/>
      <c r="B54" s="66"/>
      <c r="C54" s="55"/>
      <c r="D54" s="55"/>
      <c r="E54" s="55"/>
      <c r="F54" s="1811" t="s">
        <v>514</v>
      </c>
      <c r="G54" s="1811"/>
      <c r="H54" s="1811"/>
      <c r="I54" s="1811"/>
      <c r="J54" s="55"/>
      <c r="K54" s="1815" t="s">
        <v>879</v>
      </c>
      <c r="L54" s="1815"/>
      <c r="M54" s="1815"/>
      <c r="N54" s="1815"/>
      <c r="P54" s="55"/>
      <c r="Q54" s="1811" t="s">
        <v>513</v>
      </c>
      <c r="R54" s="1811"/>
      <c r="S54" s="1811"/>
      <c r="T54" s="1811"/>
      <c r="V54" s="58"/>
      <c r="W54" s="1811" t="s">
        <v>515</v>
      </c>
      <c r="X54" s="1811"/>
      <c r="Y54" s="1811"/>
      <c r="Z54" s="1811"/>
      <c r="AB54" s="62"/>
      <c r="AD54" s="1812"/>
      <c r="AE54" s="1812"/>
      <c r="AF54" s="1812"/>
      <c r="AG54" s="1812"/>
      <c r="AH54" s="1812"/>
      <c r="AI54" s="1812"/>
      <c r="AJ54" s="1812"/>
      <c r="AK54" s="1812"/>
      <c r="AL54" s="1812"/>
      <c r="AM54" s="1812"/>
      <c r="AN54" s="1812"/>
      <c r="AO54" s="670"/>
      <c r="AP54" s="66"/>
      <c r="AR54" s="847"/>
      <c r="BE54" s="638"/>
      <c r="BF54" s="118"/>
      <c r="BG54" s="118"/>
      <c r="BH54" s="638"/>
      <c r="BI54" s="118"/>
      <c r="BJ54" s="118"/>
      <c r="BK54" s="118"/>
      <c r="BL54" s="82"/>
      <c r="BM54" s="82"/>
      <c r="BN54" s="82"/>
      <c r="BO54" s="82"/>
      <c r="BP54" s="82"/>
      <c r="BQ54" s="82"/>
      <c r="BR54" s="82"/>
      <c r="BS54" s="82"/>
      <c r="BT54" s="649"/>
    </row>
    <row r="55" spans="1:72" ht="14.1" customHeight="1">
      <c r="A55" s="625"/>
      <c r="B55" s="69"/>
      <c r="F55" s="1811" t="s">
        <v>240</v>
      </c>
      <c r="G55" s="1811"/>
      <c r="H55" s="1811"/>
      <c r="I55" s="2331"/>
      <c r="J55" s="2331"/>
      <c r="K55" s="2331"/>
      <c r="L55" s="2331"/>
      <c r="M55" s="2331"/>
      <c r="N55" s="2331"/>
      <c r="O55" s="2331"/>
      <c r="P55" s="2331"/>
      <c r="Q55" s="2331"/>
      <c r="R55" s="2331"/>
      <c r="S55" s="2331"/>
      <c r="T55" s="2331"/>
      <c r="U55" s="2331"/>
      <c r="V55" s="2331"/>
      <c r="W55" s="2331"/>
      <c r="X55" s="2331"/>
      <c r="Y55" s="2331"/>
      <c r="Z55" s="2331"/>
      <c r="AA55" s="137" t="s">
        <v>17</v>
      </c>
      <c r="AB55" s="62"/>
      <c r="AC55" s="587"/>
      <c r="AD55" s="1812"/>
      <c r="AE55" s="1812"/>
      <c r="AF55" s="1812"/>
      <c r="AG55" s="1812"/>
      <c r="AH55" s="1812"/>
      <c r="AI55" s="1812"/>
      <c r="AJ55" s="1812"/>
      <c r="AK55" s="1812"/>
      <c r="AL55" s="1812"/>
      <c r="AM55" s="1812"/>
      <c r="AN55" s="1812"/>
      <c r="AO55" s="670"/>
      <c r="AP55" s="66"/>
      <c r="AR55" s="118"/>
      <c r="BE55" s="638"/>
      <c r="BF55" s="638"/>
      <c r="BG55" s="638"/>
      <c r="BH55" s="638"/>
      <c r="BI55" s="946"/>
      <c r="BJ55" s="946"/>
      <c r="BK55" s="946"/>
      <c r="BT55" s="649"/>
    </row>
    <row r="56" spans="1:72" ht="14.1" customHeight="1">
      <c r="A56" s="55"/>
      <c r="B56" s="61"/>
      <c r="D56" s="875" t="s">
        <v>878</v>
      </c>
      <c r="E56" s="1815" t="s">
        <v>1460</v>
      </c>
      <c r="F56" s="1815"/>
      <c r="G56" s="1815"/>
      <c r="H56" s="1815"/>
      <c r="I56" s="1815"/>
      <c r="J56" s="2185" t="s">
        <v>142</v>
      </c>
      <c r="K56" s="2185"/>
      <c r="L56" s="2185"/>
      <c r="M56" s="2185"/>
      <c r="N56" s="55" t="s">
        <v>99</v>
      </c>
      <c r="O56" s="2185"/>
      <c r="P56" s="2185"/>
      <c r="Q56" s="54" t="s">
        <v>82</v>
      </c>
      <c r="R56" s="2185"/>
      <c r="S56" s="2185"/>
      <c r="T56" s="54" t="s">
        <v>41</v>
      </c>
      <c r="U56" s="759"/>
      <c r="AB56" s="62"/>
      <c r="AD56" s="1812"/>
      <c r="AE56" s="1812"/>
      <c r="AF56" s="1812"/>
      <c r="AG56" s="1812"/>
      <c r="AH56" s="1812"/>
      <c r="AI56" s="1812"/>
      <c r="AJ56" s="1812"/>
      <c r="AK56" s="1812"/>
      <c r="AL56" s="1812"/>
      <c r="AM56" s="1812"/>
      <c r="AN56" s="1812"/>
      <c r="AO56" s="670"/>
      <c r="AP56" s="66"/>
      <c r="BE56" s="638"/>
      <c r="BF56" s="638"/>
      <c r="BG56" s="638"/>
      <c r="BH56" s="638"/>
      <c r="BI56" s="946"/>
      <c r="BJ56" s="946"/>
      <c r="BK56" s="946"/>
    </row>
    <row r="57" spans="1:72" ht="14.1" customHeight="1">
      <c r="A57" s="55"/>
      <c r="B57" s="61"/>
      <c r="D57" s="580"/>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62"/>
      <c r="AO57" s="670"/>
      <c r="AP57" s="66"/>
      <c r="BE57" s="638"/>
      <c r="BF57" s="638"/>
      <c r="BG57" s="638"/>
      <c r="BH57" s="118"/>
      <c r="BI57" s="847"/>
      <c r="BJ57" s="847"/>
      <c r="BK57" s="847"/>
    </row>
    <row r="58" spans="1:72" ht="14.1" customHeight="1">
      <c r="A58" s="55"/>
      <c r="B58" s="2785" t="s">
        <v>597</v>
      </c>
      <c r="C58" s="2602"/>
      <c r="D58" s="2096" t="s">
        <v>1136</v>
      </c>
      <c r="E58" s="2096"/>
      <c r="F58" s="2096"/>
      <c r="G58" s="2096"/>
      <c r="H58" s="2096"/>
      <c r="I58" s="2096"/>
      <c r="J58" s="2096"/>
      <c r="K58" s="2096"/>
      <c r="L58" s="2096"/>
      <c r="M58" s="2096"/>
      <c r="N58" s="2096"/>
      <c r="O58" s="2096"/>
      <c r="P58" s="2096"/>
      <c r="Q58" s="2096"/>
      <c r="R58" s="2096"/>
      <c r="S58" s="2096"/>
      <c r="T58" s="2096"/>
      <c r="U58" s="2096"/>
      <c r="V58" s="2096"/>
      <c r="W58" s="2096"/>
      <c r="X58" s="2096"/>
      <c r="Y58" s="2096"/>
      <c r="Z58" s="2096"/>
      <c r="AA58" s="2096"/>
      <c r="AB58" s="62"/>
      <c r="AC58" s="587" t="s">
        <v>15</v>
      </c>
      <c r="AD58" s="2163" t="s">
        <v>1137</v>
      </c>
      <c r="AE58" s="2163"/>
      <c r="AF58" s="2163"/>
      <c r="AG58" s="2163"/>
      <c r="AH58" s="2163"/>
      <c r="AI58" s="2163"/>
      <c r="AJ58" s="2163"/>
      <c r="AK58" s="2163"/>
      <c r="AL58" s="2163"/>
      <c r="AM58" s="2163"/>
      <c r="AN58" s="2163"/>
      <c r="AO58" s="670"/>
      <c r="AP58" s="66"/>
      <c r="BH58" s="638"/>
      <c r="BI58" s="847"/>
      <c r="BJ58" s="847"/>
      <c r="BK58" s="847"/>
    </row>
    <row r="59" spans="1:72" ht="14.1" customHeight="1">
      <c r="A59" s="55"/>
      <c r="B59" s="61"/>
      <c r="C59" s="55"/>
      <c r="D59" s="888" t="s">
        <v>590</v>
      </c>
      <c r="E59" s="1815" t="s">
        <v>1143</v>
      </c>
      <c r="F59" s="1815"/>
      <c r="G59" s="1815"/>
      <c r="H59" s="1815"/>
      <c r="I59" s="1815"/>
      <c r="J59" s="1815"/>
      <c r="K59" s="1815"/>
      <c r="L59" s="1815"/>
      <c r="M59" s="1815"/>
      <c r="N59" s="1815"/>
      <c r="O59" s="1815"/>
      <c r="P59" s="1815"/>
      <c r="Q59" s="1815"/>
      <c r="R59" s="1815"/>
      <c r="S59" s="1815"/>
      <c r="T59" s="1815"/>
      <c r="U59" s="1815"/>
      <c r="V59" s="1815"/>
      <c r="W59" s="1815"/>
      <c r="X59" s="1815"/>
      <c r="Y59" s="1815"/>
      <c r="Z59" s="1815"/>
      <c r="AA59" s="1815"/>
      <c r="AB59" s="62"/>
      <c r="AC59" s="552" t="s">
        <v>15</v>
      </c>
      <c r="AD59" s="1812" t="s">
        <v>1138</v>
      </c>
      <c r="AE59" s="1812"/>
      <c r="AF59" s="1812"/>
      <c r="AG59" s="1812"/>
      <c r="AH59" s="1812"/>
      <c r="AI59" s="1812"/>
      <c r="AJ59" s="1812"/>
      <c r="AK59" s="1812"/>
      <c r="AL59" s="1812"/>
      <c r="AM59" s="1812"/>
      <c r="AN59" s="1812"/>
      <c r="AO59" s="670"/>
      <c r="AP59" s="66"/>
      <c r="AT59" s="118"/>
      <c r="AU59" s="847"/>
      <c r="AV59" s="138"/>
      <c r="AW59" s="638"/>
      <c r="AX59" s="638"/>
      <c r="AY59" s="638"/>
      <c r="AZ59" s="638"/>
      <c r="BA59" s="638"/>
      <c r="BB59" s="638"/>
      <c r="BC59" s="638"/>
      <c r="BD59" s="638"/>
      <c r="BE59" s="638"/>
      <c r="BF59" s="638"/>
      <c r="BG59" s="638"/>
      <c r="BH59" s="638"/>
      <c r="BI59" s="118"/>
      <c r="BJ59" s="118"/>
      <c r="BK59" s="118"/>
    </row>
    <row r="60" spans="1:72" ht="12.95" customHeight="1">
      <c r="A60" s="55"/>
      <c r="B60" s="61"/>
      <c r="C60" s="55"/>
      <c r="F60" s="1815" t="s">
        <v>1139</v>
      </c>
      <c r="G60" s="1815"/>
      <c r="H60" s="1815"/>
      <c r="K60" s="1815" t="s">
        <v>220</v>
      </c>
      <c r="L60" s="1815"/>
      <c r="M60" s="1815"/>
      <c r="N60" s="1815"/>
      <c r="O60" s="1815"/>
      <c r="R60" s="1815" t="s">
        <v>1461</v>
      </c>
      <c r="S60" s="1815"/>
      <c r="T60" s="1815"/>
      <c r="U60" s="1815"/>
      <c r="V60" s="1815"/>
      <c r="AB60" s="62"/>
      <c r="AD60" s="1812"/>
      <c r="AE60" s="1812"/>
      <c r="AF60" s="1812"/>
      <c r="AG60" s="1812"/>
      <c r="AH60" s="1812"/>
      <c r="AI60" s="1812"/>
      <c r="AJ60" s="1812"/>
      <c r="AK60" s="1812"/>
      <c r="AL60" s="1812"/>
      <c r="AM60" s="1812"/>
      <c r="AN60" s="1812"/>
      <c r="AO60" s="947"/>
      <c r="AP60" s="66"/>
    </row>
    <row r="61" spans="1:72" ht="14.1" customHeight="1">
      <c r="A61" s="55"/>
      <c r="B61" s="61"/>
      <c r="C61" s="55"/>
      <c r="F61" s="1815" t="s">
        <v>163</v>
      </c>
      <c r="G61" s="1815"/>
      <c r="H61" s="1815"/>
      <c r="I61" s="2331"/>
      <c r="J61" s="2331"/>
      <c r="K61" s="2331"/>
      <c r="L61" s="2331"/>
      <c r="M61" s="2331"/>
      <c r="N61" s="2331"/>
      <c r="O61" s="2331"/>
      <c r="P61" s="2331"/>
      <c r="Q61" s="2331"/>
      <c r="R61" s="2331"/>
      <c r="S61" s="2331"/>
      <c r="T61" s="2331"/>
      <c r="U61" s="2331"/>
      <c r="V61" s="2331"/>
      <c r="W61" s="2331"/>
      <c r="X61" s="2331"/>
      <c r="Y61" s="2331"/>
      <c r="Z61" s="2331"/>
      <c r="AA61" s="137" t="s">
        <v>17</v>
      </c>
      <c r="AB61" s="62"/>
      <c r="AD61" s="1812"/>
      <c r="AE61" s="1812"/>
      <c r="AF61" s="1812"/>
      <c r="AG61" s="1812"/>
      <c r="AH61" s="1812"/>
      <c r="AI61" s="1812"/>
      <c r="AJ61" s="1812"/>
      <c r="AK61" s="1812"/>
      <c r="AL61" s="1812"/>
      <c r="AM61" s="1812"/>
      <c r="AN61" s="1812"/>
      <c r="AO61" s="640"/>
      <c r="AP61" s="66"/>
    </row>
    <row r="62" spans="1:72" ht="14.1" customHeight="1">
      <c r="A62" s="55"/>
      <c r="B62" s="66"/>
      <c r="AB62" s="62"/>
      <c r="AC62" s="587" t="s">
        <v>15</v>
      </c>
      <c r="AD62" s="2163" t="s">
        <v>1147</v>
      </c>
      <c r="AE62" s="2163"/>
      <c r="AF62" s="2163"/>
      <c r="AG62" s="2163"/>
      <c r="AH62" s="2163"/>
      <c r="AI62" s="2163"/>
      <c r="AJ62" s="2163"/>
      <c r="AK62" s="2163"/>
      <c r="AL62" s="2163"/>
      <c r="AM62" s="2163"/>
      <c r="AN62" s="2163"/>
      <c r="AO62" s="670"/>
      <c r="AP62" s="66"/>
    </row>
    <row r="63" spans="1:72" ht="14.1" customHeight="1">
      <c r="A63" s="55"/>
      <c r="B63" s="66"/>
      <c r="D63" s="54" t="s">
        <v>590</v>
      </c>
      <c r="E63" s="1815" t="s">
        <v>1462</v>
      </c>
      <c r="F63" s="1815"/>
      <c r="G63" s="1815"/>
      <c r="H63" s="1815"/>
      <c r="I63" s="1815"/>
      <c r="J63" s="1815"/>
      <c r="K63" s="1815"/>
      <c r="L63" s="1815"/>
      <c r="M63" s="1815"/>
      <c r="N63" s="1815"/>
      <c r="O63" s="1815"/>
      <c r="P63" s="1815"/>
      <c r="Q63" s="1815"/>
      <c r="R63" s="1815"/>
      <c r="S63" s="1815"/>
      <c r="T63" s="1815"/>
      <c r="U63" s="1815"/>
      <c r="V63" s="1815"/>
      <c r="W63" s="1815"/>
      <c r="X63" s="1815"/>
      <c r="Y63" s="1815"/>
      <c r="Z63" s="1815"/>
      <c r="AA63" s="1815"/>
      <c r="AB63" s="62"/>
      <c r="AC63" s="587" t="s">
        <v>15</v>
      </c>
      <c r="AD63" s="2163" t="s">
        <v>1148</v>
      </c>
      <c r="AE63" s="2163"/>
      <c r="AF63" s="2163"/>
      <c r="AG63" s="2163"/>
      <c r="AH63" s="2163"/>
      <c r="AI63" s="2163"/>
      <c r="AJ63" s="2163"/>
      <c r="AK63" s="2163"/>
      <c r="AL63" s="2163"/>
      <c r="AM63" s="2163"/>
      <c r="AN63" s="2163"/>
      <c r="AO63" s="670"/>
      <c r="AP63" s="66"/>
    </row>
    <row r="64" spans="1:72" ht="14.1" customHeight="1">
      <c r="A64" s="55"/>
      <c r="B64" s="61"/>
      <c r="C64" s="55"/>
      <c r="E64" s="2015"/>
      <c r="F64" s="2015"/>
      <c r="G64" s="2015"/>
      <c r="H64" s="2015"/>
      <c r="I64" s="2015"/>
      <c r="J64" s="2015"/>
      <c r="K64" s="2015"/>
      <c r="L64" s="2015"/>
      <c r="M64" s="2015"/>
      <c r="N64" s="2015"/>
      <c r="O64" s="2015"/>
      <c r="P64" s="2015"/>
      <c r="Q64" s="2015"/>
      <c r="R64" s="2015"/>
      <c r="S64" s="2015"/>
      <c r="T64" s="2015"/>
      <c r="U64" s="2015"/>
      <c r="V64" s="2015"/>
      <c r="W64" s="2015"/>
      <c r="X64" s="2015"/>
      <c r="Y64" s="2015"/>
      <c r="Z64" s="2015"/>
      <c r="AA64" s="2015"/>
      <c r="AB64" s="62"/>
      <c r="AO64" s="670"/>
    </row>
    <row r="65" spans="1:41" ht="13.5">
      <c r="A65" s="55"/>
      <c r="B65" s="69"/>
      <c r="C65" s="5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c r="AA65" s="2015"/>
      <c r="AB65" s="62"/>
      <c r="AC65" s="587"/>
      <c r="AD65" s="118"/>
      <c r="AE65" s="118"/>
      <c r="AF65" s="118"/>
      <c r="AG65" s="118"/>
      <c r="AH65" s="118"/>
      <c r="AI65" s="118"/>
      <c r="AJ65" s="118"/>
      <c r="AK65" s="118"/>
      <c r="AL65" s="118"/>
      <c r="AM65" s="118"/>
      <c r="AN65" s="118"/>
      <c r="AO65" s="64"/>
    </row>
    <row r="66" spans="1:41" ht="6" customHeight="1" thickBot="1">
      <c r="B66" s="642"/>
      <c r="C66" s="128"/>
      <c r="D66" s="128"/>
      <c r="E66" s="128"/>
      <c r="F66" s="128"/>
      <c r="G66" s="128"/>
      <c r="H66" s="128"/>
      <c r="I66" s="128"/>
      <c r="J66" s="128"/>
      <c r="K66" s="128"/>
      <c r="L66" s="128"/>
      <c r="M66" s="128"/>
      <c r="N66" s="94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802"/>
    </row>
    <row r="72" spans="1:41">
      <c r="N72" s="138"/>
      <c r="O72" s="638"/>
      <c r="P72" s="638"/>
      <c r="Q72" s="638"/>
      <c r="R72" s="638"/>
      <c r="S72" s="638"/>
      <c r="T72" s="638"/>
      <c r="U72" s="638"/>
      <c r="V72" s="638"/>
      <c r="W72" s="638"/>
      <c r="X72" s="638"/>
      <c r="Y72" s="638"/>
    </row>
    <row r="73" spans="1:41">
      <c r="N73" s="653"/>
      <c r="O73" s="638"/>
      <c r="P73" s="638"/>
      <c r="Q73" s="638"/>
      <c r="R73" s="638"/>
      <c r="S73" s="638"/>
      <c r="T73" s="638"/>
      <c r="U73" s="638"/>
      <c r="V73" s="638"/>
      <c r="W73" s="638"/>
      <c r="X73" s="638"/>
      <c r="Y73" s="638"/>
    </row>
    <row r="74" spans="1:41">
      <c r="N74" s="54"/>
    </row>
    <row r="75" spans="1:41">
      <c r="N75" s="54"/>
    </row>
    <row r="76" spans="1:41">
      <c r="N76" s="54"/>
    </row>
    <row r="77" spans="1:41">
      <c r="N77" s="54"/>
    </row>
    <row r="78" spans="1:41">
      <c r="N78" s="653"/>
      <c r="O78" s="638"/>
      <c r="P78" s="638"/>
      <c r="Q78" s="638"/>
      <c r="R78" s="638"/>
      <c r="S78" s="638"/>
      <c r="T78" s="638"/>
      <c r="U78" s="638"/>
      <c r="V78" s="638"/>
      <c r="W78" s="638"/>
      <c r="X78" s="638"/>
      <c r="Y78" s="638"/>
    </row>
    <row r="79" spans="1:41">
      <c r="N79" s="54"/>
    </row>
    <row r="80" spans="1:41">
      <c r="N80" s="54"/>
    </row>
    <row r="81" spans="14:25">
      <c r="N81" s="54"/>
    </row>
    <row r="82" spans="14:25">
      <c r="N82" s="54"/>
    </row>
    <row r="83" spans="14:25">
      <c r="N83" s="54"/>
    </row>
    <row r="84" spans="14:25">
      <c r="N84" s="54"/>
    </row>
    <row r="85" spans="14:25">
      <c r="N85" s="54"/>
    </row>
    <row r="86" spans="14:25">
      <c r="N86" s="54"/>
    </row>
    <row r="87" spans="14:25">
      <c r="N87" s="54"/>
    </row>
    <row r="88" spans="14:25">
      <c r="N88" s="54"/>
    </row>
    <row r="89" spans="14:25">
      <c r="N89" s="54"/>
    </row>
    <row r="90" spans="14:25">
      <c r="N90" s="54"/>
    </row>
    <row r="91" spans="14:25">
      <c r="N91" s="54"/>
    </row>
    <row r="92" spans="14:25">
      <c r="N92" s="54"/>
    </row>
    <row r="93" spans="14:25">
      <c r="N93" s="54"/>
    </row>
    <row r="94" spans="14:25">
      <c r="N94" s="118"/>
      <c r="O94" s="742"/>
      <c r="P94" s="742"/>
      <c r="Q94" s="742"/>
      <c r="R94" s="742"/>
      <c r="S94" s="742"/>
      <c r="T94" s="742"/>
      <c r="U94" s="742"/>
      <c r="V94" s="742"/>
      <c r="W94" s="742"/>
      <c r="X94" s="742"/>
      <c r="Y94" s="742"/>
    </row>
    <row r="95" spans="14:25">
      <c r="N95" s="118"/>
      <c r="O95" s="742"/>
      <c r="P95" s="742"/>
      <c r="Q95" s="742"/>
      <c r="R95" s="742"/>
      <c r="S95" s="742"/>
      <c r="T95" s="742"/>
      <c r="U95" s="742"/>
      <c r="V95" s="742"/>
      <c r="W95" s="742"/>
      <c r="X95" s="742"/>
      <c r="Y95" s="742"/>
    </row>
    <row r="96" spans="14:25">
      <c r="N96" s="138"/>
    </row>
    <row r="97" spans="14:25">
      <c r="N97" s="54"/>
      <c r="O97" s="118"/>
      <c r="P97" s="118"/>
      <c r="Q97" s="118"/>
      <c r="R97" s="118"/>
      <c r="S97" s="118"/>
      <c r="T97" s="118"/>
      <c r="U97" s="118"/>
      <c r="V97" s="118"/>
      <c r="W97" s="118"/>
      <c r="X97" s="118"/>
      <c r="Y97" s="118"/>
    </row>
    <row r="98" spans="14:25">
      <c r="N98" s="54"/>
    </row>
    <row r="99" spans="14:25">
      <c r="N99" s="54"/>
    </row>
    <row r="100" spans="14:25">
      <c r="N100" s="54"/>
    </row>
    <row r="101" spans="14:25">
      <c r="N101" s="54"/>
    </row>
    <row r="102" spans="14:25">
      <c r="N102" s="54"/>
    </row>
    <row r="103" spans="14:25">
      <c r="N103" s="54"/>
    </row>
    <row r="104" spans="14:25">
      <c r="N104" s="54"/>
    </row>
    <row r="105" spans="14:25">
      <c r="N105" s="54"/>
    </row>
    <row r="106" spans="14:25">
      <c r="N106" s="54"/>
    </row>
    <row r="107" spans="14:25">
      <c r="N107" s="138"/>
      <c r="O107" s="638"/>
      <c r="P107" s="638"/>
      <c r="Q107" s="638"/>
      <c r="R107" s="638"/>
      <c r="S107" s="638"/>
      <c r="T107" s="638"/>
      <c r="U107" s="638"/>
      <c r="V107" s="638"/>
      <c r="W107" s="638"/>
      <c r="X107" s="638"/>
      <c r="Y107" s="638"/>
    </row>
    <row r="108" spans="14:25">
      <c r="N108" s="54"/>
    </row>
    <row r="109" spans="14:25">
      <c r="N109" s="54"/>
    </row>
    <row r="110" spans="14:25">
      <c r="N110" s="54"/>
    </row>
    <row r="111" spans="14:25">
      <c r="N111" s="54"/>
    </row>
    <row r="112" spans="14:25">
      <c r="N112" s="54"/>
    </row>
    <row r="113" s="54" customFormat="1"/>
  </sheetData>
  <sheetProtection algorithmName="SHA-512" hashValue="JLuW3bEWMh52TxreZfy6cW+5SXpPxWgYfTimQLNWySu3yW+kSAKdaGyaRrbjUVwiDECDdDTnQgFfJc9/LYpw1w==" saltValue="mVrCJ2nUrYR+nWSuyWMv6w==" spinCount="100000" sheet="1" formatCells="0" formatColumns="0" formatRows="0" insertColumns="0" insertRows="0"/>
  <mergeCells count="97">
    <mergeCell ref="AD62:AN62"/>
    <mergeCell ref="E63:AA63"/>
    <mergeCell ref="AD63:AN63"/>
    <mergeCell ref="E64:AA65"/>
    <mergeCell ref="B58:C58"/>
    <mergeCell ref="D58:AA58"/>
    <mergeCell ref="AD58:AN58"/>
    <mergeCell ref="E59:AA59"/>
    <mergeCell ref="AD59:AN61"/>
    <mergeCell ref="F60:H60"/>
    <mergeCell ref="K60:O60"/>
    <mergeCell ref="R60:V60"/>
    <mergeCell ref="F61:H61"/>
    <mergeCell ref="I61:Z61"/>
    <mergeCell ref="D51:AA52"/>
    <mergeCell ref="AD51:AN51"/>
    <mergeCell ref="AD52:AN56"/>
    <mergeCell ref="E53:X53"/>
    <mergeCell ref="F54:I54"/>
    <mergeCell ref="K54:N54"/>
    <mergeCell ref="Q54:T54"/>
    <mergeCell ref="W54:Z54"/>
    <mergeCell ref="F55:H55"/>
    <mergeCell ref="I55:Z55"/>
    <mergeCell ref="E56:I56"/>
    <mergeCell ref="J56:K56"/>
    <mergeCell ref="L56:M56"/>
    <mergeCell ref="O56:P56"/>
    <mergeCell ref="R56:S56"/>
    <mergeCell ref="B46:C46"/>
    <mergeCell ref="D46:AA46"/>
    <mergeCell ref="AD46:AN48"/>
    <mergeCell ref="D47:AA48"/>
    <mergeCell ref="F49:L49"/>
    <mergeCell ref="M49:Q49"/>
    <mergeCell ref="R49:S49"/>
    <mergeCell ref="E40:AA40"/>
    <mergeCell ref="AD40:AN40"/>
    <mergeCell ref="E41:AA42"/>
    <mergeCell ref="AD41:AN42"/>
    <mergeCell ref="AS41:BS47"/>
    <mergeCell ref="AD43:AN44"/>
    <mergeCell ref="D44:AA44"/>
    <mergeCell ref="AD45:AN45"/>
    <mergeCell ref="D33:AA33"/>
    <mergeCell ref="B34:C34"/>
    <mergeCell ref="D34:AA34"/>
    <mergeCell ref="AD34:AN34"/>
    <mergeCell ref="D35:AA35"/>
    <mergeCell ref="AD35:AN39"/>
    <mergeCell ref="E36:M36"/>
    <mergeCell ref="O36:P36"/>
    <mergeCell ref="Q36:R36"/>
    <mergeCell ref="T36:U36"/>
    <mergeCell ref="V36:W36"/>
    <mergeCell ref="D38:AA39"/>
    <mergeCell ref="D27:AA29"/>
    <mergeCell ref="AD27:AN29"/>
    <mergeCell ref="AS28:BS29"/>
    <mergeCell ref="AS30:BS32"/>
    <mergeCell ref="D32:AA32"/>
    <mergeCell ref="AD32:AN32"/>
    <mergeCell ref="AD14:AN14"/>
    <mergeCell ref="D15:AA16"/>
    <mergeCell ref="AD15:AN22"/>
    <mergeCell ref="AS16:BS17"/>
    <mergeCell ref="D18:AA21"/>
    <mergeCell ref="AS20:BS26"/>
    <mergeCell ref="D23:AA25"/>
    <mergeCell ref="AD23:AN24"/>
    <mergeCell ref="AS10:BS13"/>
    <mergeCell ref="D11:J11"/>
    <mergeCell ref="P11:U11"/>
    <mergeCell ref="D12:J12"/>
    <mergeCell ref="P12:U12"/>
    <mergeCell ref="D13:F13"/>
    <mergeCell ref="G13:T13"/>
    <mergeCell ref="D9:J9"/>
    <mergeCell ref="P9:U9"/>
    <mergeCell ref="AD9:AN9"/>
    <mergeCell ref="D10:J10"/>
    <mergeCell ref="P10:U10"/>
    <mergeCell ref="AD10:AN13"/>
    <mergeCell ref="AD6:AN7"/>
    <mergeCell ref="E7:AA7"/>
    <mergeCell ref="D8:J8"/>
    <mergeCell ref="K8:O8"/>
    <mergeCell ref="P8:U8"/>
    <mergeCell ref="V8:Z8"/>
    <mergeCell ref="AD8:AN8"/>
    <mergeCell ref="A1:AO1"/>
    <mergeCell ref="B3:AB3"/>
    <mergeCell ref="AC3:AO3"/>
    <mergeCell ref="B4:C4"/>
    <mergeCell ref="D4:AA4"/>
    <mergeCell ref="AD4:AN5"/>
    <mergeCell ref="D5:AA5"/>
  </mergeCells>
  <phoneticPr fontId="4"/>
  <conditionalFormatting sqref="E64">
    <cfRule type="containsBlanks" dxfId="357" priority="1">
      <formula>LEN(TRIM(E64))=0</formula>
    </cfRule>
  </conditionalFormatting>
  <conditionalFormatting sqref="E41:AA42">
    <cfRule type="containsBlanks" dxfId="356" priority="9">
      <formula>LEN(TRIM(E41))=0</formula>
    </cfRule>
  </conditionalFormatting>
  <conditionalFormatting sqref="G13:T13">
    <cfRule type="containsBlanks" dxfId="355" priority="10">
      <formula>LEN(TRIM(G13))=0</formula>
    </cfRule>
  </conditionalFormatting>
  <conditionalFormatting sqref="I55">
    <cfRule type="containsBlanks" dxfId="354" priority="5">
      <formula>LEN(TRIM(I55))=0</formula>
    </cfRule>
  </conditionalFormatting>
  <conditionalFormatting sqref="I61">
    <cfRule type="containsBlanks" dxfId="353" priority="2">
      <formula>LEN(TRIM(I61))=0</formula>
    </cfRule>
  </conditionalFormatting>
  <conditionalFormatting sqref="J56">
    <cfRule type="containsBlanks" dxfId="352" priority="4">
      <formula>LEN(TRIM(J56))=0</formula>
    </cfRule>
  </conditionalFormatting>
  <conditionalFormatting sqref="J56:K56">
    <cfRule type="containsBlanks" dxfId="351" priority="3">
      <formula>LEN(TRIM(J56))=0</formula>
    </cfRule>
  </conditionalFormatting>
  <conditionalFormatting sqref="L56">
    <cfRule type="containsBlanks" dxfId="350" priority="7">
      <formula>LEN(TRIM(L56))=0</formula>
    </cfRule>
  </conditionalFormatting>
  <conditionalFormatting sqref="M49">
    <cfRule type="containsBlanks" dxfId="349" priority="8">
      <formula>LEN(TRIM(M49))=0</formula>
    </cfRule>
  </conditionalFormatting>
  <conditionalFormatting sqref="O36 V36:W36">
    <cfRule type="containsBlanks" dxfId="348" priority="11">
      <formula>LEN(TRIM(O36))=0</formula>
    </cfRule>
  </conditionalFormatting>
  <conditionalFormatting sqref="O56 R56">
    <cfRule type="containsBlanks" dxfId="347" priority="6">
      <formula>LEN(TRIM(O56))=0</formula>
    </cfRule>
  </conditionalFormatting>
  <dataValidations count="2">
    <dataValidation type="list" allowBlank="1" showInputMessage="1" showErrorMessage="1" sqref="J56" xr:uid="{4BEFDA47-55AF-4707-9780-032C9EA05B8B}">
      <formula1>"　,平成,令和"</formula1>
    </dataValidation>
    <dataValidation imeMode="off" allowBlank="1" showInputMessage="1" showErrorMessage="1" sqref="M49:Q49 L56:M56 O56:P56 R56:S56" xr:uid="{933AC698-D4DD-4CF3-8BA1-7C65A43521E5}"/>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662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0662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0662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0662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0662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0663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0663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0663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0663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0663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06635"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1306636"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130663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0663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0663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06640" r:id="rId19" name="Check Box 16">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1306641" r:id="rId20" name="Check Box 17">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130664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0664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0664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0664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0664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0664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0664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0664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0665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06651" r:id="rId30" name="Check Box 27">
              <controlPr defaultSize="0" autoFill="0" autoLine="0" autoPict="0" altText="いない･">
                <anchor moveWithCells="1" sizeWithCells="1">
                  <from>
                    <xdr:col>22</xdr:col>
                    <xdr:colOff>180975</xdr:colOff>
                    <xdr:row>48</xdr:row>
                    <xdr:rowOff>0</xdr:rowOff>
                  </from>
                  <to>
                    <xdr:col>26</xdr:col>
                    <xdr:colOff>133350</xdr:colOff>
                    <xdr:row>48</xdr:row>
                    <xdr:rowOff>171450</xdr:rowOff>
                  </to>
                </anchor>
              </controlPr>
            </control>
          </mc:Choice>
        </mc:AlternateContent>
        <mc:AlternateContent xmlns:mc="http://schemas.openxmlformats.org/markup-compatibility/2006">
          <mc:Choice Requires="x14">
            <control shapeId="1306652" r:id="rId31" name="Check Box 28">
              <controlPr defaultSize="0" autoFill="0" autoLine="0" autoPict="0">
                <anchor moveWithCells="1">
                  <from>
                    <xdr:col>15</xdr:col>
                    <xdr:colOff>0</xdr:colOff>
                    <xdr:row>53</xdr:row>
                    <xdr:rowOff>0</xdr:rowOff>
                  </from>
                  <to>
                    <xdr:col>16</xdr:col>
                    <xdr:colOff>85725</xdr:colOff>
                    <xdr:row>54</xdr:row>
                    <xdr:rowOff>0</xdr:rowOff>
                  </to>
                </anchor>
              </controlPr>
            </control>
          </mc:Choice>
        </mc:AlternateContent>
        <mc:AlternateContent xmlns:mc="http://schemas.openxmlformats.org/markup-compatibility/2006">
          <mc:Choice Requires="x14">
            <control shapeId="1306653" r:id="rId32" name="Check Box 29">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1306654" r:id="rId33" name="Check Box 30">
              <controlPr defaultSize="0" autoFill="0" autoLine="0" autoPict="0">
                <anchor moveWithCells="1">
                  <from>
                    <xdr:col>9</xdr:col>
                    <xdr:colOff>0</xdr:colOff>
                    <xdr:row>53</xdr:row>
                    <xdr:rowOff>0</xdr:rowOff>
                  </from>
                  <to>
                    <xdr:col>10</xdr:col>
                    <xdr:colOff>85725</xdr:colOff>
                    <xdr:row>54</xdr:row>
                    <xdr:rowOff>0</xdr:rowOff>
                  </to>
                </anchor>
              </controlPr>
            </control>
          </mc:Choice>
        </mc:AlternateContent>
        <mc:AlternateContent xmlns:mc="http://schemas.openxmlformats.org/markup-compatibility/2006">
          <mc:Choice Requires="x14">
            <control shapeId="1306655" r:id="rId34" name="Check Box 31">
              <controlPr defaultSize="0" autoFill="0" autoLine="0" autoPict="0">
                <anchor moveWithCells="1">
                  <from>
                    <xdr:col>21</xdr:col>
                    <xdr:colOff>0</xdr:colOff>
                    <xdr:row>53</xdr:row>
                    <xdr:rowOff>0</xdr:rowOff>
                  </from>
                  <to>
                    <xdr:col>22</xdr:col>
                    <xdr:colOff>85725</xdr:colOff>
                    <xdr:row>54</xdr:row>
                    <xdr:rowOff>0</xdr:rowOff>
                  </to>
                </anchor>
              </controlPr>
            </control>
          </mc:Choice>
        </mc:AlternateContent>
        <mc:AlternateContent xmlns:mc="http://schemas.openxmlformats.org/markup-compatibility/2006">
          <mc:Choice Requires="x14">
            <control shapeId="1306656" r:id="rId35" name="Check Box 32">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06657" r:id="rId36" name="Check Box 33">
              <controlPr defaultSize="0" autoFill="0" autoLine="0" autoPict="0">
                <anchor moveWithCells="1">
                  <from>
                    <xdr:col>4</xdr:col>
                    <xdr:colOff>0</xdr:colOff>
                    <xdr:row>58</xdr:row>
                    <xdr:rowOff>152400</xdr:rowOff>
                  </from>
                  <to>
                    <xdr:col>6</xdr:col>
                    <xdr:colOff>38100</xdr:colOff>
                    <xdr:row>60</xdr:row>
                    <xdr:rowOff>0</xdr:rowOff>
                  </to>
                </anchor>
              </controlPr>
            </control>
          </mc:Choice>
        </mc:AlternateContent>
        <mc:AlternateContent xmlns:mc="http://schemas.openxmlformats.org/markup-compatibility/2006">
          <mc:Choice Requires="x14">
            <control shapeId="1306658" r:id="rId37" name="Check Box 34">
              <controlPr defaultSize="0" autoFill="0" autoLine="0" autoPict="0">
                <anchor moveWithCells="1">
                  <from>
                    <xdr:col>8</xdr:col>
                    <xdr:colOff>171450</xdr:colOff>
                    <xdr:row>58</xdr:row>
                    <xdr:rowOff>152400</xdr:rowOff>
                  </from>
                  <to>
                    <xdr:col>11</xdr:col>
                    <xdr:colOff>28575</xdr:colOff>
                    <xdr:row>60</xdr:row>
                    <xdr:rowOff>0</xdr:rowOff>
                  </to>
                </anchor>
              </controlPr>
            </control>
          </mc:Choice>
        </mc:AlternateContent>
        <mc:AlternateContent xmlns:mc="http://schemas.openxmlformats.org/markup-compatibility/2006">
          <mc:Choice Requires="x14">
            <control shapeId="1306659" r:id="rId38" name="Check Box 35">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1306660" r:id="rId39" name="Check Box 36">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1306661" r:id="rId40" name="Check Box 37">
              <controlPr defaultSize="0" autoFill="0" autoLine="0" autoPict="0">
                <anchor moveWithCells="1">
                  <from>
                    <xdr:col>4</xdr:col>
                    <xdr:colOff>0</xdr:colOff>
                    <xdr:row>59</xdr:row>
                    <xdr:rowOff>161925</xdr:rowOff>
                  </from>
                  <to>
                    <xdr:col>6</xdr:col>
                    <xdr:colOff>38100</xdr:colOff>
                    <xdr:row>61</xdr:row>
                    <xdr:rowOff>9525</xdr:rowOff>
                  </to>
                </anchor>
              </controlPr>
            </control>
          </mc:Choice>
        </mc:AlternateContent>
        <mc:AlternateContent xmlns:mc="http://schemas.openxmlformats.org/markup-compatibility/2006">
          <mc:Choice Requires="x14">
            <control shapeId="130666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0666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0666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0666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0666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0666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06668" r:id="rId47" name="Check Box 116">
              <controlPr defaultSize="0" autoFill="0" autoLine="0" autoPict="0">
                <anchor moveWithCells="1">
                  <from>
                    <xdr:col>17</xdr:col>
                    <xdr:colOff>47625</xdr:colOff>
                    <xdr:row>50</xdr:row>
                    <xdr:rowOff>161925</xdr:rowOff>
                  </from>
                  <to>
                    <xdr:col>21</xdr:col>
                    <xdr:colOff>66675</xdr:colOff>
                    <xdr:row>51</xdr:row>
                    <xdr:rowOff>171450</xdr:rowOff>
                  </to>
                </anchor>
              </controlPr>
            </control>
          </mc:Choice>
        </mc:AlternateContent>
        <mc:AlternateContent xmlns:mc="http://schemas.openxmlformats.org/markup-compatibility/2006">
          <mc:Choice Requires="x14">
            <control shapeId="1306669" r:id="rId48" name="Check Box 117">
              <controlPr defaultSize="0" autoFill="0" autoLine="0" autoPict="0">
                <anchor moveWithCells="1">
                  <from>
                    <xdr:col>21</xdr:col>
                    <xdr:colOff>19050</xdr:colOff>
                    <xdr:row>50</xdr:row>
                    <xdr:rowOff>161925</xdr:rowOff>
                  </from>
                  <to>
                    <xdr:col>26</xdr:col>
                    <xdr:colOff>57150</xdr:colOff>
                    <xdr:row>51</xdr:row>
                    <xdr:rowOff>171450</xdr:rowOff>
                  </to>
                </anchor>
              </controlPr>
            </control>
          </mc:Choice>
        </mc:AlternateContent>
        <mc:AlternateContent xmlns:mc="http://schemas.openxmlformats.org/markup-compatibility/2006">
          <mc:Choice Requires="x14">
            <control shapeId="1306670" r:id="rId49" name="Check Box 118">
              <controlPr defaultSize="0" autoFill="0" autoLine="0" autoPict="0">
                <anchor moveWithCells="1">
                  <from>
                    <xdr:col>14</xdr:col>
                    <xdr:colOff>19050</xdr:colOff>
                    <xdr:row>50</xdr:row>
                    <xdr:rowOff>161925</xdr:rowOff>
                  </from>
                  <to>
                    <xdr:col>17</xdr:col>
                    <xdr:colOff>47625</xdr:colOff>
                    <xdr:row>51</xdr:row>
                    <xdr:rowOff>171450</xdr:rowOff>
                  </to>
                </anchor>
              </controlPr>
            </control>
          </mc:Choice>
        </mc:AlternateContent>
        <mc:AlternateContent xmlns:mc="http://schemas.openxmlformats.org/markup-compatibility/2006">
          <mc:Choice Requires="x14">
            <control shapeId="1306671" r:id="rId50" name="Check Box 47">
              <controlPr defaultSize="0" autoFill="0" autoLine="0" autoPict="0">
                <anchor moveWithCells="1">
                  <from>
                    <xdr:col>15</xdr:col>
                    <xdr:colOff>171450</xdr:colOff>
                    <xdr:row>58</xdr:row>
                    <xdr:rowOff>152400</xdr:rowOff>
                  </from>
                  <to>
                    <xdr:col>18</xdr:col>
                    <xdr:colOff>28575</xdr:colOff>
                    <xdr:row>60</xdr:row>
                    <xdr:rowOff>0</xdr:rowOff>
                  </to>
                </anchor>
              </controlPr>
            </control>
          </mc:Choice>
        </mc:AlternateContent>
        <mc:AlternateContent xmlns:mc="http://schemas.openxmlformats.org/markup-compatibility/2006">
          <mc:Choice Requires="x14">
            <control shapeId="1306672" r:id="rId51" name="Check Box 48">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06673" r:id="rId52" name="Check Box 49">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06674" r:id="rId53" name="Check Box 50">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06675" r:id="rId54" name="Check Box 51">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5DAF6-34CE-4472-B3D5-B47E5A5D5585}">
  <sheetPr>
    <tabColor theme="7" tint="0.59999389629810485"/>
  </sheetPr>
  <dimension ref="A1:DA44"/>
  <sheetViews>
    <sheetView showGridLines="0" view="pageBreakPreview" zoomScale="85" zoomScaleNormal="100" zoomScaleSheetLayoutView="85" workbookViewId="0">
      <selection activeCell="X7" sqref="X7"/>
    </sheetView>
  </sheetViews>
  <sheetFormatPr defaultColWidth="8" defaultRowHeight="12"/>
  <cols>
    <col min="1" max="1" width="2" style="359" customWidth="1"/>
    <col min="2" max="5" width="2.875" style="359" customWidth="1"/>
    <col min="6" max="6" width="2.625" style="359" customWidth="1"/>
    <col min="7" max="10" width="2.875" style="359" customWidth="1"/>
    <col min="11" max="11" width="4.125" style="359" customWidth="1"/>
    <col min="12" max="43" width="3.125" style="359" customWidth="1"/>
    <col min="44" max="44" width="3.25" style="359" customWidth="1"/>
    <col min="45" max="45" width="2.125" style="359" hidden="1" customWidth="1"/>
    <col min="46" max="47" width="2.125" style="359" customWidth="1"/>
    <col min="48" max="49" width="2.375" style="359" customWidth="1"/>
    <col min="50" max="50" width="2.25" style="359" customWidth="1"/>
    <col min="51" max="52" width="2.375" style="359" customWidth="1"/>
    <col min="53" max="54" width="6.625" style="359" customWidth="1"/>
    <col min="55" max="55" width="4.75" style="359" bestFit="1" customWidth="1"/>
    <col min="56" max="71" width="2.375" style="359" customWidth="1"/>
    <col min="72" max="105" width="2.625" style="359" customWidth="1"/>
    <col min="106" max="16384" width="8" style="359"/>
  </cols>
  <sheetData>
    <row r="1" spans="1:105" ht="14.1" customHeight="1">
      <c r="A1" s="2976" t="s">
        <v>1229</v>
      </c>
      <c r="B1" s="2976"/>
      <c r="C1" s="2976"/>
      <c r="D1" s="2976"/>
      <c r="E1" s="2976"/>
      <c r="F1" s="2976"/>
      <c r="G1" s="2976"/>
      <c r="H1" s="2976"/>
      <c r="I1" s="2976"/>
      <c r="J1" s="2976"/>
      <c r="K1" s="2976"/>
      <c r="L1" s="2976"/>
      <c r="M1" s="2976"/>
      <c r="N1" s="2976"/>
      <c r="O1" s="2976"/>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385">
        <f>IF(OR(AM2=1,AM2=2,AM2=3),2026,2025)</f>
        <v>2025</v>
      </c>
      <c r="AT1" s="385"/>
      <c r="AU1" s="385"/>
      <c r="AV1" s="297"/>
      <c r="AW1" s="297"/>
      <c r="AX1" s="297"/>
      <c r="AY1" s="297"/>
      <c r="AZ1" s="297"/>
      <c r="BJ1" s="2977" t="s">
        <v>1121</v>
      </c>
      <c r="BK1" s="2977"/>
      <c r="BL1" s="2977"/>
      <c r="BM1" s="2977"/>
      <c r="BN1" s="2977"/>
      <c r="BO1" s="2977"/>
      <c r="BP1" s="2977"/>
      <c r="BQ1" s="2977"/>
      <c r="BR1" s="2977"/>
    </row>
    <row r="2" spans="1:105" ht="15" customHeight="1" thickBot="1">
      <c r="B2" s="2979" t="s">
        <v>848</v>
      </c>
      <c r="C2" s="2979"/>
      <c r="D2" s="2980" t="s">
        <v>1109</v>
      </c>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1" t="s">
        <v>849</v>
      </c>
      <c r="AH2" s="2981"/>
      <c r="AI2" s="2981"/>
      <c r="AJ2" s="2981"/>
      <c r="AK2" s="2981"/>
      <c r="AL2" s="2981"/>
      <c r="AM2" s="2982"/>
      <c r="AN2" s="2982"/>
      <c r="AO2" s="2981" t="s">
        <v>850</v>
      </c>
      <c r="AP2" s="2981"/>
      <c r="AQ2" s="2981"/>
      <c r="AR2" s="2981"/>
      <c r="BJ2" s="2978"/>
      <c r="BK2" s="2978"/>
      <c r="BL2" s="2978"/>
      <c r="BM2" s="2978"/>
      <c r="BN2" s="2978"/>
      <c r="BO2" s="2978"/>
      <c r="BP2" s="2978"/>
      <c r="BQ2" s="2978"/>
      <c r="BR2" s="2978"/>
      <c r="BS2" s="386"/>
      <c r="BT2" s="386"/>
      <c r="BU2" s="386"/>
      <c r="BV2" s="386"/>
      <c r="BW2" s="386"/>
    </row>
    <row r="3" spans="1:105" s="387" customFormat="1" ht="14.1" customHeight="1" thickBot="1">
      <c r="A3" s="360"/>
      <c r="B3" s="360"/>
      <c r="C3" s="360"/>
      <c r="D3" s="360"/>
      <c r="E3" s="360"/>
      <c r="F3" s="360"/>
      <c r="G3" s="360"/>
      <c r="H3" s="360"/>
      <c r="I3" s="360"/>
      <c r="J3" s="360"/>
      <c r="K3" s="360"/>
      <c r="L3" s="256">
        <f>DATE(AS1,AM2,1)</f>
        <v>45627</v>
      </c>
      <c r="M3" s="256">
        <f>L3+1</f>
        <v>45628</v>
      </c>
      <c r="N3" s="256">
        <f>M3+1</f>
        <v>45629</v>
      </c>
      <c r="O3" s="256">
        <f>N3+1</f>
        <v>45630</v>
      </c>
      <c r="P3" s="256">
        <f t="shared" ref="P3:AP3" si="0">O3+1</f>
        <v>45631</v>
      </c>
      <c r="Q3" s="256">
        <f t="shared" si="0"/>
        <v>45632</v>
      </c>
      <c r="R3" s="256">
        <f t="shared" si="0"/>
        <v>45633</v>
      </c>
      <c r="S3" s="256">
        <f t="shared" si="0"/>
        <v>45634</v>
      </c>
      <c r="T3" s="256">
        <f t="shared" si="0"/>
        <v>45635</v>
      </c>
      <c r="U3" s="256">
        <f t="shared" si="0"/>
        <v>45636</v>
      </c>
      <c r="V3" s="256">
        <f t="shared" si="0"/>
        <v>45637</v>
      </c>
      <c r="W3" s="256">
        <f t="shared" si="0"/>
        <v>45638</v>
      </c>
      <c r="X3" s="256">
        <f t="shared" si="0"/>
        <v>45639</v>
      </c>
      <c r="Y3" s="256">
        <f t="shared" si="0"/>
        <v>45640</v>
      </c>
      <c r="Z3" s="256">
        <f t="shared" si="0"/>
        <v>45641</v>
      </c>
      <c r="AA3" s="256">
        <f t="shared" si="0"/>
        <v>45642</v>
      </c>
      <c r="AB3" s="256">
        <f t="shared" si="0"/>
        <v>45643</v>
      </c>
      <c r="AC3" s="256">
        <f t="shared" si="0"/>
        <v>45644</v>
      </c>
      <c r="AD3" s="256">
        <f t="shared" si="0"/>
        <v>45645</v>
      </c>
      <c r="AE3" s="256">
        <f t="shared" si="0"/>
        <v>45646</v>
      </c>
      <c r="AF3" s="256">
        <f t="shared" si="0"/>
        <v>45647</v>
      </c>
      <c r="AG3" s="256">
        <f t="shared" si="0"/>
        <v>45648</v>
      </c>
      <c r="AH3" s="256">
        <f t="shared" si="0"/>
        <v>45649</v>
      </c>
      <c r="AI3" s="256">
        <f t="shared" si="0"/>
        <v>45650</v>
      </c>
      <c r="AJ3" s="256">
        <f t="shared" si="0"/>
        <v>45651</v>
      </c>
      <c r="AK3" s="256">
        <f t="shared" si="0"/>
        <v>45652</v>
      </c>
      <c r="AL3" s="256">
        <f t="shared" si="0"/>
        <v>45653</v>
      </c>
      <c r="AM3" s="256">
        <f t="shared" si="0"/>
        <v>45654</v>
      </c>
      <c r="AN3" s="256">
        <f t="shared" si="0"/>
        <v>45655</v>
      </c>
      <c r="AO3" s="256">
        <f t="shared" si="0"/>
        <v>45656</v>
      </c>
      <c r="AP3" s="256">
        <f t="shared" si="0"/>
        <v>45657</v>
      </c>
      <c r="AZ3" s="3003" t="s">
        <v>1094</v>
      </c>
      <c r="BA3" s="3004"/>
      <c r="BB3" s="3001" t="s">
        <v>1095</v>
      </c>
      <c r="BC3" s="3002"/>
      <c r="BD3" s="2986" t="e">
        <f>IF($AZ$4="","",IF($AZ$4="(土)",'No5'!#REF!,'No5'!#REF!))</f>
        <v>#REF!</v>
      </c>
      <c r="BE3" s="2986"/>
      <c r="BF3" s="2986"/>
      <c r="BG3" s="2986"/>
      <c r="BH3" s="2986"/>
      <c r="BI3" s="2986" t="e">
        <f>IF($AZ$4="","",IF($AZ$4="(土)",'No5'!#REF!,'No5'!#REF!))</f>
        <v>#REF!</v>
      </c>
      <c r="BJ3" s="2986"/>
      <c r="BK3" s="2986"/>
      <c r="BL3" s="2986"/>
      <c r="BM3" s="2983" t="e">
        <f>IF($AZ$4="","",IF($AZ$4="(土)",'No5'!#REF!,'No5'!#REF!))</f>
        <v>#REF!</v>
      </c>
      <c r="BN3" s="2984"/>
      <c r="BO3" s="2984"/>
      <c r="BP3" s="2984"/>
      <c r="BQ3" s="2984"/>
      <c r="BR3" s="2984"/>
      <c r="BS3" s="2984"/>
      <c r="BT3" s="2984"/>
      <c r="BU3" s="2984"/>
      <c r="BV3" s="2984"/>
      <c r="BW3" s="2984"/>
      <c r="BX3" s="2985"/>
      <c r="BY3" s="2983" t="e">
        <f>IF($AZ$4="","",IF($AZ$4="(土)",'No5'!#REF!,'No5'!#REF!))</f>
        <v>#REF!</v>
      </c>
      <c r="BZ3" s="2984"/>
      <c r="CA3" s="2984"/>
      <c r="CB3" s="2984"/>
      <c r="CC3" s="2984"/>
      <c r="CD3" s="2984"/>
      <c r="CE3" s="2984"/>
      <c r="CF3" s="2985"/>
      <c r="CG3" s="2983" t="e">
        <f>IF($AZ$4="","",IF($AZ$4="(土)",'No5'!#REF!,'No5'!#REF!))</f>
        <v>#REF!</v>
      </c>
      <c r="CH3" s="2984"/>
      <c r="CI3" s="2984"/>
      <c r="CJ3" s="2984"/>
      <c r="CK3" s="2984"/>
      <c r="CL3" s="2984"/>
      <c r="CM3" s="2984"/>
      <c r="CN3" s="2985"/>
      <c r="CO3" s="2986" t="e">
        <f>IF($AZ$4="","",IF($AZ$4="(土)",'No5'!#REF!,'No5'!#REF!))</f>
        <v>#REF!</v>
      </c>
      <c r="CP3" s="2986"/>
      <c r="CQ3" s="2986"/>
      <c r="CR3" s="2986"/>
      <c r="CS3" s="2983" t="e">
        <f>IF($AZ$4="","",IF($AZ$4="(土)",'No5'!#REF!,'No5'!#REF!))</f>
        <v>#REF!</v>
      </c>
      <c r="CT3" s="2984"/>
      <c r="CU3" s="2984"/>
      <c r="CV3" s="2985"/>
      <c r="CW3" s="2983" t="e">
        <f>IF($AZ$4="","",IF($AZ$4="(土)",'No5'!#REF!,'No5'!#REF!))</f>
        <v>#REF!</v>
      </c>
      <c r="CX3" s="2984"/>
      <c r="CY3" s="2984"/>
      <c r="CZ3" s="2985"/>
      <c r="DA3" s="389" t="e">
        <f>IF($AZ$4="","",IF($AZ$4="(土)",'No5'!#REF!,'No5'!#REF!))</f>
        <v>#REF!</v>
      </c>
    </row>
    <row r="4" spans="1:105" ht="14.1" customHeight="1" thickBot="1">
      <c r="A4" s="360"/>
      <c r="B4" s="2987" t="s">
        <v>65</v>
      </c>
      <c r="C4" s="2988"/>
      <c r="D4" s="2988"/>
      <c r="E4" s="2988"/>
      <c r="F4" s="2989"/>
      <c r="G4" s="2993" t="s">
        <v>66</v>
      </c>
      <c r="H4" s="2988"/>
      <c r="I4" s="2988"/>
      <c r="J4" s="2989"/>
      <c r="K4" s="390" t="s">
        <v>41</v>
      </c>
      <c r="L4" s="391" t="str">
        <f>IFERROR(IF(MONTH(L3)&gt;$AM$2,"",L3),"")</f>
        <v/>
      </c>
      <c r="M4" s="391" t="str">
        <f t="shared" ref="M4:AP4" si="1">IFERROR(IF(MONTH(M3)&gt;$AM$2,"",M3),"")</f>
        <v/>
      </c>
      <c r="N4" s="391" t="str">
        <f t="shared" si="1"/>
        <v/>
      </c>
      <c r="O4" s="391" t="str">
        <f t="shared" si="1"/>
        <v/>
      </c>
      <c r="P4" s="391" t="str">
        <f t="shared" si="1"/>
        <v/>
      </c>
      <c r="Q4" s="391" t="str">
        <f t="shared" si="1"/>
        <v/>
      </c>
      <c r="R4" s="391" t="str">
        <f t="shared" si="1"/>
        <v/>
      </c>
      <c r="S4" s="391" t="str">
        <f t="shared" si="1"/>
        <v/>
      </c>
      <c r="T4" s="391" t="str">
        <f t="shared" si="1"/>
        <v/>
      </c>
      <c r="U4" s="391" t="str">
        <f t="shared" si="1"/>
        <v/>
      </c>
      <c r="V4" s="391" t="str">
        <f t="shared" si="1"/>
        <v/>
      </c>
      <c r="W4" s="391" t="str">
        <f t="shared" si="1"/>
        <v/>
      </c>
      <c r="X4" s="391" t="str">
        <f t="shared" si="1"/>
        <v/>
      </c>
      <c r="Y4" s="391" t="str">
        <f t="shared" si="1"/>
        <v/>
      </c>
      <c r="Z4" s="391" t="str">
        <f t="shared" si="1"/>
        <v/>
      </c>
      <c r="AA4" s="391" t="str">
        <f t="shared" si="1"/>
        <v/>
      </c>
      <c r="AB4" s="391" t="str">
        <f t="shared" si="1"/>
        <v/>
      </c>
      <c r="AC4" s="391" t="str">
        <f t="shared" si="1"/>
        <v/>
      </c>
      <c r="AD4" s="391" t="str">
        <f t="shared" si="1"/>
        <v/>
      </c>
      <c r="AE4" s="391" t="str">
        <f t="shared" si="1"/>
        <v/>
      </c>
      <c r="AF4" s="391" t="str">
        <f t="shared" si="1"/>
        <v/>
      </c>
      <c r="AG4" s="391" t="str">
        <f t="shared" si="1"/>
        <v/>
      </c>
      <c r="AH4" s="391" t="str">
        <f t="shared" si="1"/>
        <v/>
      </c>
      <c r="AI4" s="391" t="str">
        <f t="shared" si="1"/>
        <v/>
      </c>
      <c r="AJ4" s="391" t="str">
        <f t="shared" si="1"/>
        <v/>
      </c>
      <c r="AK4" s="391" t="str">
        <f t="shared" si="1"/>
        <v/>
      </c>
      <c r="AL4" s="391" t="str">
        <f t="shared" si="1"/>
        <v/>
      </c>
      <c r="AM4" s="391" t="str">
        <f t="shared" si="1"/>
        <v/>
      </c>
      <c r="AN4" s="391" t="str">
        <f t="shared" si="1"/>
        <v/>
      </c>
      <c r="AO4" s="391" t="str">
        <f t="shared" si="1"/>
        <v/>
      </c>
      <c r="AP4" s="391" t="str">
        <f t="shared" si="1"/>
        <v/>
      </c>
      <c r="AQ4" s="2995" t="s">
        <v>67</v>
      </c>
      <c r="AR4" s="2996"/>
      <c r="AY4" s="392"/>
      <c r="AZ4" s="2999" t="s">
        <v>1306</v>
      </c>
      <c r="BA4" s="3000"/>
      <c r="BB4" s="3001" t="s">
        <v>1096</v>
      </c>
      <c r="BC4" s="3002"/>
      <c r="BD4" s="2986">
        <f>COUNTIF(BH6:BH24,"■")</f>
        <v>0</v>
      </c>
      <c r="BE4" s="2986"/>
      <c r="BF4" s="2986"/>
      <c r="BG4" s="2986"/>
      <c r="BH4" s="2986"/>
      <c r="BI4" s="2986">
        <f>COUNTIF(BL6:BL24,"■")</f>
        <v>0</v>
      </c>
      <c r="BJ4" s="2986"/>
      <c r="BK4" s="2986"/>
      <c r="BL4" s="2986"/>
      <c r="BM4" s="2983">
        <f>COUNTIF(BM6:BM24,"■")</f>
        <v>0</v>
      </c>
      <c r="BN4" s="2984"/>
      <c r="BO4" s="2984"/>
      <c r="BP4" s="2984"/>
      <c r="BQ4" s="2984"/>
      <c r="BR4" s="2984"/>
      <c r="BS4" s="2984"/>
      <c r="BT4" s="2984"/>
      <c r="BU4" s="2984"/>
      <c r="BV4" s="2984"/>
      <c r="BW4" s="2984"/>
      <c r="BX4" s="2985"/>
      <c r="BY4" s="2983">
        <f>COUNTIF(BY6:BY24,"■")</f>
        <v>0</v>
      </c>
      <c r="BZ4" s="2984"/>
      <c r="CA4" s="2984"/>
      <c r="CB4" s="2984"/>
      <c r="CC4" s="2984"/>
      <c r="CD4" s="2984"/>
      <c r="CE4" s="2984"/>
      <c r="CF4" s="2985"/>
      <c r="CG4" s="2983">
        <f>COUNTIF(CG6:CG24,"■")</f>
        <v>0</v>
      </c>
      <c r="CH4" s="2984"/>
      <c r="CI4" s="2984"/>
      <c r="CJ4" s="2984"/>
      <c r="CK4" s="2984"/>
      <c r="CL4" s="2984"/>
      <c r="CM4" s="2984"/>
      <c r="CN4" s="2985"/>
      <c r="CO4" s="2986">
        <f>COUNTIF(CO6:CO24,"■")</f>
        <v>0</v>
      </c>
      <c r="CP4" s="2986"/>
      <c r="CQ4" s="2986"/>
      <c r="CR4" s="2986"/>
      <c r="CS4" s="2983">
        <f>COUNTIF(CS6:CS24,"■")</f>
        <v>0</v>
      </c>
      <c r="CT4" s="2984"/>
      <c r="CU4" s="2984"/>
      <c r="CV4" s="2985"/>
      <c r="CW4" s="2983">
        <f>COUNTIF(CW6:CW24,"■")</f>
        <v>0</v>
      </c>
      <c r="CX4" s="2984"/>
      <c r="CY4" s="2984"/>
      <c r="CZ4" s="2985"/>
      <c r="DA4" s="389">
        <f>COUNTIF(DA6:DA24,"■")</f>
        <v>0</v>
      </c>
    </row>
    <row r="5" spans="1:105" ht="14.1" customHeight="1" thickBot="1">
      <c r="A5" s="360"/>
      <c r="B5" s="2990"/>
      <c r="C5" s="2991"/>
      <c r="D5" s="2991"/>
      <c r="E5" s="2991"/>
      <c r="F5" s="2992"/>
      <c r="G5" s="2994"/>
      <c r="H5" s="2991"/>
      <c r="I5" s="2991"/>
      <c r="J5" s="2992"/>
      <c r="K5" s="393" t="s">
        <v>68</v>
      </c>
      <c r="L5" s="394" t="str">
        <f>IFERROR(IF(L4="","",CHOOSE(WEEKDAY(L4,1),"日","月","火","水","木","金","土")),"")</f>
        <v/>
      </c>
      <c r="M5" s="394" t="str">
        <f t="shared" ref="M5:AP5" si="2">IFERROR(IF(M4="","",CHOOSE(WEEKDAY(M4,1),"日","月","火","水","木","金","土")),"")</f>
        <v/>
      </c>
      <c r="N5" s="394" t="str">
        <f t="shared" si="2"/>
        <v/>
      </c>
      <c r="O5" s="394" t="str">
        <f t="shared" si="2"/>
        <v/>
      </c>
      <c r="P5" s="394" t="str">
        <f t="shared" si="2"/>
        <v/>
      </c>
      <c r="Q5" s="394" t="str">
        <f t="shared" si="2"/>
        <v/>
      </c>
      <c r="R5" s="394" t="str">
        <f t="shared" si="2"/>
        <v/>
      </c>
      <c r="S5" s="394" t="str">
        <f t="shared" si="2"/>
        <v/>
      </c>
      <c r="T5" s="394" t="str">
        <f t="shared" si="2"/>
        <v/>
      </c>
      <c r="U5" s="394" t="str">
        <f t="shared" si="2"/>
        <v/>
      </c>
      <c r="V5" s="394" t="str">
        <f t="shared" si="2"/>
        <v/>
      </c>
      <c r="W5" s="394" t="str">
        <f t="shared" si="2"/>
        <v/>
      </c>
      <c r="X5" s="394" t="str">
        <f t="shared" si="2"/>
        <v/>
      </c>
      <c r="Y5" s="394" t="str">
        <f t="shared" si="2"/>
        <v/>
      </c>
      <c r="Z5" s="394" t="str">
        <f t="shared" si="2"/>
        <v/>
      </c>
      <c r="AA5" s="394" t="str">
        <f t="shared" si="2"/>
        <v/>
      </c>
      <c r="AB5" s="394" t="str">
        <f t="shared" si="2"/>
        <v/>
      </c>
      <c r="AC5" s="394" t="str">
        <f t="shared" si="2"/>
        <v/>
      </c>
      <c r="AD5" s="394" t="str">
        <f t="shared" si="2"/>
        <v/>
      </c>
      <c r="AE5" s="394" t="str">
        <f t="shared" si="2"/>
        <v/>
      </c>
      <c r="AF5" s="394" t="str">
        <f t="shared" si="2"/>
        <v/>
      </c>
      <c r="AG5" s="394" t="str">
        <f t="shared" si="2"/>
        <v/>
      </c>
      <c r="AH5" s="394" t="str">
        <f t="shared" si="2"/>
        <v/>
      </c>
      <c r="AI5" s="394" t="str">
        <f t="shared" si="2"/>
        <v/>
      </c>
      <c r="AJ5" s="394" t="str">
        <f t="shared" si="2"/>
        <v/>
      </c>
      <c r="AK5" s="394" t="str">
        <f t="shared" si="2"/>
        <v/>
      </c>
      <c r="AL5" s="394" t="str">
        <f t="shared" si="2"/>
        <v/>
      </c>
      <c r="AM5" s="394" t="str">
        <f t="shared" si="2"/>
        <v/>
      </c>
      <c r="AN5" s="394" t="str">
        <f t="shared" si="2"/>
        <v/>
      </c>
      <c r="AO5" s="394" t="str">
        <f t="shared" si="2"/>
        <v/>
      </c>
      <c r="AP5" s="394" t="str">
        <f t="shared" si="2"/>
        <v/>
      </c>
      <c r="AQ5" s="2997"/>
      <c r="AR5" s="2998"/>
      <c r="AY5" s="395"/>
      <c r="AZ5" s="396" t="s">
        <v>1097</v>
      </c>
      <c r="BA5" s="3005" t="s">
        <v>245</v>
      </c>
      <c r="BB5" s="3006"/>
      <c r="BC5" s="397" t="s">
        <v>1098</v>
      </c>
      <c r="BD5" s="398">
        <v>0.29166666666666669</v>
      </c>
      <c r="BE5" s="399"/>
      <c r="BF5" s="398">
        <v>0.3125</v>
      </c>
      <c r="BG5" s="398"/>
      <c r="BH5" s="398">
        <v>0.33333333333333298</v>
      </c>
      <c r="BI5" s="399"/>
      <c r="BJ5" s="398">
        <v>0.35416666666666702</v>
      </c>
      <c r="BK5" s="398"/>
      <c r="BL5" s="398">
        <v>0.375</v>
      </c>
      <c r="BM5" s="399"/>
      <c r="BN5" s="398">
        <v>0.39583333333333398</v>
      </c>
      <c r="BO5" s="398"/>
      <c r="BP5" s="398">
        <v>0.41666666666666702</v>
      </c>
      <c r="BQ5" s="399"/>
      <c r="BR5" s="398">
        <v>0.4375</v>
      </c>
      <c r="BS5" s="398"/>
      <c r="BT5" s="398">
        <v>0.45833333333333398</v>
      </c>
      <c r="BU5" s="399"/>
      <c r="BV5" s="398">
        <v>0.47916666666666702</v>
      </c>
      <c r="BW5" s="398"/>
      <c r="BX5" s="398">
        <v>0.5</v>
      </c>
      <c r="BY5" s="399"/>
      <c r="BZ5" s="398">
        <v>0.52083333333333304</v>
      </c>
      <c r="CA5" s="398"/>
      <c r="CB5" s="398">
        <v>0.54166666666666696</v>
      </c>
      <c r="CC5" s="399"/>
      <c r="CD5" s="398">
        <v>0.5625</v>
      </c>
      <c r="CE5" s="398"/>
      <c r="CF5" s="398">
        <v>0.58333333333333304</v>
      </c>
      <c r="CG5" s="399"/>
      <c r="CH5" s="398">
        <v>0.60416666666666696</v>
      </c>
      <c r="CI5" s="398"/>
      <c r="CJ5" s="398">
        <v>0.625</v>
      </c>
      <c r="CK5" s="399"/>
      <c r="CL5" s="398">
        <v>0.64583333333333304</v>
      </c>
      <c r="CM5" s="398"/>
      <c r="CN5" s="398">
        <v>0.66666666666666696</v>
      </c>
      <c r="CO5" s="399"/>
      <c r="CP5" s="398">
        <v>0.6875</v>
      </c>
      <c r="CQ5" s="398"/>
      <c r="CR5" s="398">
        <v>0.70833333333333304</v>
      </c>
      <c r="CS5" s="399"/>
      <c r="CT5" s="398">
        <v>0.72916666666666596</v>
      </c>
      <c r="CU5" s="398"/>
      <c r="CV5" s="398">
        <v>0.749999999999999</v>
      </c>
      <c r="CW5" s="399"/>
      <c r="CX5" s="398">
        <v>0.77083333333333204</v>
      </c>
      <c r="CY5" s="398"/>
      <c r="CZ5" s="398">
        <v>0.79166666666666496</v>
      </c>
      <c r="DA5" s="400"/>
    </row>
    <row r="6" spans="1:105" ht="14.1" customHeight="1">
      <c r="A6" s="360"/>
      <c r="B6" s="3007"/>
      <c r="C6" s="3008"/>
      <c r="D6" s="3008"/>
      <c r="E6" s="3008"/>
      <c r="F6" s="3009"/>
      <c r="G6" s="3010" t="s">
        <v>851</v>
      </c>
      <c r="H6" s="3011"/>
      <c r="I6" s="3011"/>
      <c r="J6" s="3012"/>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7"/>
      <c r="AP6" s="377"/>
      <c r="AQ6" s="3010"/>
      <c r="AR6" s="3013"/>
      <c r="AS6" s="401"/>
      <c r="AT6" s="401"/>
      <c r="AU6" s="401"/>
      <c r="AY6" s="395"/>
      <c r="AZ6" s="402">
        <v>1</v>
      </c>
      <c r="BA6" s="3014" t="str">
        <f t="shared" ref="BA6:BA24" si="3">IF(B6="","",B6)</f>
        <v/>
      </c>
      <c r="BB6" s="3015"/>
      <c r="BC6" s="403"/>
      <c r="BD6" s="404" t="str">
        <f>IF($BC6="","",IF(VLOOKUP($BC6,$AZ$27:$DA$41,5,0)="","",VLOOKUP($BC6,$AZ$27:$DA$41,5,0)))</f>
        <v/>
      </c>
      <c r="BE6" s="405" t="str">
        <f>IF($BC6="","",IF(VLOOKUP($BC6,$AZ$27:$DA$41,6,0)="","",VLOOKUP($BC6,$AZ$27:$DA$41,6,0)))</f>
        <v/>
      </c>
      <c r="BF6" s="405" t="str">
        <f>IF($BC6="","",IF(VLOOKUP($BC6,$AZ$27:$DA$41,7,0)="","",VLOOKUP($BC6,$AZ$27:$DA$41,7,0)))</f>
        <v/>
      </c>
      <c r="BG6" s="405" t="str">
        <f>IF($BC6="","",IF(VLOOKUP($BC6,$AZ$27:$DA$41,8,0)="","",VLOOKUP($BC6,$AZ$27:$DA$41,8,0)))</f>
        <v/>
      </c>
      <c r="BH6" s="405" t="str">
        <f>IF($BC6="","",IF(VLOOKUP($BC6,$AZ$27:$DA$41,9,0)="","",VLOOKUP($BC6,$AZ$27:$DA$41,9,0)))</f>
        <v/>
      </c>
      <c r="BI6" s="405" t="str">
        <f>IF($BC6="","",IF(VLOOKUP($BC6,$AZ$27:$DA$41,10,0)="","",VLOOKUP($BC6,$AZ$27:$DA$41,10,0)))</f>
        <v/>
      </c>
      <c r="BJ6" s="405" t="str">
        <f>IF($BC6="","",IF(VLOOKUP($BC6,$AZ$27:$DA$41,11,0)="","",VLOOKUP($BC6,$AZ$27:$DA$41,11,0)))</f>
        <v/>
      </c>
      <c r="BK6" s="405" t="str">
        <f>IF($BC6="","",IF(VLOOKUP($BC6,$AZ$27:$DA$41,12,0)="","",VLOOKUP($BC6,$AZ$27:$DA$41,12,0)))</f>
        <v/>
      </c>
      <c r="BL6" s="405" t="str">
        <f>IF($BC6="","",IF(VLOOKUP($BC6,$AZ$27:$DA$41,13,0)="","",VLOOKUP($BC6,$AZ$27:$DA$41,13,0)))</f>
        <v/>
      </c>
      <c r="BM6" s="405" t="str">
        <f>IF($BC6="","",IF(VLOOKUP($BC6,$AZ$27:$DA$41,14,0)="","",VLOOKUP($BC6,$AZ$27:$DA$41,14,0)))</f>
        <v/>
      </c>
      <c r="BN6" s="405" t="str">
        <f>IF($BC6="","",IF(VLOOKUP($BC6,$AZ$27:$DA$41,15,0)="","",VLOOKUP($BC6,$AZ$27:$DA$41,15,0)))</f>
        <v/>
      </c>
      <c r="BO6" s="405" t="str">
        <f>IF($BC6="","",IF(VLOOKUP($BC6,$AZ$27:$DA$41,16,0)="","",VLOOKUP($BC6,$AZ$27:$DA$41,16,0)))</f>
        <v/>
      </c>
      <c r="BP6" s="405" t="str">
        <f>IF($BC6="","",IF(VLOOKUP($BC6,$AZ$27:$DA$41,17,0)="","",VLOOKUP($BC6,$AZ$27:$DA$41,17,0)))</f>
        <v/>
      </c>
      <c r="BQ6" s="405" t="str">
        <f>IF($BC6="","",IF(VLOOKUP($BC6,$AZ$27:$DA$41,18,0)="","",VLOOKUP($BC6,$AZ$27:$DA$41,18,0)))</f>
        <v/>
      </c>
      <c r="BR6" s="405" t="str">
        <f>IF($BC6="","",IF(VLOOKUP($BC6,$AZ$27:$DA$41,19,0)="","",VLOOKUP($BC6,$AZ$27:$DA$41,19,0)))</f>
        <v/>
      </c>
      <c r="BS6" s="405" t="str">
        <f>IF($BC6="","",IF(VLOOKUP($BC6,$AZ$27:$DA$41,20,0)="","",VLOOKUP($BC6,$AZ$27:$DA$41,20,0)))</f>
        <v/>
      </c>
      <c r="BT6" s="405" t="str">
        <f>IF($BC6="","",IF(VLOOKUP($BC6,$AZ$27:$DA$41,21,0)="","",VLOOKUP($BC6,$AZ$27:$DA$41,21,0)))</f>
        <v/>
      </c>
      <c r="BU6" s="405" t="str">
        <f>IF($BC6="","",IF(VLOOKUP($BC6,$AZ$27:$DA$41,22,0)="","",VLOOKUP($BC6,$AZ$27:$DA$41,22,0)))</f>
        <v/>
      </c>
      <c r="BV6" s="405" t="str">
        <f>IF($BC6="","",IF(VLOOKUP($BC6,$AZ$27:$DA$41,23,0)="","",VLOOKUP($BC6,$AZ$27:$DA$41,23,0)))</f>
        <v/>
      </c>
      <c r="BW6" s="405" t="str">
        <f>IF($BC6="","",IF(VLOOKUP($BC6,$AZ$27:$DA$41,24,0)="","",VLOOKUP($BC6,$AZ$27:$DA$41,24,0)))</f>
        <v/>
      </c>
      <c r="BX6" s="405" t="str">
        <f>IF($BC6="","",IF(VLOOKUP($BC6,$AZ$27:$DA$41,25,0)="","",VLOOKUP($BC6,$AZ$27:$DA$41,25,0)))</f>
        <v/>
      </c>
      <c r="BY6" s="405" t="str">
        <f>IF($BC6="","",IF(VLOOKUP($BC6,$AZ$27:$DA$41,26,0)="","",VLOOKUP($BC6,$AZ$27:$DA$41,26,0)))</f>
        <v/>
      </c>
      <c r="BZ6" s="405" t="str">
        <f>IF($BC6="","",IF(VLOOKUP($BC6,$AZ$27:$DA$41,27,0)="","",VLOOKUP($BC6,$AZ$27:$DA$41,27,0)))</f>
        <v/>
      </c>
      <c r="CA6" s="405" t="str">
        <f>IF($BC6="","",IF(VLOOKUP($BC6,$AZ$27:$DA$41,28,0)="","",VLOOKUP($BC6,$AZ$27:$DA$41,28,0)))</f>
        <v/>
      </c>
      <c r="CB6" s="405" t="str">
        <f>IF($BC6="","",IF(VLOOKUP($BC6,$AZ$27:$DA$41,29,0)="","",VLOOKUP($BC6,$AZ$27:$DA$41,29,0)))</f>
        <v/>
      </c>
      <c r="CC6" s="405" t="str">
        <f>IF($BC6="","",IF(VLOOKUP($BC6,$AZ$27:$DA$41,30,0)="","",VLOOKUP($BC6,$AZ$27:$DA$41,30,0)))</f>
        <v/>
      </c>
      <c r="CD6" s="405" t="str">
        <f>IF($BC6="","",IF(VLOOKUP($BC6,$AZ$27:$DA$41,31,0)="","",VLOOKUP($BC6,$AZ$27:$DA$41,31,0)))</f>
        <v/>
      </c>
      <c r="CE6" s="405" t="str">
        <f>IF($BC6="","",IF(VLOOKUP($BC6,$AZ$27:$DA$41,32,0)="","",VLOOKUP($BC6,$AZ$27:$DA$41,32,0)))</f>
        <v/>
      </c>
      <c r="CF6" s="405" t="str">
        <f>IF($BC6="","",IF(VLOOKUP($BC6,$AZ$27:$DA$41,33,0)="","",VLOOKUP($BC6,$AZ$27:$DA$41,33,0)))</f>
        <v/>
      </c>
      <c r="CG6" s="405" t="str">
        <f>IF($BC6="","",IF(VLOOKUP($BC6,$AZ$27:$DA$41,34,0)="","",VLOOKUP($BC6,$AZ$27:$DA$41,34,0)))</f>
        <v/>
      </c>
      <c r="CH6" s="405" t="str">
        <f>IF($BC6="","",IF(VLOOKUP($BC6,$AZ$27:$DA$41,35,0)="","",VLOOKUP($BC6,$AZ$27:$DA$41,35,0)))</f>
        <v/>
      </c>
      <c r="CI6" s="405" t="str">
        <f>IF($BC6="","",IF(VLOOKUP($BC6,$AZ$27:$DA$41,36,0)="","",VLOOKUP($BC6,$AZ$27:$DA$41,36,0)))</f>
        <v/>
      </c>
      <c r="CJ6" s="405" t="str">
        <f>IF($BC6="","",IF(VLOOKUP($BC6,$AZ$27:$DA$41,37,0)="","",VLOOKUP($BC6,$AZ$27:$DA$41,37,0)))</f>
        <v/>
      </c>
      <c r="CK6" s="405" t="str">
        <f>IF($BC6="","",IF(VLOOKUP($BC6,$AZ$27:$DA$41,38,0)="","",VLOOKUP($BC6,$AZ$27:$DA$41,38,0)))</f>
        <v/>
      </c>
      <c r="CL6" s="405" t="str">
        <f>IF($BC6="","",IF(VLOOKUP($BC6,$AZ$27:$DA$41,39,0)="","",VLOOKUP($BC6,$AZ$27:$DA$41,39,0)))</f>
        <v/>
      </c>
      <c r="CM6" s="405" t="str">
        <f>IF($BC6="","",IF(VLOOKUP($BC6,$AZ$27:$DA$41,40,0)="","",VLOOKUP($BC6,$AZ$27:$DA$41,40,0)))</f>
        <v/>
      </c>
      <c r="CN6" s="405" t="str">
        <f>IF($BC6="","",IF(VLOOKUP($BC6,$AZ$27:$DA$41,41,0)="","",VLOOKUP($BC6,$AZ$27:$DA$41,41,0)))</f>
        <v/>
      </c>
      <c r="CO6" s="405" t="str">
        <f>IF($BC6="","",IF(VLOOKUP($BC6,$AZ$27:$DA$41,42,0)="","",VLOOKUP($BC6,$AZ$27:$DA$41,42,0)))</f>
        <v/>
      </c>
      <c r="CP6" s="405" t="str">
        <f>IF($BC6="","",IF(VLOOKUP($BC6,$AZ$27:$DA$41,43,0)="","",VLOOKUP($BC6,$AZ$27:$DA$41,43,0)))</f>
        <v/>
      </c>
      <c r="CQ6" s="405" t="str">
        <f>IF($BC6="","",IF(VLOOKUP($BC6,$AZ$27:$DA$41,44,0)="","",VLOOKUP($BC6,$AZ$27:$DA$41,44,0)))</f>
        <v/>
      </c>
      <c r="CR6" s="405" t="str">
        <f>IF($BC6="","",IF(VLOOKUP($BC6,$AZ$27:$DA$41,45,0)="","",VLOOKUP($BC6,$AZ$27:$DA$41,45,0)))</f>
        <v/>
      </c>
      <c r="CS6" s="405" t="str">
        <f>IF($BC6="","",IF(VLOOKUP($BC6,$AZ$27:$DA$41,46,0)="","",VLOOKUP($BC6,$AZ$27:$DA$41,46,0)))</f>
        <v/>
      </c>
      <c r="CT6" s="405" t="str">
        <f>IF($BC6="","",IF(VLOOKUP($BC6,$AZ$27:$DA$41,47,0)="","",VLOOKUP($BC6,$AZ$27:$DA$41,47,0)))</f>
        <v/>
      </c>
      <c r="CU6" s="405" t="str">
        <f>IF($BC6="","",IF(VLOOKUP($BC6,$AZ$27:$DA$41,48,0)="","",VLOOKUP($BC6,$AZ$27:$DA$41,48,0)))</f>
        <v/>
      </c>
      <c r="CV6" s="405" t="str">
        <f>IF($BC6="","",IF(VLOOKUP($BC6,$AZ$27:$DA$41,49,0)="","",VLOOKUP($BC6,$AZ$27:$DA$41,49,0)))</f>
        <v/>
      </c>
      <c r="CW6" s="405" t="str">
        <f>IF($BC6="","",IF(VLOOKUP($BC6,$AZ$27:$DA$41,50,0)="","",VLOOKUP($BC6,$AZ$27:$DA$41,50,0)))</f>
        <v/>
      </c>
      <c r="CX6" s="405" t="str">
        <f>IF($BC6="","",IF(VLOOKUP($BC6,$AZ$27:$DA$41,51,0)="","",VLOOKUP($BC6,$AZ$27:$DA$41,51,0)))</f>
        <v/>
      </c>
      <c r="CY6" s="405" t="str">
        <f>IF($BC6="","",IF(VLOOKUP($BC6,$AZ$27:$DA$41,52,0)="","",VLOOKUP($BC6,$AZ$27:$DA$41,52,0)))</f>
        <v/>
      </c>
      <c r="CZ6" s="405" t="str">
        <f>IF($BC6="","",IF(VLOOKUP($BC6,$AZ$27:$DA$41,53,0)="","",VLOOKUP($BC6,$AZ$27:$DA$41,53,0)))</f>
        <v/>
      </c>
      <c r="DA6" s="405" t="str">
        <f>IF($BC6="","",IF(VLOOKUP($BC6,$AZ$27:$DA$41,54,0)="","",VLOOKUP($BC6,$AZ$27:$DA$41,54,0)))</f>
        <v/>
      </c>
    </row>
    <row r="7" spans="1:105" ht="14.1" customHeight="1">
      <c r="A7" s="360"/>
      <c r="B7" s="3016"/>
      <c r="C7" s="3017"/>
      <c r="D7" s="3017"/>
      <c r="E7" s="3017"/>
      <c r="F7" s="3018"/>
      <c r="G7" s="3019" t="s">
        <v>61</v>
      </c>
      <c r="H7" s="3024"/>
      <c r="I7" s="3024"/>
      <c r="J7" s="3025"/>
      <c r="K7" s="278"/>
      <c r="L7" s="278"/>
      <c r="M7" s="278"/>
      <c r="N7" s="378"/>
      <c r="O7" s="278"/>
      <c r="P7" s="278"/>
      <c r="Q7" s="278"/>
      <c r="R7" s="278"/>
      <c r="S7" s="378"/>
      <c r="T7" s="378"/>
      <c r="U7" s="378"/>
      <c r="V7" s="378"/>
      <c r="W7" s="378"/>
      <c r="X7" s="378"/>
      <c r="Y7" s="378"/>
      <c r="Z7" s="378"/>
      <c r="AA7" s="378"/>
      <c r="AB7" s="378"/>
      <c r="AC7" s="378"/>
      <c r="AD7" s="378"/>
      <c r="AE7" s="378"/>
      <c r="AF7" s="378"/>
      <c r="AG7" s="378"/>
      <c r="AH7" s="378"/>
      <c r="AI7" s="378"/>
      <c r="AJ7" s="378"/>
      <c r="AK7" s="378"/>
      <c r="AL7" s="378"/>
      <c r="AM7" s="378"/>
      <c r="AN7" s="378"/>
      <c r="AO7" s="379"/>
      <c r="AP7" s="379"/>
      <c r="AQ7" s="3022"/>
      <c r="AR7" s="3023"/>
      <c r="AY7" s="395"/>
      <c r="AZ7" s="402">
        <v>2</v>
      </c>
      <c r="BA7" s="3014" t="str">
        <f t="shared" si="3"/>
        <v/>
      </c>
      <c r="BB7" s="3015"/>
      <c r="BC7" s="406"/>
      <c r="BD7" s="404" t="str">
        <f t="shared" ref="BD7:BD24" si="4">IF($BC7="","",IF(VLOOKUP($BC7,$AZ$27:$DA$41,5,0)="","",VLOOKUP($BC7,$AZ$27:$DA$41,5,0)))</f>
        <v/>
      </c>
      <c r="BE7" s="405" t="str">
        <f t="shared" ref="BE7:BE24" si="5">IF($BC7="","",IF(VLOOKUP($BC7,$AZ$27:$DA$41,6,0)="","",VLOOKUP($BC7,$AZ$27:$DA$41,6,0)))</f>
        <v/>
      </c>
      <c r="BF7" s="405" t="str">
        <f t="shared" ref="BF7:BF24" si="6">IF($BC7="","",IF(VLOOKUP($BC7,$AZ$27:$DA$41,7,0)="","",VLOOKUP($BC7,$AZ$27:$DA$41,7,0)))</f>
        <v/>
      </c>
      <c r="BG7" s="405" t="str">
        <f t="shared" ref="BG7:BG24" si="7">IF($BC7="","",IF(VLOOKUP($BC7,$AZ$27:$DA$41,8,0)="","",VLOOKUP($BC7,$AZ$27:$DA$41,8,0)))</f>
        <v/>
      </c>
      <c r="BH7" s="405" t="str">
        <f t="shared" ref="BH7:BH24" si="8">IF($BC7="","",IF(VLOOKUP($BC7,$AZ$27:$DA$41,9,0)="","",VLOOKUP($BC7,$AZ$27:$DA$41,9,0)))</f>
        <v/>
      </c>
      <c r="BI7" s="405" t="str">
        <f t="shared" ref="BI7:BI24" si="9">IF($BC7="","",IF(VLOOKUP($BC7,$AZ$27:$DA$41,10,0)="","",VLOOKUP($BC7,$AZ$27:$DA$41,10,0)))</f>
        <v/>
      </c>
      <c r="BJ7" s="405" t="str">
        <f t="shared" ref="BJ7:BJ24" si="10">IF($BC7="","",IF(VLOOKUP($BC7,$AZ$27:$DA$41,11,0)="","",VLOOKUP($BC7,$AZ$27:$DA$41,11,0)))</f>
        <v/>
      </c>
      <c r="BK7" s="405" t="str">
        <f t="shared" ref="BK7:BK24" si="11">IF($BC7="","",IF(VLOOKUP($BC7,$AZ$27:$DA$41,12,0)="","",VLOOKUP($BC7,$AZ$27:$DA$41,12,0)))</f>
        <v/>
      </c>
      <c r="BL7" s="405" t="str">
        <f t="shared" ref="BL7:BL24" si="12">IF($BC7="","",IF(VLOOKUP($BC7,$AZ$27:$DA$41,13,0)="","",VLOOKUP($BC7,$AZ$27:$DA$41,13,0)))</f>
        <v/>
      </c>
      <c r="BM7" s="405" t="str">
        <f t="shared" ref="BM7:BM24" si="13">IF($BC7="","",IF(VLOOKUP($BC7,$AZ$27:$DA$41,14,0)="","",VLOOKUP($BC7,$AZ$27:$DA$41,14,0)))</f>
        <v/>
      </c>
      <c r="BN7" s="405" t="str">
        <f t="shared" ref="BN7:BN24" si="14">IF($BC7="","",IF(VLOOKUP($BC7,$AZ$27:$DA$41,15,0)="","",VLOOKUP($BC7,$AZ$27:$DA$41,15,0)))</f>
        <v/>
      </c>
      <c r="BO7" s="405" t="str">
        <f t="shared" ref="BO7:BO24" si="15">IF($BC7="","",IF(VLOOKUP($BC7,$AZ$27:$DA$41,16,0)="","",VLOOKUP($BC7,$AZ$27:$DA$41,16,0)))</f>
        <v/>
      </c>
      <c r="BP7" s="405" t="str">
        <f t="shared" ref="BP7:BP24" si="16">IF($BC7="","",IF(VLOOKUP($BC7,$AZ$27:$DA$41,17,0)="","",VLOOKUP($BC7,$AZ$27:$DA$41,17,0)))</f>
        <v/>
      </c>
      <c r="BQ7" s="405" t="str">
        <f t="shared" ref="BQ7:BQ24" si="17">IF($BC7="","",IF(VLOOKUP($BC7,$AZ$27:$DA$41,18,0)="","",VLOOKUP($BC7,$AZ$27:$DA$41,18,0)))</f>
        <v/>
      </c>
      <c r="BR7" s="405" t="str">
        <f t="shared" ref="BR7:BR24" si="18">IF($BC7="","",IF(VLOOKUP($BC7,$AZ$27:$DA$41,19,0)="","",VLOOKUP($BC7,$AZ$27:$DA$41,19,0)))</f>
        <v/>
      </c>
      <c r="BS7" s="405" t="str">
        <f t="shared" ref="BS7:BS24" si="19">IF($BC7="","",IF(VLOOKUP($BC7,$AZ$27:$DA$41,20,0)="","",VLOOKUP($BC7,$AZ$27:$DA$41,20,0)))</f>
        <v/>
      </c>
      <c r="BT7" s="405" t="str">
        <f t="shared" ref="BT7:BT24" si="20">IF($BC7="","",IF(VLOOKUP($BC7,$AZ$27:$DA$41,21,0)="","",VLOOKUP($BC7,$AZ$27:$DA$41,21,0)))</f>
        <v/>
      </c>
      <c r="BU7" s="405" t="str">
        <f t="shared" ref="BU7:BU24" si="21">IF($BC7="","",IF(VLOOKUP($BC7,$AZ$27:$DA$41,22,0)="","",VLOOKUP($BC7,$AZ$27:$DA$41,22,0)))</f>
        <v/>
      </c>
      <c r="BV7" s="405" t="str">
        <f t="shared" ref="BV7:BV24" si="22">IF($BC7="","",IF(VLOOKUP($BC7,$AZ$27:$DA$41,23,0)="","",VLOOKUP($BC7,$AZ$27:$DA$41,23,0)))</f>
        <v/>
      </c>
      <c r="BW7" s="405" t="str">
        <f t="shared" ref="BW7:BW24" si="23">IF($BC7="","",IF(VLOOKUP($BC7,$AZ$27:$DA$41,24,0)="","",VLOOKUP($BC7,$AZ$27:$DA$41,24,0)))</f>
        <v/>
      </c>
      <c r="BX7" s="405" t="str">
        <f t="shared" ref="BX7:BX24" si="24">IF($BC7="","",IF(VLOOKUP($BC7,$AZ$27:$DA$41,25,0)="","",VLOOKUP($BC7,$AZ$27:$DA$41,25,0)))</f>
        <v/>
      </c>
      <c r="BY7" s="405" t="str">
        <f t="shared" ref="BY7:BY24" si="25">IF($BC7="","",IF(VLOOKUP($BC7,$AZ$27:$DA$41,26,0)="","",VLOOKUP($BC7,$AZ$27:$DA$41,26,0)))</f>
        <v/>
      </c>
      <c r="BZ7" s="405" t="str">
        <f t="shared" ref="BZ7:BZ24" si="26">IF($BC7="","",IF(VLOOKUP($BC7,$AZ$27:$DA$41,27,0)="","",VLOOKUP($BC7,$AZ$27:$DA$41,27,0)))</f>
        <v/>
      </c>
      <c r="CA7" s="405" t="str">
        <f t="shared" ref="CA7:CA24" si="27">IF($BC7="","",IF(VLOOKUP($BC7,$AZ$27:$DA$41,28,0)="","",VLOOKUP($BC7,$AZ$27:$DA$41,28,0)))</f>
        <v/>
      </c>
      <c r="CB7" s="405" t="str">
        <f t="shared" ref="CB7:CB24" si="28">IF($BC7="","",IF(VLOOKUP($BC7,$AZ$27:$DA$41,29,0)="","",VLOOKUP($BC7,$AZ$27:$DA$41,29,0)))</f>
        <v/>
      </c>
      <c r="CC7" s="405" t="str">
        <f t="shared" ref="CC7:CC24" si="29">IF($BC7="","",IF(VLOOKUP($BC7,$AZ$27:$DA$41,30,0)="","",VLOOKUP($BC7,$AZ$27:$DA$41,30,0)))</f>
        <v/>
      </c>
      <c r="CD7" s="405" t="str">
        <f t="shared" ref="CD7:CD24" si="30">IF($BC7="","",IF(VLOOKUP($BC7,$AZ$27:$DA$41,31,0)="","",VLOOKUP($BC7,$AZ$27:$DA$41,31,0)))</f>
        <v/>
      </c>
      <c r="CE7" s="405" t="str">
        <f t="shared" ref="CE7:CE24" si="31">IF($BC7="","",IF(VLOOKUP($BC7,$AZ$27:$DA$41,32,0)="","",VLOOKUP($BC7,$AZ$27:$DA$41,32,0)))</f>
        <v/>
      </c>
      <c r="CF7" s="405" t="str">
        <f t="shared" ref="CF7:CF24" si="32">IF($BC7="","",IF(VLOOKUP($BC7,$AZ$27:$DA$41,33,0)="","",VLOOKUP($BC7,$AZ$27:$DA$41,33,0)))</f>
        <v/>
      </c>
      <c r="CG7" s="405" t="str">
        <f t="shared" ref="CG7:CG24" si="33">IF($BC7="","",IF(VLOOKUP($BC7,$AZ$27:$DA$41,34,0)="","",VLOOKUP($BC7,$AZ$27:$DA$41,34,0)))</f>
        <v/>
      </c>
      <c r="CH7" s="405" t="str">
        <f t="shared" ref="CH7:CH24" si="34">IF($BC7="","",IF(VLOOKUP($BC7,$AZ$27:$DA$41,35,0)="","",VLOOKUP($BC7,$AZ$27:$DA$41,35,0)))</f>
        <v/>
      </c>
      <c r="CI7" s="405" t="str">
        <f t="shared" ref="CI7:CI24" si="35">IF($BC7="","",IF(VLOOKUP($BC7,$AZ$27:$DA$41,36,0)="","",VLOOKUP($BC7,$AZ$27:$DA$41,36,0)))</f>
        <v/>
      </c>
      <c r="CJ7" s="405" t="str">
        <f t="shared" ref="CJ7:CJ24" si="36">IF($BC7="","",IF(VLOOKUP($BC7,$AZ$27:$DA$41,37,0)="","",VLOOKUP($BC7,$AZ$27:$DA$41,37,0)))</f>
        <v/>
      </c>
      <c r="CK7" s="405" t="str">
        <f t="shared" ref="CK7:CK24" si="37">IF($BC7="","",IF(VLOOKUP($BC7,$AZ$27:$DA$41,38,0)="","",VLOOKUP($BC7,$AZ$27:$DA$41,38,0)))</f>
        <v/>
      </c>
      <c r="CL7" s="405" t="str">
        <f t="shared" ref="CL7:CL24" si="38">IF($BC7="","",IF(VLOOKUP($BC7,$AZ$27:$DA$41,39,0)="","",VLOOKUP($BC7,$AZ$27:$DA$41,39,0)))</f>
        <v/>
      </c>
      <c r="CM7" s="405" t="str">
        <f t="shared" ref="CM7:CM24" si="39">IF($BC7="","",IF(VLOOKUP($BC7,$AZ$27:$DA$41,40,0)="","",VLOOKUP($BC7,$AZ$27:$DA$41,40,0)))</f>
        <v/>
      </c>
      <c r="CN7" s="405" t="str">
        <f t="shared" ref="CN7:CN24" si="40">IF($BC7="","",IF(VLOOKUP($BC7,$AZ$27:$DA$41,41,0)="","",VLOOKUP($BC7,$AZ$27:$DA$41,41,0)))</f>
        <v/>
      </c>
      <c r="CO7" s="405" t="str">
        <f t="shared" ref="CO7:CO24" si="41">IF($BC7="","",IF(VLOOKUP($BC7,$AZ$27:$DA$41,42,0)="","",VLOOKUP($BC7,$AZ$27:$DA$41,42,0)))</f>
        <v/>
      </c>
      <c r="CP7" s="405" t="str">
        <f t="shared" ref="CP7:CP24" si="42">IF($BC7="","",IF(VLOOKUP($BC7,$AZ$27:$DA$41,43,0)="","",VLOOKUP($BC7,$AZ$27:$DA$41,43,0)))</f>
        <v/>
      </c>
      <c r="CQ7" s="405" t="str">
        <f t="shared" ref="CQ7:CQ24" si="43">IF($BC7="","",IF(VLOOKUP($BC7,$AZ$27:$DA$41,44,0)="","",VLOOKUP($BC7,$AZ$27:$DA$41,44,0)))</f>
        <v/>
      </c>
      <c r="CR7" s="405" t="str">
        <f t="shared" ref="CR7:CR24" si="44">IF($BC7="","",IF(VLOOKUP($BC7,$AZ$27:$DA$41,45,0)="","",VLOOKUP($BC7,$AZ$27:$DA$41,45,0)))</f>
        <v/>
      </c>
      <c r="CS7" s="405" t="str">
        <f t="shared" ref="CS7:CS24" si="45">IF($BC7="","",IF(VLOOKUP($BC7,$AZ$27:$DA$41,46,0)="","",VLOOKUP($BC7,$AZ$27:$DA$41,46,0)))</f>
        <v/>
      </c>
      <c r="CT7" s="405" t="str">
        <f t="shared" ref="CT7:CT24" si="46">IF($BC7="","",IF(VLOOKUP($BC7,$AZ$27:$DA$41,47,0)="","",VLOOKUP($BC7,$AZ$27:$DA$41,47,0)))</f>
        <v/>
      </c>
      <c r="CU7" s="405" t="str">
        <f t="shared" ref="CU7:CU24" si="47">IF($BC7="","",IF(VLOOKUP($BC7,$AZ$27:$DA$41,48,0)="","",VLOOKUP($BC7,$AZ$27:$DA$41,48,0)))</f>
        <v/>
      </c>
      <c r="CV7" s="405" t="str">
        <f t="shared" ref="CV7:CV24" si="48">IF($BC7="","",IF(VLOOKUP($BC7,$AZ$27:$DA$41,49,0)="","",VLOOKUP($BC7,$AZ$27:$DA$41,49,0)))</f>
        <v/>
      </c>
      <c r="CW7" s="405" t="str">
        <f t="shared" ref="CW7:CW24" si="49">IF($BC7="","",IF(VLOOKUP($BC7,$AZ$27:$DA$41,50,0)="","",VLOOKUP($BC7,$AZ$27:$DA$41,50,0)))</f>
        <v/>
      </c>
      <c r="CX7" s="405" t="str">
        <f t="shared" ref="CX7:CX24" si="50">IF($BC7="","",IF(VLOOKUP($BC7,$AZ$27:$DA$41,51,0)="","",VLOOKUP($BC7,$AZ$27:$DA$41,51,0)))</f>
        <v/>
      </c>
      <c r="CY7" s="405" t="str">
        <f t="shared" ref="CY7:CY24" si="51">IF($BC7="","",IF(VLOOKUP($BC7,$AZ$27:$DA$41,52,0)="","",VLOOKUP($BC7,$AZ$27:$DA$41,52,0)))</f>
        <v/>
      </c>
      <c r="CZ7" s="405" t="str">
        <f t="shared" ref="CZ7:CZ24" si="52">IF($BC7="","",IF(VLOOKUP($BC7,$AZ$27:$DA$41,53,0)="","",VLOOKUP($BC7,$AZ$27:$DA$41,53,0)))</f>
        <v/>
      </c>
      <c r="DA7" s="405" t="str">
        <f t="shared" ref="DA7:DA24" si="53">IF($BC7="","",IF(VLOOKUP($BC7,$AZ$27:$DA$41,54,0)="","",VLOOKUP($BC7,$AZ$27:$DA$41,54,0)))</f>
        <v/>
      </c>
    </row>
    <row r="8" spans="1:105" ht="14.1" customHeight="1">
      <c r="A8" s="360"/>
      <c r="B8" s="3016"/>
      <c r="C8" s="3017"/>
      <c r="D8" s="3017"/>
      <c r="E8" s="3017"/>
      <c r="F8" s="3018"/>
      <c r="G8" s="3019" t="s">
        <v>64</v>
      </c>
      <c r="H8" s="3020"/>
      <c r="I8" s="3020"/>
      <c r="J8" s="3021"/>
      <c r="K8" s="278"/>
      <c r="L8" s="278"/>
      <c r="M8" s="278"/>
      <c r="N8" s="278"/>
      <c r="O8" s="278"/>
      <c r="P8" s="278"/>
      <c r="Q8" s="278"/>
      <c r="R8" s="278"/>
      <c r="S8" s="378"/>
      <c r="T8" s="378"/>
      <c r="U8" s="378"/>
      <c r="V8" s="378"/>
      <c r="W8" s="378"/>
      <c r="X8" s="378"/>
      <c r="Y8" s="378"/>
      <c r="Z8" s="378"/>
      <c r="AA8" s="378"/>
      <c r="AB8" s="378"/>
      <c r="AC8" s="378"/>
      <c r="AD8" s="378"/>
      <c r="AE8" s="378"/>
      <c r="AF8" s="378"/>
      <c r="AG8" s="378"/>
      <c r="AH8" s="378"/>
      <c r="AI8" s="378"/>
      <c r="AJ8" s="378"/>
      <c r="AK8" s="378"/>
      <c r="AL8" s="378"/>
      <c r="AM8" s="378"/>
      <c r="AN8" s="378"/>
      <c r="AO8" s="379"/>
      <c r="AP8" s="379"/>
      <c r="AQ8" s="3022"/>
      <c r="AR8" s="3023"/>
      <c r="AY8" s="395"/>
      <c r="AZ8" s="402">
        <v>3</v>
      </c>
      <c r="BA8" s="3014" t="str">
        <f t="shared" si="3"/>
        <v/>
      </c>
      <c r="BB8" s="3015"/>
      <c r="BC8" s="406"/>
      <c r="BD8" s="404" t="str">
        <f t="shared" si="4"/>
        <v/>
      </c>
      <c r="BE8" s="405" t="str">
        <f t="shared" si="5"/>
        <v/>
      </c>
      <c r="BF8" s="405" t="str">
        <f t="shared" si="6"/>
        <v/>
      </c>
      <c r="BG8" s="405" t="str">
        <f t="shared" si="7"/>
        <v/>
      </c>
      <c r="BH8" s="405" t="str">
        <f t="shared" si="8"/>
        <v/>
      </c>
      <c r="BI8" s="405" t="str">
        <f t="shared" si="9"/>
        <v/>
      </c>
      <c r="BJ8" s="405" t="str">
        <f t="shared" si="10"/>
        <v/>
      </c>
      <c r="BK8" s="405" t="str">
        <f t="shared" si="11"/>
        <v/>
      </c>
      <c r="BL8" s="405" t="str">
        <f t="shared" si="12"/>
        <v/>
      </c>
      <c r="BM8" s="405" t="str">
        <f t="shared" si="13"/>
        <v/>
      </c>
      <c r="BN8" s="405" t="str">
        <f t="shared" si="14"/>
        <v/>
      </c>
      <c r="BO8" s="405" t="str">
        <f t="shared" si="15"/>
        <v/>
      </c>
      <c r="BP8" s="405" t="str">
        <f t="shared" si="16"/>
        <v/>
      </c>
      <c r="BQ8" s="405" t="str">
        <f t="shared" si="17"/>
        <v/>
      </c>
      <c r="BR8" s="405" t="str">
        <f t="shared" si="18"/>
        <v/>
      </c>
      <c r="BS8" s="405" t="str">
        <f t="shared" si="19"/>
        <v/>
      </c>
      <c r="BT8" s="405" t="str">
        <f t="shared" si="20"/>
        <v/>
      </c>
      <c r="BU8" s="405" t="str">
        <f t="shared" si="21"/>
        <v/>
      </c>
      <c r="BV8" s="405" t="str">
        <f t="shared" si="22"/>
        <v/>
      </c>
      <c r="BW8" s="405" t="str">
        <f t="shared" si="23"/>
        <v/>
      </c>
      <c r="BX8" s="405" t="str">
        <f t="shared" si="24"/>
        <v/>
      </c>
      <c r="BY8" s="405" t="str">
        <f t="shared" si="25"/>
        <v/>
      </c>
      <c r="BZ8" s="405" t="str">
        <f t="shared" si="26"/>
        <v/>
      </c>
      <c r="CA8" s="405" t="str">
        <f t="shared" si="27"/>
        <v/>
      </c>
      <c r="CB8" s="405" t="str">
        <f t="shared" si="28"/>
        <v/>
      </c>
      <c r="CC8" s="405" t="str">
        <f t="shared" si="29"/>
        <v/>
      </c>
      <c r="CD8" s="405" t="str">
        <f t="shared" si="30"/>
        <v/>
      </c>
      <c r="CE8" s="405" t="str">
        <f t="shared" si="31"/>
        <v/>
      </c>
      <c r="CF8" s="405" t="str">
        <f t="shared" si="32"/>
        <v/>
      </c>
      <c r="CG8" s="405" t="str">
        <f t="shared" si="33"/>
        <v/>
      </c>
      <c r="CH8" s="405" t="str">
        <f t="shared" si="34"/>
        <v/>
      </c>
      <c r="CI8" s="405" t="str">
        <f t="shared" si="35"/>
        <v/>
      </c>
      <c r="CJ8" s="405" t="str">
        <f t="shared" si="36"/>
        <v/>
      </c>
      <c r="CK8" s="405" t="str">
        <f t="shared" si="37"/>
        <v/>
      </c>
      <c r="CL8" s="405" t="str">
        <f t="shared" si="38"/>
        <v/>
      </c>
      <c r="CM8" s="405" t="str">
        <f t="shared" si="39"/>
        <v/>
      </c>
      <c r="CN8" s="405" t="str">
        <f t="shared" si="40"/>
        <v/>
      </c>
      <c r="CO8" s="405" t="str">
        <f t="shared" si="41"/>
        <v/>
      </c>
      <c r="CP8" s="405" t="str">
        <f t="shared" si="42"/>
        <v/>
      </c>
      <c r="CQ8" s="405" t="str">
        <f t="shared" si="43"/>
        <v/>
      </c>
      <c r="CR8" s="405" t="str">
        <f t="shared" si="44"/>
        <v/>
      </c>
      <c r="CS8" s="405" t="str">
        <f t="shared" si="45"/>
        <v/>
      </c>
      <c r="CT8" s="405" t="str">
        <f t="shared" si="46"/>
        <v/>
      </c>
      <c r="CU8" s="405" t="str">
        <f t="shared" si="47"/>
        <v/>
      </c>
      <c r="CV8" s="405" t="str">
        <f t="shared" si="48"/>
        <v/>
      </c>
      <c r="CW8" s="405" t="str">
        <f t="shared" si="49"/>
        <v/>
      </c>
      <c r="CX8" s="405" t="str">
        <f t="shared" si="50"/>
        <v/>
      </c>
      <c r="CY8" s="405" t="str">
        <f t="shared" si="51"/>
        <v/>
      </c>
      <c r="CZ8" s="405" t="str">
        <f t="shared" si="52"/>
        <v/>
      </c>
      <c r="DA8" s="405" t="str">
        <f t="shared" si="53"/>
        <v/>
      </c>
    </row>
    <row r="9" spans="1:105" ht="14.1" customHeight="1">
      <c r="A9" s="360"/>
      <c r="B9" s="3016"/>
      <c r="C9" s="3017"/>
      <c r="D9" s="3017"/>
      <c r="E9" s="3017"/>
      <c r="F9" s="3018"/>
      <c r="G9" s="3019" t="s">
        <v>64</v>
      </c>
      <c r="H9" s="3020"/>
      <c r="I9" s="3020"/>
      <c r="J9" s="3021"/>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022"/>
      <c r="AR9" s="3023"/>
      <c r="AY9" s="395"/>
      <c r="AZ9" s="402">
        <v>4</v>
      </c>
      <c r="BA9" s="3014" t="str">
        <f t="shared" si="3"/>
        <v/>
      </c>
      <c r="BB9" s="3015"/>
      <c r="BC9" s="406"/>
      <c r="BD9" s="404" t="str">
        <f t="shared" si="4"/>
        <v/>
      </c>
      <c r="BE9" s="405" t="str">
        <f t="shared" si="5"/>
        <v/>
      </c>
      <c r="BF9" s="405" t="str">
        <f t="shared" si="6"/>
        <v/>
      </c>
      <c r="BG9" s="405" t="str">
        <f t="shared" si="7"/>
        <v/>
      </c>
      <c r="BH9" s="405" t="str">
        <f t="shared" si="8"/>
        <v/>
      </c>
      <c r="BI9" s="405" t="str">
        <f t="shared" si="9"/>
        <v/>
      </c>
      <c r="BJ9" s="405" t="str">
        <f t="shared" si="10"/>
        <v/>
      </c>
      <c r="BK9" s="405" t="str">
        <f t="shared" si="11"/>
        <v/>
      </c>
      <c r="BL9" s="405" t="str">
        <f t="shared" si="12"/>
        <v/>
      </c>
      <c r="BM9" s="405" t="str">
        <f t="shared" si="13"/>
        <v/>
      </c>
      <c r="BN9" s="405" t="str">
        <f t="shared" si="14"/>
        <v/>
      </c>
      <c r="BO9" s="405" t="str">
        <f t="shared" si="15"/>
        <v/>
      </c>
      <c r="BP9" s="405" t="str">
        <f t="shared" si="16"/>
        <v/>
      </c>
      <c r="BQ9" s="405" t="str">
        <f t="shared" si="17"/>
        <v/>
      </c>
      <c r="BR9" s="405" t="str">
        <f t="shared" si="18"/>
        <v/>
      </c>
      <c r="BS9" s="405" t="str">
        <f t="shared" si="19"/>
        <v/>
      </c>
      <c r="BT9" s="405" t="str">
        <f t="shared" si="20"/>
        <v/>
      </c>
      <c r="BU9" s="405" t="str">
        <f t="shared" si="21"/>
        <v/>
      </c>
      <c r="BV9" s="405" t="str">
        <f t="shared" si="22"/>
        <v/>
      </c>
      <c r="BW9" s="405" t="str">
        <f t="shared" si="23"/>
        <v/>
      </c>
      <c r="BX9" s="405" t="str">
        <f t="shared" si="24"/>
        <v/>
      </c>
      <c r="BY9" s="405" t="str">
        <f t="shared" si="25"/>
        <v/>
      </c>
      <c r="BZ9" s="405" t="str">
        <f t="shared" si="26"/>
        <v/>
      </c>
      <c r="CA9" s="405" t="str">
        <f t="shared" si="27"/>
        <v/>
      </c>
      <c r="CB9" s="405" t="str">
        <f t="shared" si="28"/>
        <v/>
      </c>
      <c r="CC9" s="405" t="str">
        <f t="shared" si="29"/>
        <v/>
      </c>
      <c r="CD9" s="405" t="str">
        <f t="shared" si="30"/>
        <v/>
      </c>
      <c r="CE9" s="405" t="str">
        <f t="shared" si="31"/>
        <v/>
      </c>
      <c r="CF9" s="405" t="str">
        <f t="shared" si="32"/>
        <v/>
      </c>
      <c r="CG9" s="405" t="str">
        <f t="shared" si="33"/>
        <v/>
      </c>
      <c r="CH9" s="405" t="str">
        <f t="shared" si="34"/>
        <v/>
      </c>
      <c r="CI9" s="405" t="str">
        <f t="shared" si="35"/>
        <v/>
      </c>
      <c r="CJ9" s="405" t="str">
        <f t="shared" si="36"/>
        <v/>
      </c>
      <c r="CK9" s="405" t="str">
        <f t="shared" si="37"/>
        <v/>
      </c>
      <c r="CL9" s="405" t="str">
        <f t="shared" si="38"/>
        <v/>
      </c>
      <c r="CM9" s="405" t="str">
        <f t="shared" si="39"/>
        <v/>
      </c>
      <c r="CN9" s="405" t="str">
        <f t="shared" si="40"/>
        <v/>
      </c>
      <c r="CO9" s="405" t="str">
        <f t="shared" si="41"/>
        <v/>
      </c>
      <c r="CP9" s="405" t="str">
        <f t="shared" si="42"/>
        <v/>
      </c>
      <c r="CQ9" s="405" t="str">
        <f t="shared" si="43"/>
        <v/>
      </c>
      <c r="CR9" s="405" t="str">
        <f t="shared" si="44"/>
        <v/>
      </c>
      <c r="CS9" s="405" t="str">
        <f t="shared" si="45"/>
        <v/>
      </c>
      <c r="CT9" s="405" t="str">
        <f t="shared" si="46"/>
        <v/>
      </c>
      <c r="CU9" s="405" t="str">
        <f t="shared" si="47"/>
        <v/>
      </c>
      <c r="CV9" s="405" t="str">
        <f t="shared" si="48"/>
        <v/>
      </c>
      <c r="CW9" s="405" t="str">
        <f t="shared" si="49"/>
        <v/>
      </c>
      <c r="CX9" s="405" t="str">
        <f t="shared" si="50"/>
        <v/>
      </c>
      <c r="CY9" s="405" t="str">
        <f t="shared" si="51"/>
        <v/>
      </c>
      <c r="CZ9" s="405" t="str">
        <f t="shared" si="52"/>
        <v/>
      </c>
      <c r="DA9" s="405" t="str">
        <f t="shared" si="53"/>
        <v/>
      </c>
    </row>
    <row r="10" spans="1:105" ht="14.1" customHeight="1">
      <c r="A10" s="360"/>
      <c r="B10" s="3016"/>
      <c r="C10" s="3017"/>
      <c r="D10" s="3017"/>
      <c r="E10" s="3017"/>
      <c r="F10" s="3018"/>
      <c r="G10" s="3019" t="s">
        <v>64</v>
      </c>
      <c r="H10" s="3020"/>
      <c r="I10" s="3020"/>
      <c r="J10" s="3021"/>
      <c r="K10" s="378"/>
      <c r="L10" s="378"/>
      <c r="M10" s="378"/>
      <c r="N10" s="378"/>
      <c r="O10" s="378"/>
      <c r="P10" s="378"/>
      <c r="Q10" s="378"/>
      <c r="R10" s="378"/>
      <c r="S10" s="378"/>
      <c r="T10" s="378"/>
      <c r="U10" s="378"/>
      <c r="V10" s="380"/>
      <c r="W10" s="378"/>
      <c r="X10" s="378"/>
      <c r="Y10" s="380"/>
      <c r="Z10" s="378"/>
      <c r="AA10" s="378"/>
      <c r="AB10" s="378"/>
      <c r="AC10" s="378"/>
      <c r="AD10" s="378"/>
      <c r="AE10" s="378"/>
      <c r="AF10" s="378"/>
      <c r="AG10" s="378"/>
      <c r="AH10" s="378"/>
      <c r="AI10" s="378"/>
      <c r="AJ10" s="378"/>
      <c r="AK10" s="380"/>
      <c r="AL10" s="378"/>
      <c r="AM10" s="378"/>
      <c r="AN10" s="378"/>
      <c r="AO10" s="378"/>
      <c r="AP10" s="378"/>
      <c r="AQ10" s="3022"/>
      <c r="AR10" s="3023"/>
      <c r="AY10" s="395"/>
      <c r="AZ10" s="402">
        <v>5</v>
      </c>
      <c r="BA10" s="3014" t="str">
        <f t="shared" si="3"/>
        <v/>
      </c>
      <c r="BB10" s="3015"/>
      <c r="BC10" s="406"/>
      <c r="BD10" s="404" t="str">
        <f t="shared" si="4"/>
        <v/>
      </c>
      <c r="BE10" s="405" t="str">
        <f t="shared" si="5"/>
        <v/>
      </c>
      <c r="BF10" s="405" t="str">
        <f t="shared" si="6"/>
        <v/>
      </c>
      <c r="BG10" s="405" t="str">
        <f t="shared" si="7"/>
        <v/>
      </c>
      <c r="BH10" s="405" t="str">
        <f t="shared" si="8"/>
        <v/>
      </c>
      <c r="BI10" s="405" t="str">
        <f t="shared" si="9"/>
        <v/>
      </c>
      <c r="BJ10" s="405" t="str">
        <f t="shared" si="10"/>
        <v/>
      </c>
      <c r="BK10" s="405" t="str">
        <f t="shared" si="11"/>
        <v/>
      </c>
      <c r="BL10" s="405" t="str">
        <f t="shared" si="12"/>
        <v/>
      </c>
      <c r="BM10" s="405" t="str">
        <f t="shared" si="13"/>
        <v/>
      </c>
      <c r="BN10" s="405" t="str">
        <f t="shared" si="14"/>
        <v/>
      </c>
      <c r="BO10" s="405" t="str">
        <f t="shared" si="15"/>
        <v/>
      </c>
      <c r="BP10" s="405" t="str">
        <f t="shared" si="16"/>
        <v/>
      </c>
      <c r="BQ10" s="405" t="str">
        <f t="shared" si="17"/>
        <v/>
      </c>
      <c r="BR10" s="405" t="str">
        <f t="shared" si="18"/>
        <v/>
      </c>
      <c r="BS10" s="405" t="str">
        <f t="shared" si="19"/>
        <v/>
      </c>
      <c r="BT10" s="405" t="str">
        <f t="shared" si="20"/>
        <v/>
      </c>
      <c r="BU10" s="405" t="str">
        <f t="shared" si="21"/>
        <v/>
      </c>
      <c r="BV10" s="405" t="str">
        <f t="shared" si="22"/>
        <v/>
      </c>
      <c r="BW10" s="405" t="str">
        <f t="shared" si="23"/>
        <v/>
      </c>
      <c r="BX10" s="405" t="str">
        <f t="shared" si="24"/>
        <v/>
      </c>
      <c r="BY10" s="405" t="str">
        <f t="shared" si="25"/>
        <v/>
      </c>
      <c r="BZ10" s="405" t="str">
        <f t="shared" si="26"/>
        <v/>
      </c>
      <c r="CA10" s="405" t="str">
        <f t="shared" si="27"/>
        <v/>
      </c>
      <c r="CB10" s="405" t="str">
        <f t="shared" si="28"/>
        <v/>
      </c>
      <c r="CC10" s="405" t="str">
        <f t="shared" si="29"/>
        <v/>
      </c>
      <c r="CD10" s="405" t="str">
        <f t="shared" si="30"/>
        <v/>
      </c>
      <c r="CE10" s="405" t="str">
        <f t="shared" si="31"/>
        <v/>
      </c>
      <c r="CF10" s="405" t="str">
        <f t="shared" si="32"/>
        <v/>
      </c>
      <c r="CG10" s="405" t="str">
        <f t="shared" si="33"/>
        <v/>
      </c>
      <c r="CH10" s="405" t="str">
        <f t="shared" si="34"/>
        <v/>
      </c>
      <c r="CI10" s="405" t="str">
        <f t="shared" si="35"/>
        <v/>
      </c>
      <c r="CJ10" s="405" t="str">
        <f t="shared" si="36"/>
        <v/>
      </c>
      <c r="CK10" s="405" t="str">
        <f t="shared" si="37"/>
        <v/>
      </c>
      <c r="CL10" s="405" t="str">
        <f t="shared" si="38"/>
        <v/>
      </c>
      <c r="CM10" s="405" t="str">
        <f t="shared" si="39"/>
        <v/>
      </c>
      <c r="CN10" s="405" t="str">
        <f t="shared" si="40"/>
        <v/>
      </c>
      <c r="CO10" s="405" t="str">
        <f t="shared" si="41"/>
        <v/>
      </c>
      <c r="CP10" s="405" t="str">
        <f t="shared" si="42"/>
        <v/>
      </c>
      <c r="CQ10" s="405" t="str">
        <f t="shared" si="43"/>
        <v/>
      </c>
      <c r="CR10" s="405" t="str">
        <f t="shared" si="44"/>
        <v/>
      </c>
      <c r="CS10" s="405" t="str">
        <f t="shared" si="45"/>
        <v/>
      </c>
      <c r="CT10" s="405" t="str">
        <f t="shared" si="46"/>
        <v/>
      </c>
      <c r="CU10" s="405" t="str">
        <f t="shared" si="47"/>
        <v/>
      </c>
      <c r="CV10" s="405" t="str">
        <f t="shared" si="48"/>
        <v/>
      </c>
      <c r="CW10" s="405" t="str">
        <f t="shared" si="49"/>
        <v/>
      </c>
      <c r="CX10" s="405" t="str">
        <f t="shared" si="50"/>
        <v/>
      </c>
      <c r="CY10" s="405" t="str">
        <f t="shared" si="51"/>
        <v/>
      </c>
      <c r="CZ10" s="405" t="str">
        <f t="shared" si="52"/>
        <v/>
      </c>
      <c r="DA10" s="405" t="str">
        <f t="shared" si="53"/>
        <v/>
      </c>
    </row>
    <row r="11" spans="1:105" ht="14.1" customHeight="1">
      <c r="A11" s="360"/>
      <c r="B11" s="3016"/>
      <c r="C11" s="3017"/>
      <c r="D11" s="3017"/>
      <c r="E11" s="3017"/>
      <c r="F11" s="3018"/>
      <c r="G11" s="3019" t="s">
        <v>64</v>
      </c>
      <c r="H11" s="3020"/>
      <c r="I11" s="3020"/>
      <c r="J11" s="3021"/>
      <c r="K11" s="381"/>
      <c r="L11" s="378"/>
      <c r="M11" s="378"/>
      <c r="N11" s="378"/>
      <c r="O11" s="378"/>
      <c r="P11" s="378"/>
      <c r="Q11" s="378"/>
      <c r="R11" s="378"/>
      <c r="S11" s="378"/>
      <c r="T11" s="378"/>
      <c r="U11" s="378"/>
      <c r="V11" s="378"/>
      <c r="W11" s="378"/>
      <c r="X11" s="378"/>
      <c r="Y11" s="380"/>
      <c r="Z11" s="378"/>
      <c r="AA11" s="378"/>
      <c r="AB11" s="378"/>
      <c r="AC11" s="378"/>
      <c r="AD11" s="378"/>
      <c r="AE11" s="378"/>
      <c r="AF11" s="378"/>
      <c r="AG11" s="378"/>
      <c r="AH11" s="378"/>
      <c r="AI11" s="378"/>
      <c r="AJ11" s="378"/>
      <c r="AK11" s="378"/>
      <c r="AL11" s="378"/>
      <c r="AM11" s="378"/>
      <c r="AN11" s="378"/>
      <c r="AO11" s="378"/>
      <c r="AP11" s="378"/>
      <c r="AQ11" s="3022"/>
      <c r="AR11" s="3023"/>
      <c r="AY11" s="395"/>
      <c r="AZ11" s="402">
        <v>6</v>
      </c>
      <c r="BA11" s="3014" t="str">
        <f t="shared" si="3"/>
        <v/>
      </c>
      <c r="BB11" s="3015"/>
      <c r="BC11" s="406"/>
      <c r="BD11" s="404" t="str">
        <f t="shared" si="4"/>
        <v/>
      </c>
      <c r="BE11" s="405" t="str">
        <f t="shared" si="5"/>
        <v/>
      </c>
      <c r="BF11" s="405" t="str">
        <f t="shared" si="6"/>
        <v/>
      </c>
      <c r="BG11" s="405" t="str">
        <f t="shared" si="7"/>
        <v/>
      </c>
      <c r="BH11" s="405" t="str">
        <f t="shared" si="8"/>
        <v/>
      </c>
      <c r="BI11" s="405" t="str">
        <f t="shared" si="9"/>
        <v/>
      </c>
      <c r="BJ11" s="405" t="str">
        <f t="shared" si="10"/>
        <v/>
      </c>
      <c r="BK11" s="405" t="str">
        <f t="shared" si="11"/>
        <v/>
      </c>
      <c r="BL11" s="405" t="str">
        <f t="shared" si="12"/>
        <v/>
      </c>
      <c r="BM11" s="405" t="str">
        <f t="shared" si="13"/>
        <v/>
      </c>
      <c r="BN11" s="405" t="str">
        <f t="shared" si="14"/>
        <v/>
      </c>
      <c r="BO11" s="405" t="str">
        <f t="shared" si="15"/>
        <v/>
      </c>
      <c r="BP11" s="405" t="str">
        <f t="shared" si="16"/>
        <v/>
      </c>
      <c r="BQ11" s="405" t="str">
        <f t="shared" si="17"/>
        <v/>
      </c>
      <c r="BR11" s="405" t="str">
        <f t="shared" si="18"/>
        <v/>
      </c>
      <c r="BS11" s="405" t="str">
        <f t="shared" si="19"/>
        <v/>
      </c>
      <c r="BT11" s="405" t="str">
        <f t="shared" si="20"/>
        <v/>
      </c>
      <c r="BU11" s="405" t="str">
        <f t="shared" si="21"/>
        <v/>
      </c>
      <c r="BV11" s="405" t="str">
        <f t="shared" si="22"/>
        <v/>
      </c>
      <c r="BW11" s="405" t="str">
        <f t="shared" si="23"/>
        <v/>
      </c>
      <c r="BX11" s="405" t="str">
        <f t="shared" si="24"/>
        <v/>
      </c>
      <c r="BY11" s="405" t="str">
        <f t="shared" si="25"/>
        <v/>
      </c>
      <c r="BZ11" s="405" t="str">
        <f t="shared" si="26"/>
        <v/>
      </c>
      <c r="CA11" s="405" t="str">
        <f t="shared" si="27"/>
        <v/>
      </c>
      <c r="CB11" s="405" t="str">
        <f t="shared" si="28"/>
        <v/>
      </c>
      <c r="CC11" s="405" t="str">
        <f t="shared" si="29"/>
        <v/>
      </c>
      <c r="CD11" s="405" t="str">
        <f t="shared" si="30"/>
        <v/>
      </c>
      <c r="CE11" s="405" t="str">
        <f t="shared" si="31"/>
        <v/>
      </c>
      <c r="CF11" s="405" t="str">
        <f t="shared" si="32"/>
        <v/>
      </c>
      <c r="CG11" s="405" t="str">
        <f t="shared" si="33"/>
        <v/>
      </c>
      <c r="CH11" s="405" t="str">
        <f t="shared" si="34"/>
        <v/>
      </c>
      <c r="CI11" s="405" t="str">
        <f t="shared" si="35"/>
        <v/>
      </c>
      <c r="CJ11" s="405" t="str">
        <f t="shared" si="36"/>
        <v/>
      </c>
      <c r="CK11" s="405" t="str">
        <f t="shared" si="37"/>
        <v/>
      </c>
      <c r="CL11" s="405" t="str">
        <f t="shared" si="38"/>
        <v/>
      </c>
      <c r="CM11" s="405" t="str">
        <f t="shared" si="39"/>
        <v/>
      </c>
      <c r="CN11" s="405" t="str">
        <f t="shared" si="40"/>
        <v/>
      </c>
      <c r="CO11" s="405" t="str">
        <f t="shared" si="41"/>
        <v/>
      </c>
      <c r="CP11" s="405" t="str">
        <f t="shared" si="42"/>
        <v/>
      </c>
      <c r="CQ11" s="405" t="str">
        <f t="shared" si="43"/>
        <v/>
      </c>
      <c r="CR11" s="405" t="str">
        <f t="shared" si="44"/>
        <v/>
      </c>
      <c r="CS11" s="405" t="str">
        <f t="shared" si="45"/>
        <v/>
      </c>
      <c r="CT11" s="405" t="str">
        <f t="shared" si="46"/>
        <v/>
      </c>
      <c r="CU11" s="405" t="str">
        <f t="shared" si="47"/>
        <v/>
      </c>
      <c r="CV11" s="405" t="str">
        <f t="shared" si="48"/>
        <v/>
      </c>
      <c r="CW11" s="405" t="str">
        <f t="shared" si="49"/>
        <v/>
      </c>
      <c r="CX11" s="405" t="str">
        <f t="shared" si="50"/>
        <v/>
      </c>
      <c r="CY11" s="405" t="str">
        <f t="shared" si="51"/>
        <v/>
      </c>
      <c r="CZ11" s="405" t="str">
        <f t="shared" si="52"/>
        <v/>
      </c>
      <c r="DA11" s="405" t="str">
        <f t="shared" si="53"/>
        <v/>
      </c>
    </row>
    <row r="12" spans="1:105" ht="14.1" customHeight="1">
      <c r="A12" s="360"/>
      <c r="B12" s="3016"/>
      <c r="C12" s="3017"/>
      <c r="D12" s="3017"/>
      <c r="E12" s="3017"/>
      <c r="F12" s="3018"/>
      <c r="G12" s="3019" t="s">
        <v>64</v>
      </c>
      <c r="H12" s="3020"/>
      <c r="I12" s="3020"/>
      <c r="J12" s="3021"/>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022"/>
      <c r="AR12" s="3023"/>
      <c r="AY12" s="395"/>
      <c r="AZ12" s="402">
        <v>7</v>
      </c>
      <c r="BA12" s="3014" t="str">
        <f t="shared" si="3"/>
        <v/>
      </c>
      <c r="BB12" s="3015"/>
      <c r="BC12" s="406"/>
      <c r="BD12" s="404" t="str">
        <f t="shared" si="4"/>
        <v/>
      </c>
      <c r="BE12" s="405" t="str">
        <f t="shared" si="5"/>
        <v/>
      </c>
      <c r="BF12" s="405" t="str">
        <f t="shared" si="6"/>
        <v/>
      </c>
      <c r="BG12" s="405" t="str">
        <f t="shared" si="7"/>
        <v/>
      </c>
      <c r="BH12" s="405" t="str">
        <f t="shared" si="8"/>
        <v/>
      </c>
      <c r="BI12" s="405" t="str">
        <f t="shared" si="9"/>
        <v/>
      </c>
      <c r="BJ12" s="405" t="str">
        <f t="shared" si="10"/>
        <v/>
      </c>
      <c r="BK12" s="405" t="str">
        <f t="shared" si="11"/>
        <v/>
      </c>
      <c r="BL12" s="405" t="str">
        <f t="shared" si="12"/>
        <v/>
      </c>
      <c r="BM12" s="405" t="str">
        <f t="shared" si="13"/>
        <v/>
      </c>
      <c r="BN12" s="405" t="str">
        <f t="shared" si="14"/>
        <v/>
      </c>
      <c r="BO12" s="405" t="str">
        <f t="shared" si="15"/>
        <v/>
      </c>
      <c r="BP12" s="405" t="str">
        <f t="shared" si="16"/>
        <v/>
      </c>
      <c r="BQ12" s="405" t="str">
        <f t="shared" si="17"/>
        <v/>
      </c>
      <c r="BR12" s="405" t="str">
        <f t="shared" si="18"/>
        <v/>
      </c>
      <c r="BS12" s="405" t="str">
        <f t="shared" si="19"/>
        <v/>
      </c>
      <c r="BT12" s="405" t="str">
        <f t="shared" si="20"/>
        <v/>
      </c>
      <c r="BU12" s="405" t="str">
        <f t="shared" si="21"/>
        <v/>
      </c>
      <c r="BV12" s="405" t="str">
        <f t="shared" si="22"/>
        <v/>
      </c>
      <c r="BW12" s="405" t="str">
        <f t="shared" si="23"/>
        <v/>
      </c>
      <c r="BX12" s="405" t="str">
        <f t="shared" si="24"/>
        <v/>
      </c>
      <c r="BY12" s="405" t="str">
        <f t="shared" si="25"/>
        <v/>
      </c>
      <c r="BZ12" s="405" t="str">
        <f t="shared" si="26"/>
        <v/>
      </c>
      <c r="CA12" s="405" t="str">
        <f t="shared" si="27"/>
        <v/>
      </c>
      <c r="CB12" s="405" t="str">
        <f t="shared" si="28"/>
        <v/>
      </c>
      <c r="CC12" s="405" t="str">
        <f t="shared" si="29"/>
        <v/>
      </c>
      <c r="CD12" s="405" t="str">
        <f t="shared" si="30"/>
        <v/>
      </c>
      <c r="CE12" s="405" t="str">
        <f t="shared" si="31"/>
        <v/>
      </c>
      <c r="CF12" s="405" t="str">
        <f t="shared" si="32"/>
        <v/>
      </c>
      <c r="CG12" s="405" t="str">
        <f t="shared" si="33"/>
        <v/>
      </c>
      <c r="CH12" s="405" t="str">
        <f t="shared" si="34"/>
        <v/>
      </c>
      <c r="CI12" s="405" t="str">
        <f t="shared" si="35"/>
        <v/>
      </c>
      <c r="CJ12" s="405" t="str">
        <f t="shared" si="36"/>
        <v/>
      </c>
      <c r="CK12" s="405" t="str">
        <f t="shared" si="37"/>
        <v/>
      </c>
      <c r="CL12" s="405" t="str">
        <f t="shared" si="38"/>
        <v/>
      </c>
      <c r="CM12" s="405" t="str">
        <f t="shared" si="39"/>
        <v/>
      </c>
      <c r="CN12" s="405" t="str">
        <f t="shared" si="40"/>
        <v/>
      </c>
      <c r="CO12" s="405" t="str">
        <f t="shared" si="41"/>
        <v/>
      </c>
      <c r="CP12" s="405" t="str">
        <f t="shared" si="42"/>
        <v/>
      </c>
      <c r="CQ12" s="405" t="str">
        <f t="shared" si="43"/>
        <v/>
      </c>
      <c r="CR12" s="405" t="str">
        <f t="shared" si="44"/>
        <v/>
      </c>
      <c r="CS12" s="405" t="str">
        <f t="shared" si="45"/>
        <v/>
      </c>
      <c r="CT12" s="405" t="str">
        <f t="shared" si="46"/>
        <v/>
      </c>
      <c r="CU12" s="405" t="str">
        <f t="shared" si="47"/>
        <v/>
      </c>
      <c r="CV12" s="405" t="str">
        <f t="shared" si="48"/>
        <v/>
      </c>
      <c r="CW12" s="405" t="str">
        <f t="shared" si="49"/>
        <v/>
      </c>
      <c r="CX12" s="405" t="str">
        <f t="shared" si="50"/>
        <v/>
      </c>
      <c r="CY12" s="405" t="str">
        <f t="shared" si="51"/>
        <v/>
      </c>
      <c r="CZ12" s="405" t="str">
        <f t="shared" si="52"/>
        <v/>
      </c>
      <c r="DA12" s="405" t="str">
        <f t="shared" si="53"/>
        <v/>
      </c>
    </row>
    <row r="13" spans="1:105" ht="14.1" customHeight="1">
      <c r="A13" s="360"/>
      <c r="B13" s="3016"/>
      <c r="C13" s="3017"/>
      <c r="D13" s="3017"/>
      <c r="E13" s="3017"/>
      <c r="F13" s="3018"/>
      <c r="G13" s="3019" t="s">
        <v>64</v>
      </c>
      <c r="H13" s="3020"/>
      <c r="I13" s="3020"/>
      <c r="J13" s="3021"/>
      <c r="K13" s="378"/>
      <c r="L13" s="378"/>
      <c r="M13" s="378"/>
      <c r="N13" s="378"/>
      <c r="O13" s="378"/>
      <c r="P13" s="378"/>
      <c r="Q13" s="378"/>
      <c r="R13" s="378"/>
      <c r="S13" s="378"/>
      <c r="T13" s="378"/>
      <c r="U13" s="378"/>
      <c r="V13" s="380"/>
      <c r="W13" s="378"/>
      <c r="X13" s="378"/>
      <c r="Y13" s="380"/>
      <c r="Z13" s="378"/>
      <c r="AA13" s="378"/>
      <c r="AB13" s="378"/>
      <c r="AC13" s="378"/>
      <c r="AD13" s="378"/>
      <c r="AE13" s="378"/>
      <c r="AF13" s="378"/>
      <c r="AG13" s="378"/>
      <c r="AH13" s="378"/>
      <c r="AI13" s="378"/>
      <c r="AJ13" s="378"/>
      <c r="AK13" s="378"/>
      <c r="AL13" s="378"/>
      <c r="AM13" s="378"/>
      <c r="AN13" s="378"/>
      <c r="AO13" s="378"/>
      <c r="AP13" s="378"/>
      <c r="AQ13" s="3022"/>
      <c r="AR13" s="3023"/>
      <c r="AY13" s="395"/>
      <c r="AZ13" s="402">
        <v>8</v>
      </c>
      <c r="BA13" s="3014" t="str">
        <f t="shared" si="3"/>
        <v/>
      </c>
      <c r="BB13" s="3015"/>
      <c r="BC13" s="406"/>
      <c r="BD13" s="404" t="str">
        <f t="shared" si="4"/>
        <v/>
      </c>
      <c r="BE13" s="405" t="str">
        <f t="shared" si="5"/>
        <v/>
      </c>
      <c r="BF13" s="405" t="str">
        <f t="shared" si="6"/>
        <v/>
      </c>
      <c r="BG13" s="405" t="str">
        <f t="shared" si="7"/>
        <v/>
      </c>
      <c r="BH13" s="405" t="str">
        <f t="shared" si="8"/>
        <v/>
      </c>
      <c r="BI13" s="405" t="str">
        <f t="shared" si="9"/>
        <v/>
      </c>
      <c r="BJ13" s="405" t="str">
        <f t="shared" si="10"/>
        <v/>
      </c>
      <c r="BK13" s="405" t="str">
        <f t="shared" si="11"/>
        <v/>
      </c>
      <c r="BL13" s="405" t="str">
        <f t="shared" si="12"/>
        <v/>
      </c>
      <c r="BM13" s="405" t="str">
        <f t="shared" si="13"/>
        <v/>
      </c>
      <c r="BN13" s="405" t="str">
        <f t="shared" si="14"/>
        <v/>
      </c>
      <c r="BO13" s="405" t="str">
        <f t="shared" si="15"/>
        <v/>
      </c>
      <c r="BP13" s="405" t="str">
        <f t="shared" si="16"/>
        <v/>
      </c>
      <c r="BQ13" s="405" t="str">
        <f t="shared" si="17"/>
        <v/>
      </c>
      <c r="BR13" s="405" t="str">
        <f t="shared" si="18"/>
        <v/>
      </c>
      <c r="BS13" s="405" t="str">
        <f t="shared" si="19"/>
        <v/>
      </c>
      <c r="BT13" s="405" t="str">
        <f t="shared" si="20"/>
        <v/>
      </c>
      <c r="BU13" s="405" t="str">
        <f t="shared" si="21"/>
        <v/>
      </c>
      <c r="BV13" s="405" t="str">
        <f t="shared" si="22"/>
        <v/>
      </c>
      <c r="BW13" s="405" t="str">
        <f t="shared" si="23"/>
        <v/>
      </c>
      <c r="BX13" s="405" t="str">
        <f t="shared" si="24"/>
        <v/>
      </c>
      <c r="BY13" s="405" t="str">
        <f t="shared" si="25"/>
        <v/>
      </c>
      <c r="BZ13" s="405" t="str">
        <f t="shared" si="26"/>
        <v/>
      </c>
      <c r="CA13" s="405" t="str">
        <f t="shared" si="27"/>
        <v/>
      </c>
      <c r="CB13" s="405" t="str">
        <f t="shared" si="28"/>
        <v/>
      </c>
      <c r="CC13" s="405" t="str">
        <f t="shared" si="29"/>
        <v/>
      </c>
      <c r="CD13" s="405" t="str">
        <f t="shared" si="30"/>
        <v/>
      </c>
      <c r="CE13" s="405" t="str">
        <f t="shared" si="31"/>
        <v/>
      </c>
      <c r="CF13" s="405" t="str">
        <f t="shared" si="32"/>
        <v/>
      </c>
      <c r="CG13" s="405" t="str">
        <f t="shared" si="33"/>
        <v/>
      </c>
      <c r="CH13" s="405" t="str">
        <f t="shared" si="34"/>
        <v/>
      </c>
      <c r="CI13" s="405" t="str">
        <f t="shared" si="35"/>
        <v/>
      </c>
      <c r="CJ13" s="405" t="str">
        <f t="shared" si="36"/>
        <v/>
      </c>
      <c r="CK13" s="405" t="str">
        <f t="shared" si="37"/>
        <v/>
      </c>
      <c r="CL13" s="405" t="str">
        <f t="shared" si="38"/>
        <v/>
      </c>
      <c r="CM13" s="405" t="str">
        <f t="shared" si="39"/>
        <v/>
      </c>
      <c r="CN13" s="405" t="str">
        <f t="shared" si="40"/>
        <v/>
      </c>
      <c r="CO13" s="405" t="str">
        <f t="shared" si="41"/>
        <v/>
      </c>
      <c r="CP13" s="405" t="str">
        <f t="shared" si="42"/>
        <v/>
      </c>
      <c r="CQ13" s="405" t="str">
        <f t="shared" si="43"/>
        <v/>
      </c>
      <c r="CR13" s="405" t="str">
        <f t="shared" si="44"/>
        <v/>
      </c>
      <c r="CS13" s="405" t="str">
        <f t="shared" si="45"/>
        <v/>
      </c>
      <c r="CT13" s="405" t="str">
        <f t="shared" si="46"/>
        <v/>
      </c>
      <c r="CU13" s="405" t="str">
        <f t="shared" si="47"/>
        <v/>
      </c>
      <c r="CV13" s="405" t="str">
        <f t="shared" si="48"/>
        <v/>
      </c>
      <c r="CW13" s="405" t="str">
        <f t="shared" si="49"/>
        <v/>
      </c>
      <c r="CX13" s="405" t="str">
        <f t="shared" si="50"/>
        <v/>
      </c>
      <c r="CY13" s="405" t="str">
        <f t="shared" si="51"/>
        <v/>
      </c>
      <c r="CZ13" s="405" t="str">
        <f t="shared" si="52"/>
        <v/>
      </c>
      <c r="DA13" s="405" t="str">
        <f t="shared" si="53"/>
        <v/>
      </c>
    </row>
    <row r="14" spans="1:105" ht="14.1" customHeight="1">
      <c r="A14" s="360"/>
      <c r="B14" s="3016"/>
      <c r="C14" s="3017"/>
      <c r="D14" s="3017"/>
      <c r="E14" s="3017"/>
      <c r="F14" s="3018"/>
      <c r="G14" s="3019"/>
      <c r="H14" s="3020"/>
      <c r="I14" s="3020"/>
      <c r="J14" s="3021"/>
      <c r="K14" s="381"/>
      <c r="L14" s="378"/>
      <c r="M14" s="378"/>
      <c r="N14" s="378"/>
      <c r="O14" s="378"/>
      <c r="P14" s="378"/>
      <c r="Q14" s="378"/>
      <c r="R14" s="378"/>
      <c r="S14" s="378"/>
      <c r="T14" s="378"/>
      <c r="U14" s="378"/>
      <c r="V14" s="378"/>
      <c r="W14" s="378"/>
      <c r="X14" s="378"/>
      <c r="Y14" s="380"/>
      <c r="Z14" s="378"/>
      <c r="AA14" s="378"/>
      <c r="AB14" s="378"/>
      <c r="AC14" s="378"/>
      <c r="AD14" s="378"/>
      <c r="AE14" s="378"/>
      <c r="AF14" s="378"/>
      <c r="AG14" s="378"/>
      <c r="AH14" s="378"/>
      <c r="AI14" s="378"/>
      <c r="AJ14" s="378"/>
      <c r="AK14" s="378"/>
      <c r="AL14" s="378"/>
      <c r="AM14" s="378"/>
      <c r="AN14" s="378"/>
      <c r="AO14" s="378"/>
      <c r="AP14" s="378"/>
      <c r="AQ14" s="3022"/>
      <c r="AR14" s="3023"/>
      <c r="AY14" s="395"/>
      <c r="AZ14" s="402">
        <v>9</v>
      </c>
      <c r="BA14" s="3014" t="str">
        <f t="shared" si="3"/>
        <v/>
      </c>
      <c r="BB14" s="3015"/>
      <c r="BC14" s="406"/>
      <c r="BD14" s="404" t="str">
        <f t="shared" si="4"/>
        <v/>
      </c>
      <c r="BE14" s="405" t="str">
        <f t="shared" si="5"/>
        <v/>
      </c>
      <c r="BF14" s="405" t="str">
        <f t="shared" si="6"/>
        <v/>
      </c>
      <c r="BG14" s="405" t="str">
        <f t="shared" si="7"/>
        <v/>
      </c>
      <c r="BH14" s="405" t="str">
        <f t="shared" si="8"/>
        <v/>
      </c>
      <c r="BI14" s="405" t="str">
        <f t="shared" si="9"/>
        <v/>
      </c>
      <c r="BJ14" s="405" t="str">
        <f t="shared" si="10"/>
        <v/>
      </c>
      <c r="BK14" s="405" t="str">
        <f t="shared" si="11"/>
        <v/>
      </c>
      <c r="BL14" s="405" t="str">
        <f t="shared" si="12"/>
        <v/>
      </c>
      <c r="BM14" s="405" t="str">
        <f t="shared" si="13"/>
        <v/>
      </c>
      <c r="BN14" s="405" t="str">
        <f t="shared" si="14"/>
        <v/>
      </c>
      <c r="BO14" s="405" t="str">
        <f t="shared" si="15"/>
        <v/>
      </c>
      <c r="BP14" s="405" t="str">
        <f t="shared" si="16"/>
        <v/>
      </c>
      <c r="BQ14" s="405" t="str">
        <f t="shared" si="17"/>
        <v/>
      </c>
      <c r="BR14" s="405" t="str">
        <f t="shared" si="18"/>
        <v/>
      </c>
      <c r="BS14" s="405" t="str">
        <f t="shared" si="19"/>
        <v/>
      </c>
      <c r="BT14" s="405" t="str">
        <f t="shared" si="20"/>
        <v/>
      </c>
      <c r="BU14" s="405" t="str">
        <f t="shared" si="21"/>
        <v/>
      </c>
      <c r="BV14" s="405" t="str">
        <f t="shared" si="22"/>
        <v/>
      </c>
      <c r="BW14" s="405" t="str">
        <f t="shared" si="23"/>
        <v/>
      </c>
      <c r="BX14" s="405" t="str">
        <f t="shared" si="24"/>
        <v/>
      </c>
      <c r="BY14" s="405" t="str">
        <f t="shared" si="25"/>
        <v/>
      </c>
      <c r="BZ14" s="405" t="str">
        <f t="shared" si="26"/>
        <v/>
      </c>
      <c r="CA14" s="405" t="str">
        <f t="shared" si="27"/>
        <v/>
      </c>
      <c r="CB14" s="405" t="str">
        <f t="shared" si="28"/>
        <v/>
      </c>
      <c r="CC14" s="405" t="str">
        <f t="shared" si="29"/>
        <v/>
      </c>
      <c r="CD14" s="405" t="str">
        <f t="shared" si="30"/>
        <v/>
      </c>
      <c r="CE14" s="405" t="str">
        <f t="shared" si="31"/>
        <v/>
      </c>
      <c r="CF14" s="405" t="str">
        <f t="shared" si="32"/>
        <v/>
      </c>
      <c r="CG14" s="405" t="str">
        <f t="shared" si="33"/>
        <v/>
      </c>
      <c r="CH14" s="405" t="str">
        <f t="shared" si="34"/>
        <v/>
      </c>
      <c r="CI14" s="405" t="str">
        <f t="shared" si="35"/>
        <v/>
      </c>
      <c r="CJ14" s="405" t="str">
        <f t="shared" si="36"/>
        <v/>
      </c>
      <c r="CK14" s="405" t="str">
        <f t="shared" si="37"/>
        <v/>
      </c>
      <c r="CL14" s="405" t="str">
        <f t="shared" si="38"/>
        <v/>
      </c>
      <c r="CM14" s="405" t="str">
        <f t="shared" si="39"/>
        <v/>
      </c>
      <c r="CN14" s="405" t="str">
        <f t="shared" si="40"/>
        <v/>
      </c>
      <c r="CO14" s="405" t="str">
        <f t="shared" si="41"/>
        <v/>
      </c>
      <c r="CP14" s="405" t="str">
        <f t="shared" si="42"/>
        <v/>
      </c>
      <c r="CQ14" s="405" t="str">
        <f t="shared" si="43"/>
        <v/>
      </c>
      <c r="CR14" s="405" t="str">
        <f t="shared" si="44"/>
        <v/>
      </c>
      <c r="CS14" s="405" t="str">
        <f t="shared" si="45"/>
        <v/>
      </c>
      <c r="CT14" s="405" t="str">
        <f t="shared" si="46"/>
        <v/>
      </c>
      <c r="CU14" s="405" t="str">
        <f t="shared" si="47"/>
        <v/>
      </c>
      <c r="CV14" s="405" t="str">
        <f t="shared" si="48"/>
        <v/>
      </c>
      <c r="CW14" s="405" t="str">
        <f t="shared" si="49"/>
        <v/>
      </c>
      <c r="CX14" s="405" t="str">
        <f t="shared" si="50"/>
        <v/>
      </c>
      <c r="CY14" s="405" t="str">
        <f t="shared" si="51"/>
        <v/>
      </c>
      <c r="CZ14" s="405" t="str">
        <f t="shared" si="52"/>
        <v/>
      </c>
      <c r="DA14" s="405" t="str">
        <f t="shared" si="53"/>
        <v/>
      </c>
    </row>
    <row r="15" spans="1:105" ht="14.1" customHeight="1">
      <c r="A15" s="360"/>
      <c r="B15" s="3016"/>
      <c r="C15" s="3017"/>
      <c r="D15" s="3017"/>
      <c r="E15" s="3017"/>
      <c r="F15" s="3018"/>
      <c r="G15" s="3019"/>
      <c r="H15" s="3020"/>
      <c r="I15" s="3020"/>
      <c r="J15" s="3021"/>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022"/>
      <c r="AR15" s="3023"/>
      <c r="AZ15" s="402">
        <v>10</v>
      </c>
      <c r="BA15" s="3014" t="str">
        <f t="shared" si="3"/>
        <v/>
      </c>
      <c r="BB15" s="3015"/>
      <c r="BC15" s="406"/>
      <c r="BD15" s="404" t="str">
        <f t="shared" si="4"/>
        <v/>
      </c>
      <c r="BE15" s="405" t="str">
        <f t="shared" si="5"/>
        <v/>
      </c>
      <c r="BF15" s="405" t="str">
        <f t="shared" si="6"/>
        <v/>
      </c>
      <c r="BG15" s="405" t="str">
        <f t="shared" si="7"/>
        <v/>
      </c>
      <c r="BH15" s="405" t="str">
        <f t="shared" si="8"/>
        <v/>
      </c>
      <c r="BI15" s="405" t="str">
        <f t="shared" si="9"/>
        <v/>
      </c>
      <c r="BJ15" s="405" t="str">
        <f t="shared" si="10"/>
        <v/>
      </c>
      <c r="BK15" s="405" t="str">
        <f t="shared" si="11"/>
        <v/>
      </c>
      <c r="BL15" s="405" t="str">
        <f t="shared" si="12"/>
        <v/>
      </c>
      <c r="BM15" s="405" t="str">
        <f t="shared" si="13"/>
        <v/>
      </c>
      <c r="BN15" s="405" t="str">
        <f t="shared" si="14"/>
        <v/>
      </c>
      <c r="BO15" s="405" t="str">
        <f t="shared" si="15"/>
        <v/>
      </c>
      <c r="BP15" s="405" t="str">
        <f t="shared" si="16"/>
        <v/>
      </c>
      <c r="BQ15" s="405" t="str">
        <f t="shared" si="17"/>
        <v/>
      </c>
      <c r="BR15" s="405" t="str">
        <f t="shared" si="18"/>
        <v/>
      </c>
      <c r="BS15" s="405" t="str">
        <f t="shared" si="19"/>
        <v/>
      </c>
      <c r="BT15" s="405" t="str">
        <f t="shared" si="20"/>
        <v/>
      </c>
      <c r="BU15" s="405" t="str">
        <f t="shared" si="21"/>
        <v/>
      </c>
      <c r="BV15" s="405" t="str">
        <f t="shared" si="22"/>
        <v/>
      </c>
      <c r="BW15" s="405" t="str">
        <f t="shared" si="23"/>
        <v/>
      </c>
      <c r="BX15" s="405" t="str">
        <f t="shared" si="24"/>
        <v/>
      </c>
      <c r="BY15" s="405" t="str">
        <f t="shared" si="25"/>
        <v/>
      </c>
      <c r="BZ15" s="405" t="str">
        <f t="shared" si="26"/>
        <v/>
      </c>
      <c r="CA15" s="405" t="str">
        <f t="shared" si="27"/>
        <v/>
      </c>
      <c r="CB15" s="405" t="str">
        <f t="shared" si="28"/>
        <v/>
      </c>
      <c r="CC15" s="405" t="str">
        <f t="shared" si="29"/>
        <v/>
      </c>
      <c r="CD15" s="405" t="str">
        <f t="shared" si="30"/>
        <v/>
      </c>
      <c r="CE15" s="405" t="str">
        <f t="shared" si="31"/>
        <v/>
      </c>
      <c r="CF15" s="405" t="str">
        <f t="shared" si="32"/>
        <v/>
      </c>
      <c r="CG15" s="405" t="str">
        <f t="shared" si="33"/>
        <v/>
      </c>
      <c r="CH15" s="405" t="str">
        <f t="shared" si="34"/>
        <v/>
      </c>
      <c r="CI15" s="405" t="str">
        <f t="shared" si="35"/>
        <v/>
      </c>
      <c r="CJ15" s="405" t="str">
        <f t="shared" si="36"/>
        <v/>
      </c>
      <c r="CK15" s="405" t="str">
        <f t="shared" si="37"/>
        <v/>
      </c>
      <c r="CL15" s="405" t="str">
        <f t="shared" si="38"/>
        <v/>
      </c>
      <c r="CM15" s="405" t="str">
        <f t="shared" si="39"/>
        <v/>
      </c>
      <c r="CN15" s="405" t="str">
        <f t="shared" si="40"/>
        <v/>
      </c>
      <c r="CO15" s="405" t="str">
        <f t="shared" si="41"/>
        <v/>
      </c>
      <c r="CP15" s="405" t="str">
        <f t="shared" si="42"/>
        <v/>
      </c>
      <c r="CQ15" s="405" t="str">
        <f t="shared" si="43"/>
        <v/>
      </c>
      <c r="CR15" s="405" t="str">
        <f t="shared" si="44"/>
        <v/>
      </c>
      <c r="CS15" s="405" t="str">
        <f t="shared" si="45"/>
        <v/>
      </c>
      <c r="CT15" s="405" t="str">
        <f t="shared" si="46"/>
        <v/>
      </c>
      <c r="CU15" s="405" t="str">
        <f t="shared" si="47"/>
        <v/>
      </c>
      <c r="CV15" s="405" t="str">
        <f t="shared" si="48"/>
        <v/>
      </c>
      <c r="CW15" s="405" t="str">
        <f t="shared" si="49"/>
        <v/>
      </c>
      <c r="CX15" s="405" t="str">
        <f t="shared" si="50"/>
        <v/>
      </c>
      <c r="CY15" s="405" t="str">
        <f t="shared" si="51"/>
        <v/>
      </c>
      <c r="CZ15" s="405" t="str">
        <f t="shared" si="52"/>
        <v/>
      </c>
      <c r="DA15" s="405" t="str">
        <f t="shared" si="53"/>
        <v/>
      </c>
    </row>
    <row r="16" spans="1:105" ht="14.1" customHeight="1">
      <c r="A16" s="360"/>
      <c r="B16" s="3016"/>
      <c r="C16" s="3017"/>
      <c r="D16" s="3017"/>
      <c r="E16" s="3017"/>
      <c r="F16" s="3018"/>
      <c r="G16" s="3019"/>
      <c r="H16" s="3020"/>
      <c r="I16" s="3020"/>
      <c r="J16" s="3021"/>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022"/>
      <c r="AR16" s="3023"/>
      <c r="AZ16" s="402">
        <v>11</v>
      </c>
      <c r="BA16" s="3014" t="str">
        <f t="shared" si="3"/>
        <v/>
      </c>
      <c r="BB16" s="3015"/>
      <c r="BC16" s="406"/>
      <c r="BD16" s="404" t="str">
        <f t="shared" si="4"/>
        <v/>
      </c>
      <c r="BE16" s="405" t="str">
        <f t="shared" si="5"/>
        <v/>
      </c>
      <c r="BF16" s="405" t="str">
        <f t="shared" si="6"/>
        <v/>
      </c>
      <c r="BG16" s="405" t="str">
        <f t="shared" si="7"/>
        <v/>
      </c>
      <c r="BH16" s="405" t="str">
        <f t="shared" si="8"/>
        <v/>
      </c>
      <c r="BI16" s="405" t="str">
        <f t="shared" si="9"/>
        <v/>
      </c>
      <c r="BJ16" s="405" t="str">
        <f t="shared" si="10"/>
        <v/>
      </c>
      <c r="BK16" s="405" t="str">
        <f t="shared" si="11"/>
        <v/>
      </c>
      <c r="BL16" s="405" t="str">
        <f t="shared" si="12"/>
        <v/>
      </c>
      <c r="BM16" s="405" t="str">
        <f t="shared" si="13"/>
        <v/>
      </c>
      <c r="BN16" s="405" t="str">
        <f t="shared" si="14"/>
        <v/>
      </c>
      <c r="BO16" s="405" t="str">
        <f t="shared" si="15"/>
        <v/>
      </c>
      <c r="BP16" s="405" t="str">
        <f t="shared" si="16"/>
        <v/>
      </c>
      <c r="BQ16" s="405" t="str">
        <f t="shared" si="17"/>
        <v/>
      </c>
      <c r="BR16" s="405" t="str">
        <f t="shared" si="18"/>
        <v/>
      </c>
      <c r="BS16" s="405" t="str">
        <f t="shared" si="19"/>
        <v/>
      </c>
      <c r="BT16" s="405" t="str">
        <f t="shared" si="20"/>
        <v/>
      </c>
      <c r="BU16" s="405" t="str">
        <f t="shared" si="21"/>
        <v/>
      </c>
      <c r="BV16" s="405" t="str">
        <f t="shared" si="22"/>
        <v/>
      </c>
      <c r="BW16" s="405" t="str">
        <f t="shared" si="23"/>
        <v/>
      </c>
      <c r="BX16" s="405" t="str">
        <f t="shared" si="24"/>
        <v/>
      </c>
      <c r="BY16" s="405" t="str">
        <f t="shared" si="25"/>
        <v/>
      </c>
      <c r="BZ16" s="405" t="str">
        <f t="shared" si="26"/>
        <v/>
      </c>
      <c r="CA16" s="405" t="str">
        <f t="shared" si="27"/>
        <v/>
      </c>
      <c r="CB16" s="405" t="str">
        <f t="shared" si="28"/>
        <v/>
      </c>
      <c r="CC16" s="405" t="str">
        <f t="shared" si="29"/>
        <v/>
      </c>
      <c r="CD16" s="405" t="str">
        <f t="shared" si="30"/>
        <v/>
      </c>
      <c r="CE16" s="405" t="str">
        <f t="shared" si="31"/>
        <v/>
      </c>
      <c r="CF16" s="405" t="str">
        <f t="shared" si="32"/>
        <v/>
      </c>
      <c r="CG16" s="405" t="str">
        <f t="shared" si="33"/>
        <v/>
      </c>
      <c r="CH16" s="405" t="str">
        <f t="shared" si="34"/>
        <v/>
      </c>
      <c r="CI16" s="405" t="str">
        <f t="shared" si="35"/>
        <v/>
      </c>
      <c r="CJ16" s="405" t="str">
        <f t="shared" si="36"/>
        <v/>
      </c>
      <c r="CK16" s="405" t="str">
        <f t="shared" si="37"/>
        <v/>
      </c>
      <c r="CL16" s="405" t="str">
        <f t="shared" si="38"/>
        <v/>
      </c>
      <c r="CM16" s="405" t="str">
        <f t="shared" si="39"/>
        <v/>
      </c>
      <c r="CN16" s="405" t="str">
        <f t="shared" si="40"/>
        <v/>
      </c>
      <c r="CO16" s="405" t="str">
        <f t="shared" si="41"/>
        <v/>
      </c>
      <c r="CP16" s="405" t="str">
        <f t="shared" si="42"/>
        <v/>
      </c>
      <c r="CQ16" s="405" t="str">
        <f t="shared" si="43"/>
        <v/>
      </c>
      <c r="CR16" s="405" t="str">
        <f t="shared" si="44"/>
        <v/>
      </c>
      <c r="CS16" s="405" t="str">
        <f t="shared" si="45"/>
        <v/>
      </c>
      <c r="CT16" s="405" t="str">
        <f t="shared" si="46"/>
        <v/>
      </c>
      <c r="CU16" s="405" t="str">
        <f t="shared" si="47"/>
        <v/>
      </c>
      <c r="CV16" s="405" t="str">
        <f t="shared" si="48"/>
        <v/>
      </c>
      <c r="CW16" s="405" t="str">
        <f t="shared" si="49"/>
        <v/>
      </c>
      <c r="CX16" s="405" t="str">
        <f t="shared" si="50"/>
        <v/>
      </c>
      <c r="CY16" s="405" t="str">
        <f t="shared" si="51"/>
        <v/>
      </c>
      <c r="CZ16" s="405" t="str">
        <f t="shared" si="52"/>
        <v/>
      </c>
      <c r="DA16" s="405" t="str">
        <f t="shared" si="53"/>
        <v/>
      </c>
    </row>
    <row r="17" spans="1:105" ht="14.1" customHeight="1">
      <c r="A17" s="360"/>
      <c r="B17" s="3016"/>
      <c r="C17" s="3017"/>
      <c r="D17" s="3017"/>
      <c r="E17" s="3017"/>
      <c r="F17" s="3018"/>
      <c r="G17" s="3019" t="s">
        <v>852</v>
      </c>
      <c r="H17" s="3020"/>
      <c r="I17" s="3020"/>
      <c r="J17" s="3021"/>
      <c r="K17" s="378"/>
      <c r="L17" s="378"/>
      <c r="M17" s="378"/>
      <c r="N17" s="378"/>
      <c r="O17" s="378"/>
      <c r="P17" s="378"/>
      <c r="Q17" s="378"/>
      <c r="R17" s="378"/>
      <c r="S17" s="378"/>
      <c r="T17" s="378"/>
      <c r="U17" s="378"/>
      <c r="V17" s="380"/>
      <c r="W17" s="378"/>
      <c r="X17" s="378"/>
      <c r="Y17" s="380"/>
      <c r="Z17" s="378"/>
      <c r="AA17" s="378"/>
      <c r="AB17" s="378"/>
      <c r="AC17" s="378"/>
      <c r="AD17" s="378"/>
      <c r="AE17" s="378"/>
      <c r="AF17" s="378"/>
      <c r="AG17" s="378"/>
      <c r="AH17" s="378"/>
      <c r="AI17" s="378"/>
      <c r="AJ17" s="378"/>
      <c r="AK17" s="378"/>
      <c r="AL17" s="378"/>
      <c r="AM17" s="378"/>
      <c r="AN17" s="378"/>
      <c r="AO17" s="378"/>
      <c r="AP17" s="378"/>
      <c r="AQ17" s="3022"/>
      <c r="AR17" s="3023"/>
      <c r="AZ17" s="402">
        <v>12</v>
      </c>
      <c r="BA17" s="3014" t="str">
        <f t="shared" si="3"/>
        <v/>
      </c>
      <c r="BB17" s="3015"/>
      <c r="BC17" s="406"/>
      <c r="BD17" s="404" t="str">
        <f t="shared" si="4"/>
        <v/>
      </c>
      <c r="BE17" s="405" t="str">
        <f t="shared" si="5"/>
        <v/>
      </c>
      <c r="BF17" s="405" t="str">
        <f t="shared" si="6"/>
        <v/>
      </c>
      <c r="BG17" s="405" t="str">
        <f t="shared" si="7"/>
        <v/>
      </c>
      <c r="BH17" s="405" t="str">
        <f t="shared" si="8"/>
        <v/>
      </c>
      <c r="BI17" s="405" t="str">
        <f t="shared" si="9"/>
        <v/>
      </c>
      <c r="BJ17" s="405" t="str">
        <f t="shared" si="10"/>
        <v/>
      </c>
      <c r="BK17" s="405" t="str">
        <f t="shared" si="11"/>
        <v/>
      </c>
      <c r="BL17" s="405" t="str">
        <f t="shared" si="12"/>
        <v/>
      </c>
      <c r="BM17" s="405" t="str">
        <f t="shared" si="13"/>
        <v/>
      </c>
      <c r="BN17" s="405" t="str">
        <f t="shared" si="14"/>
        <v/>
      </c>
      <c r="BO17" s="405" t="str">
        <f t="shared" si="15"/>
        <v/>
      </c>
      <c r="BP17" s="405" t="str">
        <f t="shared" si="16"/>
        <v/>
      </c>
      <c r="BQ17" s="405" t="str">
        <f t="shared" si="17"/>
        <v/>
      </c>
      <c r="BR17" s="405" t="str">
        <f t="shared" si="18"/>
        <v/>
      </c>
      <c r="BS17" s="405" t="str">
        <f t="shared" si="19"/>
        <v/>
      </c>
      <c r="BT17" s="405" t="str">
        <f t="shared" si="20"/>
        <v/>
      </c>
      <c r="BU17" s="405" t="str">
        <f t="shared" si="21"/>
        <v/>
      </c>
      <c r="BV17" s="405" t="str">
        <f t="shared" si="22"/>
        <v/>
      </c>
      <c r="BW17" s="405" t="str">
        <f t="shared" si="23"/>
        <v/>
      </c>
      <c r="BX17" s="405" t="str">
        <f t="shared" si="24"/>
        <v/>
      </c>
      <c r="BY17" s="405" t="str">
        <f t="shared" si="25"/>
        <v/>
      </c>
      <c r="BZ17" s="405" t="str">
        <f t="shared" si="26"/>
        <v/>
      </c>
      <c r="CA17" s="405" t="str">
        <f t="shared" si="27"/>
        <v/>
      </c>
      <c r="CB17" s="405" t="str">
        <f t="shared" si="28"/>
        <v/>
      </c>
      <c r="CC17" s="405" t="str">
        <f t="shared" si="29"/>
        <v/>
      </c>
      <c r="CD17" s="405" t="str">
        <f t="shared" si="30"/>
        <v/>
      </c>
      <c r="CE17" s="405" t="str">
        <f t="shared" si="31"/>
        <v/>
      </c>
      <c r="CF17" s="405" t="str">
        <f t="shared" si="32"/>
        <v/>
      </c>
      <c r="CG17" s="405" t="str">
        <f t="shared" si="33"/>
        <v/>
      </c>
      <c r="CH17" s="405" t="str">
        <f t="shared" si="34"/>
        <v/>
      </c>
      <c r="CI17" s="405" t="str">
        <f t="shared" si="35"/>
        <v/>
      </c>
      <c r="CJ17" s="405" t="str">
        <f t="shared" si="36"/>
        <v/>
      </c>
      <c r="CK17" s="405" t="str">
        <f t="shared" si="37"/>
        <v/>
      </c>
      <c r="CL17" s="405" t="str">
        <f t="shared" si="38"/>
        <v/>
      </c>
      <c r="CM17" s="405" t="str">
        <f t="shared" si="39"/>
        <v/>
      </c>
      <c r="CN17" s="405" t="str">
        <f t="shared" si="40"/>
        <v/>
      </c>
      <c r="CO17" s="405" t="str">
        <f t="shared" si="41"/>
        <v/>
      </c>
      <c r="CP17" s="405" t="str">
        <f t="shared" si="42"/>
        <v/>
      </c>
      <c r="CQ17" s="405" t="str">
        <f t="shared" si="43"/>
        <v/>
      </c>
      <c r="CR17" s="405" t="str">
        <f t="shared" si="44"/>
        <v/>
      </c>
      <c r="CS17" s="405" t="str">
        <f t="shared" si="45"/>
        <v/>
      </c>
      <c r="CT17" s="405" t="str">
        <f t="shared" si="46"/>
        <v/>
      </c>
      <c r="CU17" s="405" t="str">
        <f t="shared" si="47"/>
        <v/>
      </c>
      <c r="CV17" s="405" t="str">
        <f t="shared" si="48"/>
        <v/>
      </c>
      <c r="CW17" s="405" t="str">
        <f t="shared" si="49"/>
        <v/>
      </c>
      <c r="CX17" s="405" t="str">
        <f t="shared" si="50"/>
        <v/>
      </c>
      <c r="CY17" s="405" t="str">
        <f t="shared" si="51"/>
        <v/>
      </c>
      <c r="CZ17" s="405" t="str">
        <f t="shared" si="52"/>
        <v/>
      </c>
      <c r="DA17" s="405" t="str">
        <f t="shared" si="53"/>
        <v/>
      </c>
    </row>
    <row r="18" spans="1:105" ht="14.1" customHeight="1">
      <c r="A18" s="360"/>
      <c r="B18" s="3016"/>
      <c r="C18" s="3017"/>
      <c r="D18" s="3017"/>
      <c r="E18" s="3017"/>
      <c r="F18" s="3018"/>
      <c r="G18" s="3019"/>
      <c r="H18" s="3020"/>
      <c r="I18" s="3020"/>
      <c r="J18" s="3021"/>
      <c r="K18" s="381"/>
      <c r="L18" s="378"/>
      <c r="M18" s="378"/>
      <c r="N18" s="378"/>
      <c r="O18" s="378"/>
      <c r="P18" s="378"/>
      <c r="Q18" s="378"/>
      <c r="R18" s="378"/>
      <c r="S18" s="378"/>
      <c r="T18" s="378"/>
      <c r="U18" s="378"/>
      <c r="V18" s="378"/>
      <c r="W18" s="378"/>
      <c r="X18" s="378"/>
      <c r="Y18" s="380"/>
      <c r="Z18" s="378"/>
      <c r="AA18" s="378"/>
      <c r="AB18" s="378"/>
      <c r="AC18" s="378"/>
      <c r="AD18" s="378"/>
      <c r="AE18" s="378"/>
      <c r="AF18" s="378"/>
      <c r="AG18" s="378"/>
      <c r="AH18" s="378"/>
      <c r="AI18" s="378"/>
      <c r="AJ18" s="378"/>
      <c r="AK18" s="378"/>
      <c r="AL18" s="378"/>
      <c r="AM18" s="378"/>
      <c r="AN18" s="378"/>
      <c r="AO18" s="378"/>
      <c r="AP18" s="378"/>
      <c r="AQ18" s="3022"/>
      <c r="AR18" s="3023"/>
      <c r="AZ18" s="402">
        <v>13</v>
      </c>
      <c r="BA18" s="3014" t="str">
        <f t="shared" si="3"/>
        <v/>
      </c>
      <c r="BB18" s="3015"/>
      <c r="BC18" s="406"/>
      <c r="BD18" s="404" t="str">
        <f t="shared" si="4"/>
        <v/>
      </c>
      <c r="BE18" s="405" t="str">
        <f t="shared" si="5"/>
        <v/>
      </c>
      <c r="BF18" s="405" t="str">
        <f t="shared" si="6"/>
        <v/>
      </c>
      <c r="BG18" s="405" t="str">
        <f t="shared" si="7"/>
        <v/>
      </c>
      <c r="BH18" s="405" t="str">
        <f t="shared" si="8"/>
        <v/>
      </c>
      <c r="BI18" s="405" t="str">
        <f t="shared" si="9"/>
        <v/>
      </c>
      <c r="BJ18" s="405" t="str">
        <f t="shared" si="10"/>
        <v/>
      </c>
      <c r="BK18" s="405" t="str">
        <f t="shared" si="11"/>
        <v/>
      </c>
      <c r="BL18" s="405" t="str">
        <f t="shared" si="12"/>
        <v/>
      </c>
      <c r="BM18" s="405" t="str">
        <f t="shared" si="13"/>
        <v/>
      </c>
      <c r="BN18" s="405" t="str">
        <f t="shared" si="14"/>
        <v/>
      </c>
      <c r="BO18" s="405" t="str">
        <f t="shared" si="15"/>
        <v/>
      </c>
      <c r="BP18" s="405" t="str">
        <f t="shared" si="16"/>
        <v/>
      </c>
      <c r="BQ18" s="405" t="str">
        <f t="shared" si="17"/>
        <v/>
      </c>
      <c r="BR18" s="405" t="str">
        <f t="shared" si="18"/>
        <v/>
      </c>
      <c r="BS18" s="405" t="str">
        <f t="shared" si="19"/>
        <v/>
      </c>
      <c r="BT18" s="405" t="str">
        <f t="shared" si="20"/>
        <v/>
      </c>
      <c r="BU18" s="405" t="str">
        <f t="shared" si="21"/>
        <v/>
      </c>
      <c r="BV18" s="405" t="str">
        <f t="shared" si="22"/>
        <v/>
      </c>
      <c r="BW18" s="405" t="str">
        <f t="shared" si="23"/>
        <v/>
      </c>
      <c r="BX18" s="405" t="str">
        <f t="shared" si="24"/>
        <v/>
      </c>
      <c r="BY18" s="405" t="str">
        <f t="shared" si="25"/>
        <v/>
      </c>
      <c r="BZ18" s="405" t="str">
        <f t="shared" si="26"/>
        <v/>
      </c>
      <c r="CA18" s="405" t="str">
        <f t="shared" si="27"/>
        <v/>
      </c>
      <c r="CB18" s="405" t="str">
        <f t="shared" si="28"/>
        <v/>
      </c>
      <c r="CC18" s="405" t="str">
        <f t="shared" si="29"/>
        <v/>
      </c>
      <c r="CD18" s="405" t="str">
        <f t="shared" si="30"/>
        <v/>
      </c>
      <c r="CE18" s="405" t="str">
        <f t="shared" si="31"/>
        <v/>
      </c>
      <c r="CF18" s="405" t="str">
        <f t="shared" si="32"/>
        <v/>
      </c>
      <c r="CG18" s="405" t="str">
        <f t="shared" si="33"/>
        <v/>
      </c>
      <c r="CH18" s="405" t="str">
        <f t="shared" si="34"/>
        <v/>
      </c>
      <c r="CI18" s="405" t="str">
        <f t="shared" si="35"/>
        <v/>
      </c>
      <c r="CJ18" s="405" t="str">
        <f t="shared" si="36"/>
        <v/>
      </c>
      <c r="CK18" s="405" t="str">
        <f t="shared" si="37"/>
        <v/>
      </c>
      <c r="CL18" s="405" t="str">
        <f t="shared" si="38"/>
        <v/>
      </c>
      <c r="CM18" s="405" t="str">
        <f t="shared" si="39"/>
        <v/>
      </c>
      <c r="CN18" s="405" t="str">
        <f t="shared" si="40"/>
        <v/>
      </c>
      <c r="CO18" s="405" t="str">
        <f t="shared" si="41"/>
        <v/>
      </c>
      <c r="CP18" s="405" t="str">
        <f t="shared" si="42"/>
        <v/>
      </c>
      <c r="CQ18" s="405" t="str">
        <f t="shared" si="43"/>
        <v/>
      </c>
      <c r="CR18" s="405" t="str">
        <f t="shared" si="44"/>
        <v/>
      </c>
      <c r="CS18" s="405" t="str">
        <f t="shared" si="45"/>
        <v/>
      </c>
      <c r="CT18" s="405" t="str">
        <f t="shared" si="46"/>
        <v/>
      </c>
      <c r="CU18" s="405" t="str">
        <f t="shared" si="47"/>
        <v/>
      </c>
      <c r="CV18" s="405" t="str">
        <f t="shared" si="48"/>
        <v/>
      </c>
      <c r="CW18" s="405" t="str">
        <f t="shared" si="49"/>
        <v/>
      </c>
      <c r="CX18" s="405" t="str">
        <f t="shared" si="50"/>
        <v/>
      </c>
      <c r="CY18" s="405" t="str">
        <f t="shared" si="51"/>
        <v/>
      </c>
      <c r="CZ18" s="405" t="str">
        <f t="shared" si="52"/>
        <v/>
      </c>
      <c r="DA18" s="405" t="str">
        <f t="shared" si="53"/>
        <v/>
      </c>
    </row>
    <row r="19" spans="1:105" ht="14.1" customHeight="1">
      <c r="A19" s="360"/>
      <c r="B19" s="3016"/>
      <c r="C19" s="3017"/>
      <c r="D19" s="3017"/>
      <c r="E19" s="3017"/>
      <c r="F19" s="3018"/>
      <c r="G19" s="3019"/>
      <c r="H19" s="3020"/>
      <c r="I19" s="3020"/>
      <c r="J19" s="3021"/>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022"/>
      <c r="AR19" s="3023"/>
      <c r="AZ19" s="402">
        <v>14</v>
      </c>
      <c r="BA19" s="3014" t="str">
        <f t="shared" si="3"/>
        <v/>
      </c>
      <c r="BB19" s="3015"/>
      <c r="BC19" s="406"/>
      <c r="BD19" s="404" t="str">
        <f t="shared" si="4"/>
        <v/>
      </c>
      <c r="BE19" s="405" t="str">
        <f t="shared" si="5"/>
        <v/>
      </c>
      <c r="BF19" s="405" t="str">
        <f t="shared" si="6"/>
        <v/>
      </c>
      <c r="BG19" s="405" t="str">
        <f t="shared" si="7"/>
        <v/>
      </c>
      <c r="BH19" s="405" t="str">
        <f t="shared" si="8"/>
        <v/>
      </c>
      <c r="BI19" s="405" t="str">
        <f t="shared" si="9"/>
        <v/>
      </c>
      <c r="BJ19" s="405" t="str">
        <f t="shared" si="10"/>
        <v/>
      </c>
      <c r="BK19" s="405" t="str">
        <f t="shared" si="11"/>
        <v/>
      </c>
      <c r="BL19" s="405" t="str">
        <f t="shared" si="12"/>
        <v/>
      </c>
      <c r="BM19" s="405" t="str">
        <f t="shared" si="13"/>
        <v/>
      </c>
      <c r="BN19" s="405" t="str">
        <f t="shared" si="14"/>
        <v/>
      </c>
      <c r="BO19" s="405" t="str">
        <f t="shared" si="15"/>
        <v/>
      </c>
      <c r="BP19" s="405" t="str">
        <f t="shared" si="16"/>
        <v/>
      </c>
      <c r="BQ19" s="405" t="str">
        <f t="shared" si="17"/>
        <v/>
      </c>
      <c r="BR19" s="405" t="str">
        <f t="shared" si="18"/>
        <v/>
      </c>
      <c r="BS19" s="405" t="str">
        <f t="shared" si="19"/>
        <v/>
      </c>
      <c r="BT19" s="405" t="str">
        <f t="shared" si="20"/>
        <v/>
      </c>
      <c r="BU19" s="405" t="str">
        <f t="shared" si="21"/>
        <v/>
      </c>
      <c r="BV19" s="405" t="str">
        <f t="shared" si="22"/>
        <v/>
      </c>
      <c r="BW19" s="405" t="str">
        <f t="shared" si="23"/>
        <v/>
      </c>
      <c r="BX19" s="405" t="str">
        <f t="shared" si="24"/>
        <v/>
      </c>
      <c r="BY19" s="405" t="str">
        <f t="shared" si="25"/>
        <v/>
      </c>
      <c r="BZ19" s="405" t="str">
        <f t="shared" si="26"/>
        <v/>
      </c>
      <c r="CA19" s="405" t="str">
        <f t="shared" si="27"/>
        <v/>
      </c>
      <c r="CB19" s="405" t="str">
        <f t="shared" si="28"/>
        <v/>
      </c>
      <c r="CC19" s="405" t="str">
        <f t="shared" si="29"/>
        <v/>
      </c>
      <c r="CD19" s="405" t="str">
        <f t="shared" si="30"/>
        <v/>
      </c>
      <c r="CE19" s="405" t="str">
        <f t="shared" si="31"/>
        <v/>
      </c>
      <c r="CF19" s="405" t="str">
        <f t="shared" si="32"/>
        <v/>
      </c>
      <c r="CG19" s="405" t="str">
        <f t="shared" si="33"/>
        <v/>
      </c>
      <c r="CH19" s="405" t="str">
        <f t="shared" si="34"/>
        <v/>
      </c>
      <c r="CI19" s="405" t="str">
        <f t="shared" si="35"/>
        <v/>
      </c>
      <c r="CJ19" s="405" t="str">
        <f t="shared" si="36"/>
        <v/>
      </c>
      <c r="CK19" s="405" t="str">
        <f t="shared" si="37"/>
        <v/>
      </c>
      <c r="CL19" s="405" t="str">
        <f t="shared" si="38"/>
        <v/>
      </c>
      <c r="CM19" s="405" t="str">
        <f t="shared" si="39"/>
        <v/>
      </c>
      <c r="CN19" s="405" t="str">
        <f t="shared" si="40"/>
        <v/>
      </c>
      <c r="CO19" s="405" t="str">
        <f t="shared" si="41"/>
        <v/>
      </c>
      <c r="CP19" s="405" t="str">
        <f t="shared" si="42"/>
        <v/>
      </c>
      <c r="CQ19" s="405" t="str">
        <f t="shared" si="43"/>
        <v/>
      </c>
      <c r="CR19" s="405" t="str">
        <f t="shared" si="44"/>
        <v/>
      </c>
      <c r="CS19" s="405" t="str">
        <f t="shared" si="45"/>
        <v/>
      </c>
      <c r="CT19" s="405" t="str">
        <f t="shared" si="46"/>
        <v/>
      </c>
      <c r="CU19" s="405" t="str">
        <f t="shared" si="47"/>
        <v/>
      </c>
      <c r="CV19" s="405" t="str">
        <f t="shared" si="48"/>
        <v/>
      </c>
      <c r="CW19" s="405" t="str">
        <f t="shared" si="49"/>
        <v/>
      </c>
      <c r="CX19" s="405" t="str">
        <f t="shared" si="50"/>
        <v/>
      </c>
      <c r="CY19" s="405" t="str">
        <f t="shared" si="51"/>
        <v/>
      </c>
      <c r="CZ19" s="405" t="str">
        <f t="shared" si="52"/>
        <v/>
      </c>
      <c r="DA19" s="405" t="str">
        <f t="shared" si="53"/>
        <v/>
      </c>
    </row>
    <row r="20" spans="1:105" ht="14.1" customHeight="1">
      <c r="A20" s="360"/>
      <c r="B20" s="3016"/>
      <c r="C20" s="3017"/>
      <c r="D20" s="3017"/>
      <c r="E20" s="3017"/>
      <c r="F20" s="3018"/>
      <c r="G20" s="3019"/>
      <c r="H20" s="3020"/>
      <c r="I20" s="3020"/>
      <c r="J20" s="3021"/>
      <c r="K20" s="378"/>
      <c r="L20" s="378"/>
      <c r="M20" s="378"/>
      <c r="N20" s="378"/>
      <c r="O20" s="378"/>
      <c r="P20" s="378"/>
      <c r="Q20" s="378"/>
      <c r="R20" s="378"/>
      <c r="S20" s="378"/>
      <c r="T20" s="378"/>
      <c r="U20" s="378"/>
      <c r="V20" s="380"/>
      <c r="W20" s="378"/>
      <c r="X20" s="378"/>
      <c r="Y20" s="380"/>
      <c r="Z20" s="378"/>
      <c r="AA20" s="378"/>
      <c r="AB20" s="378"/>
      <c r="AC20" s="378"/>
      <c r="AD20" s="378"/>
      <c r="AE20" s="378"/>
      <c r="AF20" s="378"/>
      <c r="AG20" s="378"/>
      <c r="AH20" s="378"/>
      <c r="AI20" s="378"/>
      <c r="AJ20" s="378"/>
      <c r="AK20" s="378"/>
      <c r="AL20" s="378"/>
      <c r="AM20" s="378"/>
      <c r="AN20" s="378"/>
      <c r="AO20" s="378"/>
      <c r="AP20" s="378"/>
      <c r="AQ20" s="3022"/>
      <c r="AR20" s="3023"/>
      <c r="AZ20" s="402">
        <v>15</v>
      </c>
      <c r="BA20" s="3014" t="str">
        <f t="shared" si="3"/>
        <v/>
      </c>
      <c r="BB20" s="3015"/>
      <c r="BC20" s="406"/>
      <c r="BD20" s="404" t="str">
        <f t="shared" si="4"/>
        <v/>
      </c>
      <c r="BE20" s="405" t="str">
        <f t="shared" si="5"/>
        <v/>
      </c>
      <c r="BF20" s="405" t="str">
        <f t="shared" si="6"/>
        <v/>
      </c>
      <c r="BG20" s="405" t="str">
        <f t="shared" si="7"/>
        <v/>
      </c>
      <c r="BH20" s="405" t="str">
        <f t="shared" si="8"/>
        <v/>
      </c>
      <c r="BI20" s="405" t="str">
        <f t="shared" si="9"/>
        <v/>
      </c>
      <c r="BJ20" s="405" t="str">
        <f t="shared" si="10"/>
        <v/>
      </c>
      <c r="BK20" s="405" t="str">
        <f t="shared" si="11"/>
        <v/>
      </c>
      <c r="BL20" s="405" t="str">
        <f t="shared" si="12"/>
        <v/>
      </c>
      <c r="BM20" s="405" t="str">
        <f t="shared" si="13"/>
        <v/>
      </c>
      <c r="BN20" s="405" t="str">
        <f t="shared" si="14"/>
        <v/>
      </c>
      <c r="BO20" s="405" t="str">
        <f t="shared" si="15"/>
        <v/>
      </c>
      <c r="BP20" s="405" t="str">
        <f t="shared" si="16"/>
        <v/>
      </c>
      <c r="BQ20" s="405" t="str">
        <f t="shared" si="17"/>
        <v/>
      </c>
      <c r="BR20" s="405" t="str">
        <f t="shared" si="18"/>
        <v/>
      </c>
      <c r="BS20" s="405" t="str">
        <f t="shared" si="19"/>
        <v/>
      </c>
      <c r="BT20" s="405" t="str">
        <f t="shared" si="20"/>
        <v/>
      </c>
      <c r="BU20" s="405" t="str">
        <f t="shared" si="21"/>
        <v/>
      </c>
      <c r="BV20" s="405" t="str">
        <f t="shared" si="22"/>
        <v/>
      </c>
      <c r="BW20" s="405" t="str">
        <f t="shared" si="23"/>
        <v/>
      </c>
      <c r="BX20" s="405" t="str">
        <f t="shared" si="24"/>
        <v/>
      </c>
      <c r="BY20" s="405" t="str">
        <f t="shared" si="25"/>
        <v/>
      </c>
      <c r="BZ20" s="405" t="str">
        <f t="shared" si="26"/>
        <v/>
      </c>
      <c r="CA20" s="405" t="str">
        <f t="shared" si="27"/>
        <v/>
      </c>
      <c r="CB20" s="405" t="str">
        <f t="shared" si="28"/>
        <v/>
      </c>
      <c r="CC20" s="405" t="str">
        <f t="shared" si="29"/>
        <v/>
      </c>
      <c r="CD20" s="405" t="str">
        <f t="shared" si="30"/>
        <v/>
      </c>
      <c r="CE20" s="405" t="str">
        <f t="shared" si="31"/>
        <v/>
      </c>
      <c r="CF20" s="405" t="str">
        <f t="shared" si="32"/>
        <v/>
      </c>
      <c r="CG20" s="405" t="str">
        <f t="shared" si="33"/>
        <v/>
      </c>
      <c r="CH20" s="405" t="str">
        <f t="shared" si="34"/>
        <v/>
      </c>
      <c r="CI20" s="405" t="str">
        <f t="shared" si="35"/>
        <v/>
      </c>
      <c r="CJ20" s="405" t="str">
        <f t="shared" si="36"/>
        <v/>
      </c>
      <c r="CK20" s="405" t="str">
        <f t="shared" si="37"/>
        <v/>
      </c>
      <c r="CL20" s="405" t="str">
        <f t="shared" si="38"/>
        <v/>
      </c>
      <c r="CM20" s="405" t="str">
        <f t="shared" si="39"/>
        <v/>
      </c>
      <c r="CN20" s="405" t="str">
        <f t="shared" si="40"/>
        <v/>
      </c>
      <c r="CO20" s="405" t="str">
        <f t="shared" si="41"/>
        <v/>
      </c>
      <c r="CP20" s="405" t="str">
        <f t="shared" si="42"/>
        <v/>
      </c>
      <c r="CQ20" s="405" t="str">
        <f t="shared" si="43"/>
        <v/>
      </c>
      <c r="CR20" s="405" t="str">
        <f t="shared" si="44"/>
        <v/>
      </c>
      <c r="CS20" s="405" t="str">
        <f t="shared" si="45"/>
        <v/>
      </c>
      <c r="CT20" s="405" t="str">
        <f t="shared" si="46"/>
        <v/>
      </c>
      <c r="CU20" s="405" t="str">
        <f t="shared" si="47"/>
        <v/>
      </c>
      <c r="CV20" s="405" t="str">
        <f t="shared" si="48"/>
        <v/>
      </c>
      <c r="CW20" s="405" t="str">
        <f t="shared" si="49"/>
        <v/>
      </c>
      <c r="CX20" s="405" t="str">
        <f t="shared" si="50"/>
        <v/>
      </c>
      <c r="CY20" s="405" t="str">
        <f t="shared" si="51"/>
        <v/>
      </c>
      <c r="CZ20" s="405" t="str">
        <f t="shared" si="52"/>
        <v/>
      </c>
      <c r="DA20" s="405" t="str">
        <f t="shared" si="53"/>
        <v/>
      </c>
    </row>
    <row r="21" spans="1:105" ht="14.1" customHeight="1">
      <c r="A21" s="360"/>
      <c r="B21" s="3016"/>
      <c r="C21" s="3017"/>
      <c r="D21" s="3017"/>
      <c r="E21" s="3017"/>
      <c r="F21" s="3018"/>
      <c r="G21" s="3019" t="s">
        <v>63</v>
      </c>
      <c r="H21" s="3020"/>
      <c r="I21" s="3020"/>
      <c r="J21" s="3021"/>
      <c r="K21" s="381"/>
      <c r="L21" s="378"/>
      <c r="M21" s="378"/>
      <c r="N21" s="378"/>
      <c r="O21" s="378"/>
      <c r="P21" s="378"/>
      <c r="Q21" s="378"/>
      <c r="R21" s="378"/>
      <c r="S21" s="378"/>
      <c r="T21" s="378"/>
      <c r="U21" s="378"/>
      <c r="V21" s="378"/>
      <c r="W21" s="378"/>
      <c r="X21" s="378"/>
      <c r="Y21" s="380"/>
      <c r="Z21" s="378"/>
      <c r="AA21" s="378"/>
      <c r="AB21" s="378"/>
      <c r="AC21" s="378"/>
      <c r="AD21" s="378"/>
      <c r="AE21" s="378"/>
      <c r="AF21" s="378"/>
      <c r="AG21" s="378"/>
      <c r="AH21" s="378"/>
      <c r="AI21" s="378"/>
      <c r="AJ21" s="378"/>
      <c r="AK21" s="378"/>
      <c r="AL21" s="378"/>
      <c r="AM21" s="378"/>
      <c r="AN21" s="378"/>
      <c r="AO21" s="378"/>
      <c r="AP21" s="378"/>
      <c r="AQ21" s="3022"/>
      <c r="AR21" s="3023"/>
      <c r="AZ21" s="402">
        <v>16</v>
      </c>
      <c r="BA21" s="3014" t="str">
        <f t="shared" si="3"/>
        <v/>
      </c>
      <c r="BB21" s="3015"/>
      <c r="BC21" s="406"/>
      <c r="BD21" s="404" t="str">
        <f t="shared" si="4"/>
        <v/>
      </c>
      <c r="BE21" s="405" t="str">
        <f t="shared" si="5"/>
        <v/>
      </c>
      <c r="BF21" s="405" t="str">
        <f t="shared" si="6"/>
        <v/>
      </c>
      <c r="BG21" s="405" t="str">
        <f t="shared" si="7"/>
        <v/>
      </c>
      <c r="BH21" s="405" t="str">
        <f t="shared" si="8"/>
        <v/>
      </c>
      <c r="BI21" s="405" t="str">
        <f t="shared" si="9"/>
        <v/>
      </c>
      <c r="BJ21" s="405" t="str">
        <f t="shared" si="10"/>
        <v/>
      </c>
      <c r="BK21" s="405" t="str">
        <f t="shared" si="11"/>
        <v/>
      </c>
      <c r="BL21" s="405" t="str">
        <f t="shared" si="12"/>
        <v/>
      </c>
      <c r="BM21" s="405" t="str">
        <f t="shared" si="13"/>
        <v/>
      </c>
      <c r="BN21" s="405" t="str">
        <f t="shared" si="14"/>
        <v/>
      </c>
      <c r="BO21" s="405" t="str">
        <f t="shared" si="15"/>
        <v/>
      </c>
      <c r="BP21" s="405" t="str">
        <f t="shared" si="16"/>
        <v/>
      </c>
      <c r="BQ21" s="405" t="str">
        <f t="shared" si="17"/>
        <v/>
      </c>
      <c r="BR21" s="405" t="str">
        <f t="shared" si="18"/>
        <v/>
      </c>
      <c r="BS21" s="405" t="str">
        <f t="shared" si="19"/>
        <v/>
      </c>
      <c r="BT21" s="405" t="str">
        <f t="shared" si="20"/>
        <v/>
      </c>
      <c r="BU21" s="405" t="str">
        <f t="shared" si="21"/>
        <v/>
      </c>
      <c r="BV21" s="405" t="str">
        <f t="shared" si="22"/>
        <v/>
      </c>
      <c r="BW21" s="405" t="str">
        <f t="shared" si="23"/>
        <v/>
      </c>
      <c r="BX21" s="405" t="str">
        <f t="shared" si="24"/>
        <v/>
      </c>
      <c r="BY21" s="405" t="str">
        <f t="shared" si="25"/>
        <v/>
      </c>
      <c r="BZ21" s="405" t="str">
        <f t="shared" si="26"/>
        <v/>
      </c>
      <c r="CA21" s="405" t="str">
        <f t="shared" si="27"/>
        <v/>
      </c>
      <c r="CB21" s="405" t="str">
        <f t="shared" si="28"/>
        <v/>
      </c>
      <c r="CC21" s="405" t="str">
        <f t="shared" si="29"/>
        <v/>
      </c>
      <c r="CD21" s="405" t="str">
        <f t="shared" si="30"/>
        <v/>
      </c>
      <c r="CE21" s="405" t="str">
        <f t="shared" si="31"/>
        <v/>
      </c>
      <c r="CF21" s="405" t="str">
        <f t="shared" si="32"/>
        <v/>
      </c>
      <c r="CG21" s="405" t="str">
        <f t="shared" si="33"/>
        <v/>
      </c>
      <c r="CH21" s="405" t="str">
        <f t="shared" si="34"/>
        <v/>
      </c>
      <c r="CI21" s="405" t="str">
        <f t="shared" si="35"/>
        <v/>
      </c>
      <c r="CJ21" s="405" t="str">
        <f t="shared" si="36"/>
        <v/>
      </c>
      <c r="CK21" s="405" t="str">
        <f t="shared" si="37"/>
        <v/>
      </c>
      <c r="CL21" s="405" t="str">
        <f t="shared" si="38"/>
        <v/>
      </c>
      <c r="CM21" s="405" t="str">
        <f t="shared" si="39"/>
        <v/>
      </c>
      <c r="CN21" s="405" t="str">
        <f t="shared" si="40"/>
        <v/>
      </c>
      <c r="CO21" s="405" t="str">
        <f t="shared" si="41"/>
        <v/>
      </c>
      <c r="CP21" s="405" t="str">
        <f t="shared" si="42"/>
        <v/>
      </c>
      <c r="CQ21" s="405" t="str">
        <f t="shared" si="43"/>
        <v/>
      </c>
      <c r="CR21" s="405" t="str">
        <f t="shared" si="44"/>
        <v/>
      </c>
      <c r="CS21" s="405" t="str">
        <f t="shared" si="45"/>
        <v/>
      </c>
      <c r="CT21" s="405" t="str">
        <f t="shared" si="46"/>
        <v/>
      </c>
      <c r="CU21" s="405" t="str">
        <f t="shared" si="47"/>
        <v/>
      </c>
      <c r="CV21" s="405" t="str">
        <f t="shared" si="48"/>
        <v/>
      </c>
      <c r="CW21" s="405" t="str">
        <f t="shared" si="49"/>
        <v/>
      </c>
      <c r="CX21" s="405" t="str">
        <f t="shared" si="50"/>
        <v/>
      </c>
      <c r="CY21" s="405" t="str">
        <f t="shared" si="51"/>
        <v/>
      </c>
      <c r="CZ21" s="405" t="str">
        <f t="shared" si="52"/>
        <v/>
      </c>
      <c r="DA21" s="405" t="str">
        <f t="shared" si="53"/>
        <v/>
      </c>
    </row>
    <row r="22" spans="1:105" ht="14.1" customHeight="1">
      <c r="A22" s="360"/>
      <c r="B22" s="3016"/>
      <c r="C22" s="3017"/>
      <c r="D22" s="3017"/>
      <c r="E22" s="3017"/>
      <c r="F22" s="3018"/>
      <c r="G22" s="3019" t="s">
        <v>64</v>
      </c>
      <c r="H22" s="3020"/>
      <c r="I22" s="3020"/>
      <c r="J22" s="3021"/>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022"/>
      <c r="AR22" s="3023"/>
      <c r="AZ22" s="402">
        <v>17</v>
      </c>
      <c r="BA22" s="3014" t="str">
        <f t="shared" si="3"/>
        <v/>
      </c>
      <c r="BB22" s="3015"/>
      <c r="BC22" s="406"/>
      <c r="BD22" s="404" t="str">
        <f t="shared" si="4"/>
        <v/>
      </c>
      <c r="BE22" s="405" t="str">
        <f t="shared" si="5"/>
        <v/>
      </c>
      <c r="BF22" s="405" t="str">
        <f t="shared" si="6"/>
        <v/>
      </c>
      <c r="BG22" s="405" t="str">
        <f t="shared" si="7"/>
        <v/>
      </c>
      <c r="BH22" s="405" t="str">
        <f t="shared" si="8"/>
        <v/>
      </c>
      <c r="BI22" s="405" t="str">
        <f t="shared" si="9"/>
        <v/>
      </c>
      <c r="BJ22" s="405" t="str">
        <f t="shared" si="10"/>
        <v/>
      </c>
      <c r="BK22" s="405" t="str">
        <f t="shared" si="11"/>
        <v/>
      </c>
      <c r="BL22" s="405" t="str">
        <f t="shared" si="12"/>
        <v/>
      </c>
      <c r="BM22" s="405" t="str">
        <f t="shared" si="13"/>
        <v/>
      </c>
      <c r="BN22" s="405" t="str">
        <f t="shared" si="14"/>
        <v/>
      </c>
      <c r="BO22" s="405" t="str">
        <f t="shared" si="15"/>
        <v/>
      </c>
      <c r="BP22" s="405" t="str">
        <f t="shared" si="16"/>
        <v/>
      </c>
      <c r="BQ22" s="405" t="str">
        <f t="shared" si="17"/>
        <v/>
      </c>
      <c r="BR22" s="405" t="str">
        <f t="shared" si="18"/>
        <v/>
      </c>
      <c r="BS22" s="405" t="str">
        <f t="shared" si="19"/>
        <v/>
      </c>
      <c r="BT22" s="405" t="str">
        <f t="shared" si="20"/>
        <v/>
      </c>
      <c r="BU22" s="405" t="str">
        <f t="shared" si="21"/>
        <v/>
      </c>
      <c r="BV22" s="405" t="str">
        <f t="shared" si="22"/>
        <v/>
      </c>
      <c r="BW22" s="405" t="str">
        <f t="shared" si="23"/>
        <v/>
      </c>
      <c r="BX22" s="405" t="str">
        <f t="shared" si="24"/>
        <v/>
      </c>
      <c r="BY22" s="405" t="str">
        <f t="shared" si="25"/>
        <v/>
      </c>
      <c r="BZ22" s="405" t="str">
        <f t="shared" si="26"/>
        <v/>
      </c>
      <c r="CA22" s="405" t="str">
        <f t="shared" si="27"/>
        <v/>
      </c>
      <c r="CB22" s="405" t="str">
        <f t="shared" si="28"/>
        <v/>
      </c>
      <c r="CC22" s="405" t="str">
        <f t="shared" si="29"/>
        <v/>
      </c>
      <c r="CD22" s="405" t="str">
        <f t="shared" si="30"/>
        <v/>
      </c>
      <c r="CE22" s="405" t="str">
        <f t="shared" si="31"/>
        <v/>
      </c>
      <c r="CF22" s="405" t="str">
        <f t="shared" si="32"/>
        <v/>
      </c>
      <c r="CG22" s="405" t="str">
        <f t="shared" si="33"/>
        <v/>
      </c>
      <c r="CH22" s="405" t="str">
        <f t="shared" si="34"/>
        <v/>
      </c>
      <c r="CI22" s="405" t="str">
        <f t="shared" si="35"/>
        <v/>
      </c>
      <c r="CJ22" s="405" t="str">
        <f t="shared" si="36"/>
        <v/>
      </c>
      <c r="CK22" s="405" t="str">
        <f t="shared" si="37"/>
        <v/>
      </c>
      <c r="CL22" s="405" t="str">
        <f t="shared" si="38"/>
        <v/>
      </c>
      <c r="CM22" s="405" t="str">
        <f t="shared" si="39"/>
        <v/>
      </c>
      <c r="CN22" s="405" t="str">
        <f t="shared" si="40"/>
        <v/>
      </c>
      <c r="CO22" s="405" t="str">
        <f t="shared" si="41"/>
        <v/>
      </c>
      <c r="CP22" s="405" t="str">
        <f t="shared" si="42"/>
        <v/>
      </c>
      <c r="CQ22" s="405" t="str">
        <f t="shared" si="43"/>
        <v/>
      </c>
      <c r="CR22" s="405" t="str">
        <f t="shared" si="44"/>
        <v/>
      </c>
      <c r="CS22" s="405" t="str">
        <f t="shared" si="45"/>
        <v/>
      </c>
      <c r="CT22" s="405" t="str">
        <f t="shared" si="46"/>
        <v/>
      </c>
      <c r="CU22" s="405" t="str">
        <f t="shared" si="47"/>
        <v/>
      </c>
      <c r="CV22" s="405" t="str">
        <f t="shared" si="48"/>
        <v/>
      </c>
      <c r="CW22" s="405" t="str">
        <f t="shared" si="49"/>
        <v/>
      </c>
      <c r="CX22" s="405" t="str">
        <f t="shared" si="50"/>
        <v/>
      </c>
      <c r="CY22" s="405" t="str">
        <f t="shared" si="51"/>
        <v/>
      </c>
      <c r="CZ22" s="405" t="str">
        <f t="shared" si="52"/>
        <v/>
      </c>
      <c r="DA22" s="405" t="str">
        <f t="shared" si="53"/>
        <v/>
      </c>
    </row>
    <row r="23" spans="1:105" ht="14.1" customHeight="1">
      <c r="A23" s="360"/>
      <c r="B23" s="3016"/>
      <c r="C23" s="3017"/>
      <c r="D23" s="3017"/>
      <c r="E23" s="3017"/>
      <c r="F23" s="3018"/>
      <c r="G23" s="3019" t="s">
        <v>62</v>
      </c>
      <c r="H23" s="3020"/>
      <c r="I23" s="3020"/>
      <c r="J23" s="3021"/>
      <c r="K23" s="378"/>
      <c r="L23" s="378"/>
      <c r="M23" s="378"/>
      <c r="N23" s="378"/>
      <c r="O23" s="378"/>
      <c r="P23" s="378"/>
      <c r="Q23" s="378"/>
      <c r="R23" s="378"/>
      <c r="S23" s="378"/>
      <c r="T23" s="378"/>
      <c r="U23" s="378"/>
      <c r="V23" s="380"/>
      <c r="W23" s="378"/>
      <c r="X23" s="378"/>
      <c r="Y23" s="380"/>
      <c r="Z23" s="378"/>
      <c r="AA23" s="378"/>
      <c r="AB23" s="378"/>
      <c r="AC23" s="378"/>
      <c r="AD23" s="378"/>
      <c r="AE23" s="378"/>
      <c r="AF23" s="378"/>
      <c r="AG23" s="378"/>
      <c r="AH23" s="378"/>
      <c r="AI23" s="378"/>
      <c r="AJ23" s="378"/>
      <c r="AK23" s="378"/>
      <c r="AL23" s="378"/>
      <c r="AM23" s="378"/>
      <c r="AN23" s="378"/>
      <c r="AO23" s="378"/>
      <c r="AP23" s="378"/>
      <c r="AQ23" s="3022"/>
      <c r="AR23" s="3023"/>
      <c r="AZ23" s="402">
        <v>18</v>
      </c>
      <c r="BA23" s="3014" t="str">
        <f t="shared" si="3"/>
        <v/>
      </c>
      <c r="BB23" s="3015"/>
      <c r="BC23" s="406"/>
      <c r="BD23" s="404" t="str">
        <f t="shared" si="4"/>
        <v/>
      </c>
      <c r="BE23" s="405" t="str">
        <f t="shared" si="5"/>
        <v/>
      </c>
      <c r="BF23" s="405" t="str">
        <f t="shared" si="6"/>
        <v/>
      </c>
      <c r="BG23" s="405" t="str">
        <f t="shared" si="7"/>
        <v/>
      </c>
      <c r="BH23" s="405" t="str">
        <f t="shared" si="8"/>
        <v/>
      </c>
      <c r="BI23" s="405" t="str">
        <f t="shared" si="9"/>
        <v/>
      </c>
      <c r="BJ23" s="405" t="str">
        <f t="shared" si="10"/>
        <v/>
      </c>
      <c r="BK23" s="405" t="str">
        <f t="shared" si="11"/>
        <v/>
      </c>
      <c r="BL23" s="405" t="str">
        <f t="shared" si="12"/>
        <v/>
      </c>
      <c r="BM23" s="405" t="str">
        <f t="shared" si="13"/>
        <v/>
      </c>
      <c r="BN23" s="405" t="str">
        <f t="shared" si="14"/>
        <v/>
      </c>
      <c r="BO23" s="405" t="str">
        <f t="shared" si="15"/>
        <v/>
      </c>
      <c r="BP23" s="405" t="str">
        <f t="shared" si="16"/>
        <v/>
      </c>
      <c r="BQ23" s="405" t="str">
        <f t="shared" si="17"/>
        <v/>
      </c>
      <c r="BR23" s="405" t="str">
        <f t="shared" si="18"/>
        <v/>
      </c>
      <c r="BS23" s="405" t="str">
        <f t="shared" si="19"/>
        <v/>
      </c>
      <c r="BT23" s="405" t="str">
        <f t="shared" si="20"/>
        <v/>
      </c>
      <c r="BU23" s="405" t="str">
        <f t="shared" si="21"/>
        <v/>
      </c>
      <c r="BV23" s="405" t="str">
        <f t="shared" si="22"/>
        <v/>
      </c>
      <c r="BW23" s="405" t="str">
        <f t="shared" si="23"/>
        <v/>
      </c>
      <c r="BX23" s="405" t="str">
        <f t="shared" si="24"/>
        <v/>
      </c>
      <c r="BY23" s="405" t="str">
        <f t="shared" si="25"/>
        <v/>
      </c>
      <c r="BZ23" s="405" t="str">
        <f t="shared" si="26"/>
        <v/>
      </c>
      <c r="CA23" s="405" t="str">
        <f t="shared" si="27"/>
        <v/>
      </c>
      <c r="CB23" s="405" t="str">
        <f t="shared" si="28"/>
        <v/>
      </c>
      <c r="CC23" s="405" t="str">
        <f t="shared" si="29"/>
        <v/>
      </c>
      <c r="CD23" s="405" t="str">
        <f t="shared" si="30"/>
        <v/>
      </c>
      <c r="CE23" s="405" t="str">
        <f t="shared" si="31"/>
        <v/>
      </c>
      <c r="CF23" s="405" t="str">
        <f t="shared" si="32"/>
        <v/>
      </c>
      <c r="CG23" s="405" t="str">
        <f t="shared" si="33"/>
        <v/>
      </c>
      <c r="CH23" s="405" t="str">
        <f t="shared" si="34"/>
        <v/>
      </c>
      <c r="CI23" s="405" t="str">
        <f t="shared" si="35"/>
        <v/>
      </c>
      <c r="CJ23" s="405" t="str">
        <f t="shared" si="36"/>
        <v/>
      </c>
      <c r="CK23" s="405" t="str">
        <f t="shared" si="37"/>
        <v/>
      </c>
      <c r="CL23" s="405" t="str">
        <f t="shared" si="38"/>
        <v/>
      </c>
      <c r="CM23" s="405" t="str">
        <f t="shared" si="39"/>
        <v/>
      </c>
      <c r="CN23" s="405" t="str">
        <f t="shared" si="40"/>
        <v/>
      </c>
      <c r="CO23" s="405" t="str">
        <f t="shared" si="41"/>
        <v/>
      </c>
      <c r="CP23" s="405" t="str">
        <f t="shared" si="42"/>
        <v/>
      </c>
      <c r="CQ23" s="405" t="str">
        <f t="shared" si="43"/>
        <v/>
      </c>
      <c r="CR23" s="405" t="str">
        <f t="shared" si="44"/>
        <v/>
      </c>
      <c r="CS23" s="405" t="str">
        <f t="shared" si="45"/>
        <v/>
      </c>
      <c r="CT23" s="405" t="str">
        <f t="shared" si="46"/>
        <v/>
      </c>
      <c r="CU23" s="405" t="str">
        <f t="shared" si="47"/>
        <v/>
      </c>
      <c r="CV23" s="405" t="str">
        <f t="shared" si="48"/>
        <v/>
      </c>
      <c r="CW23" s="405" t="str">
        <f t="shared" si="49"/>
        <v/>
      </c>
      <c r="CX23" s="405" t="str">
        <f t="shared" si="50"/>
        <v/>
      </c>
      <c r="CY23" s="405" t="str">
        <f t="shared" si="51"/>
        <v/>
      </c>
      <c r="CZ23" s="405" t="str">
        <f t="shared" si="52"/>
        <v/>
      </c>
      <c r="DA23" s="405" t="str">
        <f t="shared" si="53"/>
        <v/>
      </c>
    </row>
    <row r="24" spans="1:105" ht="14.1" customHeight="1" thickBot="1">
      <c r="A24" s="360"/>
      <c r="B24" s="3031"/>
      <c r="C24" s="3032"/>
      <c r="D24" s="3032"/>
      <c r="E24" s="3032"/>
      <c r="F24" s="3033"/>
      <c r="G24" s="3034"/>
      <c r="H24" s="3035"/>
      <c r="I24" s="3035"/>
      <c r="J24" s="3036"/>
      <c r="K24" s="382"/>
      <c r="L24" s="383"/>
      <c r="M24" s="383"/>
      <c r="N24" s="383"/>
      <c r="O24" s="383"/>
      <c r="P24" s="383"/>
      <c r="Q24" s="383"/>
      <c r="R24" s="383"/>
      <c r="S24" s="383"/>
      <c r="T24" s="383"/>
      <c r="U24" s="383"/>
      <c r="V24" s="383"/>
      <c r="W24" s="383"/>
      <c r="X24" s="383"/>
      <c r="Y24" s="384"/>
      <c r="Z24" s="383"/>
      <c r="AA24" s="383"/>
      <c r="AB24" s="383"/>
      <c r="AC24" s="383"/>
      <c r="AD24" s="383"/>
      <c r="AE24" s="383"/>
      <c r="AF24" s="383"/>
      <c r="AG24" s="383"/>
      <c r="AH24" s="383"/>
      <c r="AI24" s="383"/>
      <c r="AJ24" s="383"/>
      <c r="AK24" s="383"/>
      <c r="AL24" s="383"/>
      <c r="AM24" s="383"/>
      <c r="AN24" s="383"/>
      <c r="AO24" s="383"/>
      <c r="AP24" s="383"/>
      <c r="AQ24" s="3037"/>
      <c r="AR24" s="3038"/>
      <c r="AZ24" s="402">
        <v>19</v>
      </c>
      <c r="BA24" s="3014" t="str">
        <f t="shared" si="3"/>
        <v/>
      </c>
      <c r="BB24" s="3015"/>
      <c r="BC24" s="407"/>
      <c r="BD24" s="404" t="str">
        <f t="shared" si="4"/>
        <v/>
      </c>
      <c r="BE24" s="405" t="str">
        <f t="shared" si="5"/>
        <v/>
      </c>
      <c r="BF24" s="405" t="str">
        <f t="shared" si="6"/>
        <v/>
      </c>
      <c r="BG24" s="405" t="str">
        <f t="shared" si="7"/>
        <v/>
      </c>
      <c r="BH24" s="405" t="str">
        <f t="shared" si="8"/>
        <v/>
      </c>
      <c r="BI24" s="405" t="str">
        <f t="shared" si="9"/>
        <v/>
      </c>
      <c r="BJ24" s="405" t="str">
        <f t="shared" si="10"/>
        <v/>
      </c>
      <c r="BK24" s="405" t="str">
        <f t="shared" si="11"/>
        <v/>
      </c>
      <c r="BL24" s="405" t="str">
        <f t="shared" si="12"/>
        <v/>
      </c>
      <c r="BM24" s="405" t="str">
        <f t="shared" si="13"/>
        <v/>
      </c>
      <c r="BN24" s="405" t="str">
        <f t="shared" si="14"/>
        <v/>
      </c>
      <c r="BO24" s="405" t="str">
        <f t="shared" si="15"/>
        <v/>
      </c>
      <c r="BP24" s="405" t="str">
        <f t="shared" si="16"/>
        <v/>
      </c>
      <c r="BQ24" s="405" t="str">
        <f t="shared" si="17"/>
        <v/>
      </c>
      <c r="BR24" s="405" t="str">
        <f t="shared" si="18"/>
        <v/>
      </c>
      <c r="BS24" s="405" t="str">
        <f t="shared" si="19"/>
        <v/>
      </c>
      <c r="BT24" s="405" t="str">
        <f t="shared" si="20"/>
        <v/>
      </c>
      <c r="BU24" s="405" t="str">
        <f t="shared" si="21"/>
        <v/>
      </c>
      <c r="BV24" s="405" t="str">
        <f t="shared" si="22"/>
        <v/>
      </c>
      <c r="BW24" s="405" t="str">
        <f t="shared" si="23"/>
        <v/>
      </c>
      <c r="BX24" s="405" t="str">
        <f t="shared" si="24"/>
        <v/>
      </c>
      <c r="BY24" s="405" t="str">
        <f t="shared" si="25"/>
        <v/>
      </c>
      <c r="BZ24" s="405" t="str">
        <f t="shared" si="26"/>
        <v/>
      </c>
      <c r="CA24" s="405" t="str">
        <f t="shared" si="27"/>
        <v/>
      </c>
      <c r="CB24" s="405" t="str">
        <f t="shared" si="28"/>
        <v/>
      </c>
      <c r="CC24" s="405" t="str">
        <f t="shared" si="29"/>
        <v/>
      </c>
      <c r="CD24" s="405" t="str">
        <f t="shared" si="30"/>
        <v/>
      </c>
      <c r="CE24" s="405" t="str">
        <f t="shared" si="31"/>
        <v/>
      </c>
      <c r="CF24" s="405" t="str">
        <f t="shared" si="32"/>
        <v/>
      </c>
      <c r="CG24" s="405" t="str">
        <f t="shared" si="33"/>
        <v/>
      </c>
      <c r="CH24" s="405" t="str">
        <f t="shared" si="34"/>
        <v/>
      </c>
      <c r="CI24" s="405" t="str">
        <f t="shared" si="35"/>
        <v/>
      </c>
      <c r="CJ24" s="405" t="str">
        <f t="shared" si="36"/>
        <v/>
      </c>
      <c r="CK24" s="405" t="str">
        <f t="shared" si="37"/>
        <v/>
      </c>
      <c r="CL24" s="405" t="str">
        <f t="shared" si="38"/>
        <v/>
      </c>
      <c r="CM24" s="405" t="str">
        <f t="shared" si="39"/>
        <v/>
      </c>
      <c r="CN24" s="405" t="str">
        <f t="shared" si="40"/>
        <v/>
      </c>
      <c r="CO24" s="405" t="str">
        <f t="shared" si="41"/>
        <v/>
      </c>
      <c r="CP24" s="405" t="str">
        <f t="shared" si="42"/>
        <v/>
      </c>
      <c r="CQ24" s="405" t="str">
        <f t="shared" si="43"/>
        <v/>
      </c>
      <c r="CR24" s="405" t="str">
        <f t="shared" si="44"/>
        <v/>
      </c>
      <c r="CS24" s="405" t="str">
        <f t="shared" si="45"/>
        <v/>
      </c>
      <c r="CT24" s="405" t="str">
        <f t="shared" si="46"/>
        <v/>
      </c>
      <c r="CU24" s="405" t="str">
        <f t="shared" si="47"/>
        <v/>
      </c>
      <c r="CV24" s="405" t="str">
        <f t="shared" si="48"/>
        <v/>
      </c>
      <c r="CW24" s="405" t="str">
        <f t="shared" si="49"/>
        <v/>
      </c>
      <c r="CX24" s="405" t="str">
        <f t="shared" si="50"/>
        <v/>
      </c>
      <c r="CY24" s="405" t="str">
        <f t="shared" si="51"/>
        <v/>
      </c>
      <c r="CZ24" s="405" t="str">
        <f t="shared" si="52"/>
        <v/>
      </c>
      <c r="DA24" s="405" t="str">
        <f t="shared" si="53"/>
        <v/>
      </c>
    </row>
    <row r="25" spans="1:105" ht="12" customHeight="1">
      <c r="A25" s="360"/>
      <c r="B25" s="360"/>
      <c r="C25" s="360"/>
      <c r="D25" s="360"/>
      <c r="E25" s="360"/>
      <c r="F25" s="360"/>
      <c r="G25" s="360"/>
      <c r="H25" s="360"/>
      <c r="I25" s="360"/>
      <c r="J25" s="360"/>
      <c r="K25" s="360"/>
      <c r="L25" s="360"/>
      <c r="M25" s="360"/>
      <c r="N25" s="360"/>
      <c r="O25" s="360"/>
      <c r="P25" s="360"/>
      <c r="Q25" s="408"/>
      <c r="R25" s="360"/>
      <c r="S25" s="360"/>
      <c r="T25" s="360"/>
      <c r="U25" s="360"/>
      <c r="V25" s="360"/>
      <c r="W25" s="360"/>
      <c r="X25" s="360"/>
      <c r="Y25" s="360"/>
      <c r="Z25" s="360"/>
      <c r="AA25" s="360"/>
      <c r="AB25" s="360"/>
      <c r="AC25" s="360"/>
      <c r="AD25" s="360"/>
      <c r="AE25" s="360"/>
      <c r="AF25" s="360"/>
      <c r="AG25" s="360"/>
      <c r="AH25" s="360"/>
      <c r="AI25" s="360"/>
      <c r="AJ25" s="360"/>
      <c r="AK25" s="360"/>
      <c r="AL25" s="408"/>
      <c r="AM25" s="360"/>
      <c r="AN25" s="360"/>
      <c r="AO25" s="360"/>
      <c r="AP25" s="360"/>
      <c r="AQ25" s="360"/>
      <c r="AR25" s="360"/>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row>
    <row r="26" spans="1:105" ht="14.1" customHeight="1" thickBot="1">
      <c r="A26" s="360"/>
      <c r="B26" s="360"/>
      <c r="C26" s="3026" t="s">
        <v>69</v>
      </c>
      <c r="D26" s="3027"/>
      <c r="E26" s="3027"/>
      <c r="F26" s="3026" t="s">
        <v>70</v>
      </c>
      <c r="G26" s="3027"/>
      <c r="H26" s="3027"/>
      <c r="I26" s="3027"/>
      <c r="J26" s="3027"/>
      <c r="K26" s="3027"/>
      <c r="L26" s="3028"/>
      <c r="M26" s="3026" t="s">
        <v>85</v>
      </c>
      <c r="N26" s="3027"/>
      <c r="O26" s="3027"/>
      <c r="P26" s="3027"/>
      <c r="Q26" s="3027"/>
      <c r="R26" s="3027"/>
      <c r="S26" s="3027"/>
      <c r="T26" s="3027"/>
      <c r="U26" s="3027"/>
      <c r="V26" s="3026" t="s">
        <v>1100</v>
      </c>
      <c r="W26" s="3027"/>
      <c r="X26" s="3027"/>
      <c r="Y26" s="3028"/>
      <c r="Z26" s="3026" t="s">
        <v>67</v>
      </c>
      <c r="AA26" s="3027"/>
      <c r="AB26" s="3027"/>
      <c r="AC26" s="3028"/>
      <c r="AD26" s="354"/>
      <c r="AE26" s="369" t="s">
        <v>30</v>
      </c>
      <c r="AF26" s="387" t="s">
        <v>1070</v>
      </c>
      <c r="AG26" s="11"/>
      <c r="AH26" s="360"/>
      <c r="AK26" s="360"/>
      <c r="AL26" s="360"/>
      <c r="AN26" s="387"/>
      <c r="AO26" s="410"/>
      <c r="AP26" s="410"/>
      <c r="AQ26" s="408"/>
      <c r="AR26" s="410"/>
      <c r="AS26" s="360"/>
      <c r="AT26" s="360"/>
      <c r="AU26" s="360"/>
      <c r="AV26" s="360"/>
      <c r="AW26" s="360"/>
      <c r="AX26" s="360"/>
      <c r="AY26" s="360"/>
      <c r="AZ26" s="388" t="s">
        <v>1101</v>
      </c>
      <c r="BA26" s="388" t="s">
        <v>1102</v>
      </c>
      <c r="BB26" s="388" t="s">
        <v>1103</v>
      </c>
      <c r="BC26" s="388" t="s">
        <v>1104</v>
      </c>
      <c r="BD26" s="3029">
        <v>0.29166666666666669</v>
      </c>
      <c r="BE26" s="3030"/>
      <c r="BF26" s="3029">
        <v>0.3125</v>
      </c>
      <c r="BG26" s="3029"/>
      <c r="BH26" s="3029">
        <v>0.33333333333333298</v>
      </c>
      <c r="BI26" s="3030"/>
      <c r="BJ26" s="3029">
        <v>0.35416666666666702</v>
      </c>
      <c r="BK26" s="3029"/>
      <c r="BL26" s="3029">
        <v>0.375</v>
      </c>
      <c r="BM26" s="3030"/>
      <c r="BN26" s="3029">
        <v>0.39583333333333398</v>
      </c>
      <c r="BO26" s="3029"/>
      <c r="BP26" s="3029">
        <v>0.41666666666666702</v>
      </c>
      <c r="BQ26" s="3030"/>
      <c r="BR26" s="3029">
        <v>0.4375</v>
      </c>
      <c r="BS26" s="3029"/>
      <c r="BT26" s="3029">
        <v>0.45833333333333398</v>
      </c>
      <c r="BU26" s="3030"/>
      <c r="BV26" s="3029">
        <v>0.47916666666666702</v>
      </c>
      <c r="BW26" s="3029"/>
      <c r="BX26" s="3029">
        <v>0.5</v>
      </c>
      <c r="BY26" s="3030"/>
      <c r="BZ26" s="3029">
        <v>0.52083333333333304</v>
      </c>
      <c r="CA26" s="3029"/>
      <c r="CB26" s="3029">
        <v>0.54166666666666696</v>
      </c>
      <c r="CC26" s="3030"/>
      <c r="CD26" s="3029">
        <v>0.5625</v>
      </c>
      <c r="CE26" s="3029"/>
      <c r="CF26" s="3029">
        <v>0.58333333333333304</v>
      </c>
      <c r="CG26" s="3030"/>
      <c r="CH26" s="3029">
        <v>0.60416666666666696</v>
      </c>
      <c r="CI26" s="3029"/>
      <c r="CJ26" s="3029">
        <v>0.625</v>
      </c>
      <c r="CK26" s="3030"/>
      <c r="CL26" s="3029">
        <v>0.64583333333333304</v>
      </c>
      <c r="CM26" s="3029"/>
      <c r="CN26" s="3029">
        <v>0.66666666666666696</v>
      </c>
      <c r="CO26" s="3030"/>
      <c r="CP26" s="3029">
        <v>0.6875</v>
      </c>
      <c r="CQ26" s="3029"/>
      <c r="CR26" s="3029">
        <v>0.70833333333333304</v>
      </c>
      <c r="CS26" s="3030"/>
      <c r="CT26" s="3029">
        <v>0.72916666666666596</v>
      </c>
      <c r="CU26" s="3029"/>
      <c r="CV26" s="3029">
        <v>0.749999999999999</v>
      </c>
      <c r="CW26" s="3030"/>
      <c r="CX26" s="3029">
        <v>0.77083333333333204</v>
      </c>
      <c r="CY26" s="3029"/>
      <c r="CZ26" s="3029">
        <v>0.79166666666666496</v>
      </c>
      <c r="DA26" s="3030"/>
    </row>
    <row r="27" spans="1:105" ht="12" customHeight="1">
      <c r="A27" s="360"/>
      <c r="B27" s="360"/>
      <c r="C27" s="411" t="s">
        <v>15</v>
      </c>
      <c r="D27" s="412" t="s">
        <v>1105</v>
      </c>
      <c r="E27" s="413"/>
      <c r="F27" s="411" t="s">
        <v>27</v>
      </c>
      <c r="G27" s="3039" t="s">
        <v>83</v>
      </c>
      <c r="H27" s="3039"/>
      <c r="I27" s="3039"/>
      <c r="J27" s="412" t="s">
        <v>17</v>
      </c>
      <c r="K27" s="412" t="s">
        <v>84</v>
      </c>
      <c r="L27" s="413"/>
      <c r="M27" s="3040">
        <v>0.35416666666666669</v>
      </c>
      <c r="N27" s="3041"/>
      <c r="O27" s="3041"/>
      <c r="P27" s="3041"/>
      <c r="Q27" s="414" t="s">
        <v>277</v>
      </c>
      <c r="R27" s="3041">
        <v>0.72916666666666663</v>
      </c>
      <c r="S27" s="3041"/>
      <c r="T27" s="3041"/>
      <c r="U27" s="3042"/>
      <c r="V27" s="3040">
        <v>4.1666666666666664E-2</v>
      </c>
      <c r="W27" s="3041"/>
      <c r="X27" s="3041"/>
      <c r="Y27" s="3042"/>
      <c r="Z27" s="3043">
        <f>IF(V27="","",R27-M27-V27)</f>
        <v>0.33333333333333326</v>
      </c>
      <c r="AA27" s="3044"/>
      <c r="AB27" s="3044"/>
      <c r="AC27" s="3045"/>
      <c r="AD27" s="415"/>
      <c r="AE27" s="416" t="s">
        <v>127</v>
      </c>
      <c r="AF27" s="3046" t="s">
        <v>1071</v>
      </c>
      <c r="AG27" s="3046"/>
      <c r="AH27" s="3046"/>
      <c r="AI27" s="3046"/>
      <c r="AJ27" s="3046"/>
      <c r="AK27" s="3046"/>
      <c r="AL27" s="3046"/>
      <c r="AM27" s="3046"/>
      <c r="AN27" s="3046"/>
      <c r="AS27" s="360"/>
      <c r="AT27" s="360"/>
      <c r="AU27" s="360"/>
      <c r="AV27" s="360"/>
      <c r="AW27" s="360"/>
      <c r="AX27" s="360"/>
      <c r="AY27" s="360"/>
      <c r="AZ27" s="417" t="s">
        <v>1106</v>
      </c>
      <c r="BA27" s="418">
        <f>M27</f>
        <v>0.35416666666666669</v>
      </c>
      <c r="BB27" s="418">
        <f>R27</f>
        <v>0.72916666666666663</v>
      </c>
      <c r="BC27" s="419">
        <f>IF(AZ27="","",IF(BB27-BA27&lt;TIME(5,0,1),BB27-BA27,BB27-BA27-TIME(1,0,0)))</f>
        <v>0.33333333333333326</v>
      </c>
      <c r="BD27" s="420"/>
      <c r="BE27" s="421"/>
      <c r="BF27" s="421"/>
      <c r="BG27" s="421"/>
      <c r="BH27" s="421"/>
      <c r="BI27" s="421"/>
      <c r="BJ27" s="421"/>
      <c r="BK27" s="421" t="s">
        <v>1107</v>
      </c>
      <c r="BL27" s="421" t="s">
        <v>1107</v>
      </c>
      <c r="BM27" s="421" t="s">
        <v>1107</v>
      </c>
      <c r="BN27" s="421" t="s">
        <v>1107</v>
      </c>
      <c r="BO27" s="421" t="s">
        <v>1107</v>
      </c>
      <c r="BP27" s="421" t="s">
        <v>1107</v>
      </c>
      <c r="BQ27" s="421" t="s">
        <v>1107</v>
      </c>
      <c r="BR27" s="421" t="s">
        <v>1107</v>
      </c>
      <c r="BS27" s="421" t="s">
        <v>1107</v>
      </c>
      <c r="BT27" s="421" t="s">
        <v>1107</v>
      </c>
      <c r="BU27" s="421" t="s">
        <v>1107</v>
      </c>
      <c r="BV27" s="421" t="s">
        <v>1107</v>
      </c>
      <c r="BW27" s="421" t="s">
        <v>1107</v>
      </c>
      <c r="BX27" s="421" t="s">
        <v>1107</v>
      </c>
      <c r="BY27" s="421" t="s">
        <v>1107</v>
      </c>
      <c r="BZ27" s="421" t="s">
        <v>1107</v>
      </c>
      <c r="CA27" s="421" t="s">
        <v>1107</v>
      </c>
      <c r="CB27" s="421" t="s">
        <v>1107</v>
      </c>
      <c r="CC27" s="421" t="s">
        <v>1107</v>
      </c>
      <c r="CD27" s="421" t="s">
        <v>1107</v>
      </c>
      <c r="CE27" s="421" t="s">
        <v>1107</v>
      </c>
      <c r="CF27" s="421" t="s">
        <v>1107</v>
      </c>
      <c r="CG27" s="421" t="s">
        <v>1107</v>
      </c>
      <c r="CH27" s="421" t="s">
        <v>1107</v>
      </c>
      <c r="CI27" s="421" t="s">
        <v>1107</v>
      </c>
      <c r="CJ27" s="421" t="s">
        <v>1107</v>
      </c>
      <c r="CK27" s="421" t="s">
        <v>1107</v>
      </c>
      <c r="CL27" s="421" t="s">
        <v>1107</v>
      </c>
      <c r="CM27" s="421" t="s">
        <v>1107</v>
      </c>
      <c r="CN27" s="421" t="s">
        <v>1107</v>
      </c>
      <c r="CO27" s="421" t="s">
        <v>1107</v>
      </c>
      <c r="CP27" s="421" t="s">
        <v>1107</v>
      </c>
      <c r="CQ27" s="421" t="s">
        <v>1107</v>
      </c>
      <c r="CR27" s="421" t="s">
        <v>1107</v>
      </c>
      <c r="CS27" s="421" t="s">
        <v>1107</v>
      </c>
      <c r="CT27" s="421" t="s">
        <v>1107</v>
      </c>
      <c r="CU27" s="421"/>
      <c r="CV27" s="421"/>
      <c r="CW27" s="421"/>
      <c r="CX27" s="421"/>
      <c r="CY27" s="421"/>
      <c r="CZ27" s="421"/>
      <c r="DA27" s="422"/>
    </row>
    <row r="28" spans="1:105" ht="12" customHeight="1">
      <c r="A28" s="360"/>
      <c r="B28" s="360"/>
      <c r="C28" s="423" t="s">
        <v>15</v>
      </c>
      <c r="D28" s="424" t="s">
        <v>853</v>
      </c>
      <c r="E28" s="425"/>
      <c r="F28" s="423" t="s">
        <v>27</v>
      </c>
      <c r="G28" s="3047"/>
      <c r="H28" s="3047"/>
      <c r="I28" s="3047"/>
      <c r="J28" s="424" t="s">
        <v>17</v>
      </c>
      <c r="K28" s="424" t="s">
        <v>84</v>
      </c>
      <c r="L28" s="425"/>
      <c r="M28" s="3048"/>
      <c r="N28" s="3049"/>
      <c r="O28" s="3049"/>
      <c r="P28" s="3049"/>
      <c r="Q28" s="426" t="s">
        <v>277</v>
      </c>
      <c r="R28" s="3049"/>
      <c r="S28" s="3049"/>
      <c r="T28" s="3049"/>
      <c r="U28" s="3050"/>
      <c r="V28" s="3048"/>
      <c r="W28" s="3049"/>
      <c r="X28" s="3049"/>
      <c r="Y28" s="3050"/>
      <c r="Z28" s="3051" t="str">
        <f>IFERROR(IF(V28="","",R28-M28-V28),"")</f>
        <v/>
      </c>
      <c r="AA28" s="3052"/>
      <c r="AB28" s="3052"/>
      <c r="AC28" s="3053"/>
      <c r="AD28" s="427"/>
      <c r="AE28" s="428"/>
      <c r="AF28" s="3046"/>
      <c r="AG28" s="3046"/>
      <c r="AH28" s="3046"/>
      <c r="AI28" s="3046"/>
      <c r="AJ28" s="3046"/>
      <c r="AK28" s="3046"/>
      <c r="AL28" s="3046"/>
      <c r="AM28" s="3046"/>
      <c r="AN28" s="3046"/>
      <c r="AS28" s="360"/>
      <c r="AT28" s="360"/>
      <c r="AU28" s="360"/>
      <c r="AV28" s="360"/>
      <c r="AW28" s="360"/>
      <c r="AX28" s="360"/>
      <c r="AY28" s="360"/>
      <c r="AZ28" s="417" t="str">
        <f t="shared" ref="AZ28:AZ41" si="54">D28</f>
        <v>A</v>
      </c>
      <c r="BA28" s="418" t="str">
        <f t="shared" ref="BA28:BA41" si="55">IF(M28="","",M28)</f>
        <v/>
      </c>
      <c r="BB28" s="418" t="str">
        <f>IF(R28="","",R28)</f>
        <v/>
      </c>
      <c r="BC28" s="419" t="str">
        <f>IF(BA28="","",IF(BB28-BA28&lt;TIME(5,0,1),BB28-BA28,BB28-BA28-TIME(1,0,0)))</f>
        <v/>
      </c>
      <c r="BD28" s="429"/>
      <c r="BE28" s="430"/>
      <c r="BF28" s="430"/>
      <c r="BG28" s="430"/>
      <c r="BH28" s="430"/>
      <c r="BI28" s="430"/>
      <c r="BJ28" s="430"/>
      <c r="BK28" s="430"/>
      <c r="BL28" s="430"/>
      <c r="BM28" s="430"/>
      <c r="BN28" s="430"/>
      <c r="BO28" s="430"/>
      <c r="BP28" s="430"/>
      <c r="BQ28" s="430"/>
      <c r="BR28" s="430"/>
      <c r="BS28" s="430"/>
      <c r="BT28" s="430"/>
      <c r="BU28" s="430"/>
      <c r="BV28" s="430"/>
      <c r="BW28" s="430"/>
      <c r="BX28" s="430"/>
      <c r="BY28" s="430"/>
      <c r="BZ28" s="430"/>
      <c r="CA28" s="430"/>
      <c r="CB28" s="430"/>
      <c r="CC28" s="430"/>
      <c r="CD28" s="430"/>
      <c r="CE28" s="430"/>
      <c r="CF28" s="430"/>
      <c r="CG28" s="430"/>
      <c r="CH28" s="430"/>
      <c r="CI28" s="430"/>
      <c r="CJ28" s="430"/>
      <c r="CK28" s="430"/>
      <c r="CL28" s="430"/>
      <c r="CM28" s="430"/>
      <c r="CN28" s="430"/>
      <c r="CO28" s="430"/>
      <c r="CP28" s="430"/>
      <c r="CQ28" s="430"/>
      <c r="CR28" s="430"/>
      <c r="CS28" s="430"/>
      <c r="CT28" s="430"/>
      <c r="CU28" s="430"/>
      <c r="CV28" s="430"/>
      <c r="CW28" s="430"/>
      <c r="CX28" s="430"/>
      <c r="CY28" s="430"/>
      <c r="CZ28" s="430"/>
      <c r="DA28" s="431"/>
    </row>
    <row r="29" spans="1:105" ht="12" customHeight="1">
      <c r="A29" s="360"/>
      <c r="B29" s="360"/>
      <c r="C29" s="423" t="s">
        <v>15</v>
      </c>
      <c r="D29" s="424" t="s">
        <v>854</v>
      </c>
      <c r="E29" s="425"/>
      <c r="F29" s="423" t="s">
        <v>27</v>
      </c>
      <c r="G29" s="3047"/>
      <c r="H29" s="3047"/>
      <c r="I29" s="3047"/>
      <c r="J29" s="424" t="s">
        <v>17</v>
      </c>
      <c r="K29" s="424" t="s">
        <v>84</v>
      </c>
      <c r="L29" s="425"/>
      <c r="M29" s="3048"/>
      <c r="N29" s="3049"/>
      <c r="O29" s="3049"/>
      <c r="P29" s="3049"/>
      <c r="Q29" s="426" t="s">
        <v>277</v>
      </c>
      <c r="R29" s="3049"/>
      <c r="S29" s="3049"/>
      <c r="T29" s="3049"/>
      <c r="U29" s="3050"/>
      <c r="V29" s="3048"/>
      <c r="W29" s="3049"/>
      <c r="X29" s="3049"/>
      <c r="Y29" s="3050"/>
      <c r="Z29" s="3051" t="str">
        <f t="shared" ref="Z29:Z41" si="56">IFERROR(IF(V29="","",R29-M29-V29),"")</f>
        <v/>
      </c>
      <c r="AA29" s="3052"/>
      <c r="AB29" s="3052"/>
      <c r="AC29" s="3053"/>
      <c r="AD29" s="427"/>
      <c r="AE29" s="369" t="s">
        <v>127</v>
      </c>
      <c r="AF29" s="3054" t="s">
        <v>1579</v>
      </c>
      <c r="AG29" s="3054"/>
      <c r="AH29" s="3054"/>
      <c r="AI29" s="3054"/>
      <c r="AJ29" s="3054"/>
      <c r="AK29" s="3054"/>
      <c r="AL29" s="3054"/>
      <c r="AM29" s="3054"/>
      <c r="AN29" s="3054"/>
      <c r="AS29" s="360"/>
      <c r="AT29" s="360"/>
      <c r="AU29" s="360"/>
      <c r="AV29" s="360"/>
      <c r="AW29" s="360"/>
      <c r="AX29" s="360"/>
      <c r="AY29" s="360"/>
      <c r="AZ29" s="417" t="str">
        <f t="shared" si="54"/>
        <v>B</v>
      </c>
      <c r="BA29" s="418" t="str">
        <f t="shared" si="55"/>
        <v/>
      </c>
      <c r="BB29" s="418" t="str">
        <f>IF(R29="","",R29)</f>
        <v/>
      </c>
      <c r="BC29" s="419" t="str">
        <f t="shared" ref="BC29:BC41" si="57">IF(BA29="","",IF(BB29-BA29&lt;TIME(5,0,1),BB29-BA29,BB29-BA29-TIME(1,0,0)))</f>
        <v/>
      </c>
      <c r="BD29" s="429"/>
      <c r="BE29" s="430"/>
      <c r="BF29" s="430"/>
      <c r="BG29" s="430"/>
      <c r="BH29" s="430"/>
      <c r="BI29" s="430"/>
      <c r="BJ29" s="430"/>
      <c r="BK29" s="430"/>
      <c r="BL29" s="430"/>
      <c r="BM29" s="430"/>
      <c r="BN29" s="430"/>
      <c r="BO29" s="430"/>
      <c r="BP29" s="430"/>
      <c r="BQ29" s="430"/>
      <c r="BR29" s="430"/>
      <c r="BS29" s="430"/>
      <c r="BT29" s="430"/>
      <c r="BU29" s="430"/>
      <c r="BV29" s="430"/>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c r="CT29" s="430"/>
      <c r="CU29" s="430"/>
      <c r="CV29" s="430"/>
      <c r="CW29" s="430"/>
      <c r="CX29" s="430"/>
      <c r="CY29" s="430"/>
      <c r="CZ29" s="430"/>
      <c r="DA29" s="431"/>
    </row>
    <row r="30" spans="1:105" ht="12" customHeight="1">
      <c r="A30" s="360"/>
      <c r="B30" s="360"/>
      <c r="C30" s="423" t="s">
        <v>15</v>
      </c>
      <c r="D30" s="424" t="s">
        <v>855</v>
      </c>
      <c r="E30" s="425"/>
      <c r="F30" s="423" t="s">
        <v>27</v>
      </c>
      <c r="G30" s="3047"/>
      <c r="H30" s="3047"/>
      <c r="I30" s="3047"/>
      <c r="J30" s="424" t="s">
        <v>17</v>
      </c>
      <c r="K30" s="424" t="s">
        <v>84</v>
      </c>
      <c r="L30" s="425"/>
      <c r="M30" s="3048"/>
      <c r="N30" s="3049"/>
      <c r="O30" s="3049"/>
      <c r="P30" s="3049"/>
      <c r="Q30" s="426" t="s">
        <v>277</v>
      </c>
      <c r="R30" s="3049"/>
      <c r="S30" s="3049"/>
      <c r="T30" s="3049"/>
      <c r="U30" s="3050"/>
      <c r="V30" s="3048"/>
      <c r="W30" s="3049"/>
      <c r="X30" s="3049"/>
      <c r="Y30" s="3050"/>
      <c r="Z30" s="3051" t="str">
        <f t="shared" si="56"/>
        <v/>
      </c>
      <c r="AA30" s="3052"/>
      <c r="AB30" s="3052"/>
      <c r="AC30" s="3053"/>
      <c r="AD30" s="427"/>
      <c r="AE30" s="428"/>
      <c r="AF30" s="3054"/>
      <c r="AG30" s="3054"/>
      <c r="AH30" s="3054"/>
      <c r="AI30" s="3054"/>
      <c r="AJ30" s="3054"/>
      <c r="AK30" s="3054"/>
      <c r="AL30" s="3054"/>
      <c r="AM30" s="3054"/>
      <c r="AN30" s="3054"/>
      <c r="AS30" s="360"/>
      <c r="AT30" s="360"/>
      <c r="AU30" s="360"/>
      <c r="AV30" s="360"/>
      <c r="AW30" s="360"/>
      <c r="AX30" s="360"/>
      <c r="AY30" s="360"/>
      <c r="AZ30" s="417" t="str">
        <f t="shared" si="54"/>
        <v>C</v>
      </c>
      <c r="BA30" s="418" t="str">
        <f t="shared" si="55"/>
        <v/>
      </c>
      <c r="BB30" s="418" t="str">
        <f t="shared" ref="BB30:BB41" si="58">IF(R30="","",R30)</f>
        <v/>
      </c>
      <c r="BC30" s="419" t="str">
        <f t="shared" si="57"/>
        <v/>
      </c>
      <c r="BD30" s="429"/>
      <c r="BE30" s="430"/>
      <c r="BF30" s="430"/>
      <c r="BG30" s="430"/>
      <c r="BH30" s="430"/>
      <c r="BI30" s="430"/>
      <c r="BJ30" s="430"/>
      <c r="BK30" s="430"/>
      <c r="BL30" s="430"/>
      <c r="BM30" s="430"/>
      <c r="BN30" s="430"/>
      <c r="BO30" s="430"/>
      <c r="BP30" s="430"/>
      <c r="BQ30" s="430"/>
      <c r="BR30" s="430"/>
      <c r="BS30" s="430"/>
      <c r="BT30" s="430"/>
      <c r="BU30" s="430"/>
      <c r="BV30" s="430"/>
      <c r="BW30" s="430"/>
      <c r="BX30" s="430"/>
      <c r="BY30" s="430"/>
      <c r="BZ30" s="430"/>
      <c r="CA30" s="430"/>
      <c r="CB30" s="430"/>
      <c r="CC30" s="430"/>
      <c r="CD30" s="430"/>
      <c r="CE30" s="430"/>
      <c r="CF30" s="430"/>
      <c r="CG30" s="430"/>
      <c r="CH30" s="430"/>
      <c r="CI30" s="430"/>
      <c r="CJ30" s="430"/>
      <c r="CK30" s="430"/>
      <c r="CL30" s="430"/>
      <c r="CM30" s="430"/>
      <c r="CN30" s="430"/>
      <c r="CO30" s="430"/>
      <c r="CP30" s="430"/>
      <c r="CQ30" s="430"/>
      <c r="CR30" s="430"/>
      <c r="CS30" s="430"/>
      <c r="CT30" s="430"/>
      <c r="CU30" s="430"/>
      <c r="CV30" s="430"/>
      <c r="CW30" s="430"/>
      <c r="CX30" s="430"/>
      <c r="CY30" s="430"/>
      <c r="CZ30" s="430"/>
      <c r="DA30" s="431"/>
    </row>
    <row r="31" spans="1:105" ht="12" customHeight="1" thickBot="1">
      <c r="A31" s="360"/>
      <c r="B31" s="360"/>
      <c r="C31" s="423" t="s">
        <v>15</v>
      </c>
      <c r="D31" s="424" t="s">
        <v>856</v>
      </c>
      <c r="E31" s="425"/>
      <c r="F31" s="423" t="s">
        <v>27</v>
      </c>
      <c r="G31" s="3047"/>
      <c r="H31" s="3047"/>
      <c r="I31" s="3047"/>
      <c r="J31" s="424" t="s">
        <v>17</v>
      </c>
      <c r="K31" s="424" t="s">
        <v>84</v>
      </c>
      <c r="L31" s="425"/>
      <c r="M31" s="3048"/>
      <c r="N31" s="3049"/>
      <c r="O31" s="3049"/>
      <c r="P31" s="3049"/>
      <c r="Q31" s="426" t="s">
        <v>277</v>
      </c>
      <c r="R31" s="3049"/>
      <c r="S31" s="3049"/>
      <c r="T31" s="3049"/>
      <c r="U31" s="3050"/>
      <c r="V31" s="3048"/>
      <c r="W31" s="3049"/>
      <c r="X31" s="3049"/>
      <c r="Y31" s="3050"/>
      <c r="Z31" s="3051" t="str">
        <f t="shared" si="56"/>
        <v/>
      </c>
      <c r="AA31" s="3052"/>
      <c r="AB31" s="3052"/>
      <c r="AC31" s="3053"/>
      <c r="AD31" s="427"/>
      <c r="AE31" s="428"/>
      <c r="AF31" s="3054"/>
      <c r="AG31" s="3054"/>
      <c r="AH31" s="3054"/>
      <c r="AI31" s="3054"/>
      <c r="AJ31" s="3054"/>
      <c r="AK31" s="3054"/>
      <c r="AL31" s="3054"/>
      <c r="AM31" s="3054"/>
      <c r="AN31" s="3054"/>
      <c r="AS31" s="360"/>
      <c r="AT31" s="360"/>
      <c r="AU31" s="360"/>
      <c r="AV31" s="360"/>
      <c r="AW31" s="360"/>
      <c r="AX31" s="360"/>
      <c r="AY31" s="360"/>
      <c r="AZ31" s="417" t="str">
        <f t="shared" si="54"/>
        <v>D</v>
      </c>
      <c r="BA31" s="418" t="str">
        <f t="shared" si="55"/>
        <v/>
      </c>
      <c r="BB31" s="418" t="str">
        <f t="shared" si="58"/>
        <v/>
      </c>
      <c r="BC31" s="419" t="str">
        <f t="shared" si="57"/>
        <v/>
      </c>
      <c r="BD31" s="429"/>
      <c r="BE31" s="430"/>
      <c r="BF31" s="430"/>
      <c r="BG31" s="430"/>
      <c r="BH31" s="430"/>
      <c r="BI31" s="430"/>
      <c r="BJ31" s="430"/>
      <c r="BK31" s="430"/>
      <c r="BL31" s="430"/>
      <c r="BM31" s="430"/>
      <c r="BN31" s="430"/>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1"/>
    </row>
    <row r="32" spans="1:105" ht="12" customHeight="1">
      <c r="A32" s="360"/>
      <c r="B32" s="360"/>
      <c r="C32" s="423" t="s">
        <v>15</v>
      </c>
      <c r="D32" s="424" t="s">
        <v>857</v>
      </c>
      <c r="E32" s="425"/>
      <c r="F32" s="423" t="s">
        <v>27</v>
      </c>
      <c r="G32" s="3047"/>
      <c r="H32" s="3047"/>
      <c r="I32" s="3047"/>
      <c r="J32" s="424" t="s">
        <v>17</v>
      </c>
      <c r="K32" s="424" t="s">
        <v>84</v>
      </c>
      <c r="L32" s="425"/>
      <c r="M32" s="3048"/>
      <c r="N32" s="3049"/>
      <c r="O32" s="3049"/>
      <c r="P32" s="3049"/>
      <c r="Q32" s="426" t="s">
        <v>277</v>
      </c>
      <c r="R32" s="3049"/>
      <c r="S32" s="3049"/>
      <c r="T32" s="3049"/>
      <c r="U32" s="3050"/>
      <c r="V32" s="3048"/>
      <c r="W32" s="3049"/>
      <c r="X32" s="3049"/>
      <c r="Y32" s="3050"/>
      <c r="Z32" s="3051" t="str">
        <f t="shared" si="56"/>
        <v/>
      </c>
      <c r="AA32" s="3052"/>
      <c r="AB32" s="3052"/>
      <c r="AC32" s="3053"/>
      <c r="AD32" s="427"/>
      <c r="AE32" s="523" t="s">
        <v>150</v>
      </c>
      <c r="AF32" s="3055" t="s">
        <v>1108</v>
      </c>
      <c r="AG32" s="3055"/>
      <c r="AH32" s="3055"/>
      <c r="AI32" s="3055"/>
      <c r="AJ32" s="3055"/>
      <c r="AK32" s="3055"/>
      <c r="AL32" s="3055"/>
      <c r="AM32" s="3055"/>
      <c r="AN32" s="3055"/>
      <c r="AO32" s="3055"/>
      <c r="AP32" s="3055"/>
      <c r="AQ32" s="3056"/>
      <c r="AR32" s="361"/>
      <c r="AS32" s="360"/>
      <c r="AT32" s="360"/>
      <c r="AU32" s="360"/>
      <c r="AV32" s="360"/>
      <c r="AW32" s="360"/>
      <c r="AX32" s="360"/>
      <c r="AY32" s="360"/>
      <c r="AZ32" s="417" t="str">
        <f t="shared" si="54"/>
        <v>E</v>
      </c>
      <c r="BA32" s="418" t="str">
        <f t="shared" si="55"/>
        <v/>
      </c>
      <c r="BB32" s="418" t="str">
        <f t="shared" si="58"/>
        <v/>
      </c>
      <c r="BC32" s="419" t="str">
        <f t="shared" si="57"/>
        <v/>
      </c>
      <c r="BD32" s="429"/>
      <c r="BE32" s="430"/>
      <c r="BF32" s="430"/>
      <c r="BG32" s="430"/>
      <c r="BH32" s="430"/>
      <c r="BI32" s="430"/>
      <c r="BJ32" s="430"/>
      <c r="BK32" s="430"/>
      <c r="BL32" s="430"/>
      <c r="BM32" s="430"/>
      <c r="BN32" s="430"/>
      <c r="BO32" s="430"/>
      <c r="BP32" s="430"/>
      <c r="BQ32" s="430"/>
      <c r="BR32" s="430"/>
      <c r="BS32" s="430"/>
      <c r="BT32" s="430"/>
      <c r="BU32" s="430"/>
      <c r="BV32" s="430"/>
      <c r="BW32" s="430"/>
      <c r="BX32" s="430"/>
      <c r="BY32" s="430"/>
      <c r="BZ32" s="430"/>
      <c r="CA32" s="430"/>
      <c r="CB32" s="430"/>
      <c r="CC32" s="430"/>
      <c r="CD32" s="430"/>
      <c r="CE32" s="430"/>
      <c r="CF32" s="430"/>
      <c r="CG32" s="430"/>
      <c r="CH32" s="430"/>
      <c r="CI32" s="430"/>
      <c r="CJ32" s="430"/>
      <c r="CK32" s="430"/>
      <c r="CL32" s="430"/>
      <c r="CM32" s="430"/>
      <c r="CN32" s="430"/>
      <c r="CO32" s="430"/>
      <c r="CP32" s="430"/>
      <c r="CQ32" s="430"/>
      <c r="CR32" s="430"/>
      <c r="CS32" s="430"/>
      <c r="CT32" s="430"/>
      <c r="CU32" s="430"/>
      <c r="CV32" s="430"/>
      <c r="CW32" s="430"/>
      <c r="CX32" s="430"/>
      <c r="CY32" s="430"/>
      <c r="CZ32" s="430"/>
      <c r="DA32" s="431"/>
    </row>
    <row r="33" spans="1:105" ht="12" customHeight="1">
      <c r="A33" s="360"/>
      <c r="B33" s="360"/>
      <c r="C33" s="423" t="s">
        <v>15</v>
      </c>
      <c r="D33" s="424" t="s">
        <v>1099</v>
      </c>
      <c r="E33" s="424"/>
      <c r="F33" s="423" t="s">
        <v>27</v>
      </c>
      <c r="G33" s="3047"/>
      <c r="H33" s="3047"/>
      <c r="I33" s="3047"/>
      <c r="J33" s="424" t="s">
        <v>17</v>
      </c>
      <c r="K33" s="424" t="s">
        <v>84</v>
      </c>
      <c r="L33" s="425"/>
      <c r="M33" s="3048"/>
      <c r="N33" s="3049"/>
      <c r="O33" s="3049"/>
      <c r="P33" s="3049"/>
      <c r="Q33" s="426" t="s">
        <v>277</v>
      </c>
      <c r="R33" s="3049"/>
      <c r="S33" s="3049"/>
      <c r="T33" s="3049"/>
      <c r="U33" s="3050"/>
      <c r="V33" s="3048"/>
      <c r="W33" s="3049"/>
      <c r="X33" s="3049"/>
      <c r="Y33" s="3050"/>
      <c r="Z33" s="3051" t="str">
        <f t="shared" si="56"/>
        <v/>
      </c>
      <c r="AA33" s="3052"/>
      <c r="AB33" s="3052"/>
      <c r="AC33" s="3053"/>
      <c r="AD33" s="427"/>
      <c r="AE33" s="524"/>
      <c r="AF33" s="3057"/>
      <c r="AG33" s="3057"/>
      <c r="AH33" s="3057"/>
      <c r="AI33" s="3057"/>
      <c r="AJ33" s="3057"/>
      <c r="AK33" s="3057"/>
      <c r="AL33" s="3057"/>
      <c r="AM33" s="3057"/>
      <c r="AN33" s="3057"/>
      <c r="AO33" s="3057"/>
      <c r="AP33" s="3057"/>
      <c r="AQ33" s="3058"/>
      <c r="AR33" s="361"/>
      <c r="AS33" s="360"/>
      <c r="AT33" s="360"/>
      <c r="AU33" s="360"/>
      <c r="AV33" s="360"/>
      <c r="AW33" s="360"/>
      <c r="AX33" s="360"/>
      <c r="AY33" s="360"/>
      <c r="AZ33" s="417" t="str">
        <f t="shared" si="54"/>
        <v>F</v>
      </c>
      <c r="BA33" s="418" t="str">
        <f t="shared" si="55"/>
        <v/>
      </c>
      <c r="BB33" s="418" t="str">
        <f t="shared" si="58"/>
        <v/>
      </c>
      <c r="BC33" s="419" t="str">
        <f t="shared" si="57"/>
        <v/>
      </c>
      <c r="BD33" s="429"/>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1"/>
    </row>
    <row r="34" spans="1:105" ht="12" customHeight="1">
      <c r="A34" s="360"/>
      <c r="B34" s="360"/>
      <c r="C34" s="423" t="s">
        <v>15</v>
      </c>
      <c r="D34" s="424" t="s">
        <v>1052</v>
      </c>
      <c r="E34" s="424"/>
      <c r="F34" s="423" t="s">
        <v>27</v>
      </c>
      <c r="G34" s="3047"/>
      <c r="H34" s="3047"/>
      <c r="I34" s="3047"/>
      <c r="J34" s="424" t="s">
        <v>17</v>
      </c>
      <c r="K34" s="424" t="s">
        <v>84</v>
      </c>
      <c r="L34" s="425"/>
      <c r="M34" s="3048"/>
      <c r="N34" s="3049"/>
      <c r="O34" s="3049"/>
      <c r="P34" s="3049"/>
      <c r="Q34" s="426" t="s">
        <v>277</v>
      </c>
      <c r="R34" s="3049"/>
      <c r="S34" s="3049"/>
      <c r="T34" s="3049"/>
      <c r="U34" s="3050"/>
      <c r="V34" s="3048"/>
      <c r="W34" s="3049"/>
      <c r="X34" s="3049"/>
      <c r="Y34" s="3050"/>
      <c r="Z34" s="3051" t="str">
        <f t="shared" si="56"/>
        <v/>
      </c>
      <c r="AA34" s="3052"/>
      <c r="AB34" s="3052"/>
      <c r="AC34" s="3053"/>
      <c r="AD34" s="427"/>
      <c r="AE34" s="524"/>
      <c r="AF34" s="3057"/>
      <c r="AG34" s="3057"/>
      <c r="AH34" s="3057"/>
      <c r="AI34" s="3057"/>
      <c r="AJ34" s="3057"/>
      <c r="AK34" s="3057"/>
      <c r="AL34" s="3057"/>
      <c r="AM34" s="3057"/>
      <c r="AN34" s="3057"/>
      <c r="AO34" s="3057"/>
      <c r="AP34" s="3057"/>
      <c r="AQ34" s="3058"/>
      <c r="AR34" s="361"/>
      <c r="AS34" s="360"/>
      <c r="AT34" s="360"/>
      <c r="AU34" s="360"/>
      <c r="AV34" s="360"/>
      <c r="AW34" s="360"/>
      <c r="AX34" s="360"/>
      <c r="AY34" s="360"/>
      <c r="AZ34" s="417" t="str">
        <f t="shared" si="54"/>
        <v>G</v>
      </c>
      <c r="BA34" s="418" t="str">
        <f t="shared" si="55"/>
        <v/>
      </c>
      <c r="BB34" s="418" t="str">
        <f t="shared" si="58"/>
        <v/>
      </c>
      <c r="BC34" s="419" t="str">
        <f t="shared" si="57"/>
        <v/>
      </c>
      <c r="BD34" s="429"/>
      <c r="BE34" s="430"/>
      <c r="BF34" s="430"/>
      <c r="BG34" s="430"/>
      <c r="BH34" s="430"/>
      <c r="BI34" s="430"/>
      <c r="BJ34" s="430"/>
      <c r="BK34" s="430"/>
      <c r="BL34" s="430"/>
      <c r="BM34" s="430"/>
      <c r="BN34" s="430"/>
      <c r="BO34" s="430"/>
      <c r="BP34" s="430"/>
      <c r="BQ34" s="430"/>
      <c r="BR34" s="430"/>
      <c r="BS34" s="430"/>
      <c r="BT34" s="430"/>
      <c r="BU34" s="430"/>
      <c r="BV34" s="430"/>
      <c r="BW34" s="430"/>
      <c r="BX34" s="430"/>
      <c r="BY34" s="430"/>
      <c r="BZ34" s="430"/>
      <c r="CA34" s="430"/>
      <c r="CB34" s="430"/>
      <c r="CC34" s="430"/>
      <c r="CD34" s="430"/>
      <c r="CE34" s="430"/>
      <c r="CF34" s="430"/>
      <c r="CG34" s="430"/>
      <c r="CH34" s="430"/>
      <c r="CI34" s="430"/>
      <c r="CJ34" s="430"/>
      <c r="CK34" s="430"/>
      <c r="CL34" s="430"/>
      <c r="CM34" s="430"/>
      <c r="CN34" s="430"/>
      <c r="CO34" s="430"/>
      <c r="CP34" s="430"/>
      <c r="CQ34" s="430"/>
      <c r="CR34" s="430"/>
      <c r="CS34" s="430"/>
      <c r="CT34" s="430"/>
      <c r="CU34" s="430"/>
      <c r="CV34" s="430"/>
      <c r="CW34" s="430"/>
      <c r="CX34" s="430"/>
      <c r="CY34" s="430"/>
      <c r="CZ34" s="430"/>
      <c r="DA34" s="431"/>
    </row>
    <row r="35" spans="1:105" ht="12" customHeight="1">
      <c r="A35" s="360"/>
      <c r="B35" s="360"/>
      <c r="C35" s="423" t="s">
        <v>15</v>
      </c>
      <c r="D35" s="424" t="s">
        <v>1053</v>
      </c>
      <c r="E35" s="424"/>
      <c r="F35" s="423" t="s">
        <v>27</v>
      </c>
      <c r="G35" s="3047"/>
      <c r="H35" s="3047"/>
      <c r="I35" s="3047"/>
      <c r="J35" s="424" t="s">
        <v>17</v>
      </c>
      <c r="K35" s="424" t="s">
        <v>84</v>
      </c>
      <c r="L35" s="425"/>
      <c r="M35" s="3048"/>
      <c r="N35" s="3049"/>
      <c r="O35" s="3049"/>
      <c r="P35" s="3049"/>
      <c r="Q35" s="426" t="s">
        <v>277</v>
      </c>
      <c r="R35" s="3049"/>
      <c r="S35" s="3049"/>
      <c r="T35" s="3049"/>
      <c r="U35" s="3050"/>
      <c r="V35" s="3048"/>
      <c r="W35" s="3049"/>
      <c r="X35" s="3049"/>
      <c r="Y35" s="3050"/>
      <c r="Z35" s="3051" t="str">
        <f t="shared" si="56"/>
        <v/>
      </c>
      <c r="AA35" s="3052"/>
      <c r="AB35" s="3052"/>
      <c r="AC35" s="3053"/>
      <c r="AD35" s="427"/>
      <c r="AE35" s="524"/>
      <c r="AF35" s="3057"/>
      <c r="AG35" s="3057"/>
      <c r="AH35" s="3057"/>
      <c r="AI35" s="3057"/>
      <c r="AJ35" s="3057"/>
      <c r="AK35" s="3057"/>
      <c r="AL35" s="3057"/>
      <c r="AM35" s="3057"/>
      <c r="AN35" s="3057"/>
      <c r="AO35" s="3057"/>
      <c r="AP35" s="3057"/>
      <c r="AQ35" s="3058"/>
      <c r="AR35" s="360"/>
      <c r="AS35" s="360"/>
      <c r="AT35" s="360"/>
      <c r="AU35" s="360"/>
      <c r="AV35" s="360"/>
      <c r="AW35" s="360"/>
      <c r="AX35" s="360"/>
      <c r="AY35" s="360"/>
      <c r="AZ35" s="417" t="str">
        <f t="shared" si="54"/>
        <v>H</v>
      </c>
      <c r="BA35" s="418" t="str">
        <f t="shared" si="55"/>
        <v/>
      </c>
      <c r="BB35" s="418" t="str">
        <f t="shared" si="58"/>
        <v/>
      </c>
      <c r="BC35" s="419" t="str">
        <f t="shared" si="57"/>
        <v/>
      </c>
      <c r="BD35" s="429"/>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c r="CH35" s="430"/>
      <c r="CI35" s="430"/>
      <c r="CJ35" s="430"/>
      <c r="CK35" s="430"/>
      <c r="CL35" s="430"/>
      <c r="CM35" s="430"/>
      <c r="CN35" s="430"/>
      <c r="CO35" s="430"/>
      <c r="CP35" s="430"/>
      <c r="CQ35" s="430"/>
      <c r="CR35" s="430"/>
      <c r="CS35" s="430"/>
      <c r="CT35" s="430"/>
      <c r="CU35" s="430"/>
      <c r="CV35" s="430"/>
      <c r="CW35" s="430"/>
      <c r="CX35" s="430"/>
      <c r="CY35" s="430"/>
      <c r="CZ35" s="430"/>
      <c r="DA35" s="431"/>
    </row>
    <row r="36" spans="1:105" ht="12" customHeight="1" thickBot="1">
      <c r="A36" s="360"/>
      <c r="B36" s="360"/>
      <c r="C36" s="423" t="s">
        <v>15</v>
      </c>
      <c r="D36" s="424" t="s">
        <v>1054</v>
      </c>
      <c r="E36" s="424"/>
      <c r="F36" s="423" t="s">
        <v>27</v>
      </c>
      <c r="G36" s="3047"/>
      <c r="H36" s="3047"/>
      <c r="I36" s="3047"/>
      <c r="J36" s="424" t="s">
        <v>17</v>
      </c>
      <c r="K36" s="424" t="s">
        <v>84</v>
      </c>
      <c r="L36" s="425"/>
      <c r="M36" s="3048"/>
      <c r="N36" s="3049"/>
      <c r="O36" s="3049"/>
      <c r="P36" s="3049"/>
      <c r="Q36" s="426" t="s">
        <v>277</v>
      </c>
      <c r="R36" s="3049"/>
      <c r="S36" s="3049"/>
      <c r="T36" s="3049"/>
      <c r="U36" s="3050"/>
      <c r="V36" s="3048"/>
      <c r="W36" s="3049"/>
      <c r="X36" s="3049"/>
      <c r="Y36" s="3050"/>
      <c r="Z36" s="3051" t="str">
        <f t="shared" si="56"/>
        <v/>
      </c>
      <c r="AA36" s="3052"/>
      <c r="AB36" s="3052"/>
      <c r="AC36" s="3053"/>
      <c r="AD36" s="427"/>
      <c r="AE36" s="525"/>
      <c r="AF36" s="3059"/>
      <c r="AG36" s="3059"/>
      <c r="AH36" s="3059"/>
      <c r="AI36" s="3059"/>
      <c r="AJ36" s="3059"/>
      <c r="AK36" s="3059"/>
      <c r="AL36" s="3059"/>
      <c r="AM36" s="3059"/>
      <c r="AN36" s="3059"/>
      <c r="AO36" s="3059"/>
      <c r="AP36" s="3059"/>
      <c r="AQ36" s="3060"/>
      <c r="AR36" s="360"/>
      <c r="AS36" s="360"/>
      <c r="AT36" s="360"/>
      <c r="AU36" s="360"/>
      <c r="AV36" s="360"/>
      <c r="AW36" s="360"/>
      <c r="AX36" s="360"/>
      <c r="AY36" s="360"/>
      <c r="AZ36" s="417" t="str">
        <f t="shared" si="54"/>
        <v>I</v>
      </c>
      <c r="BA36" s="418" t="str">
        <f t="shared" si="55"/>
        <v/>
      </c>
      <c r="BB36" s="418" t="str">
        <f t="shared" si="58"/>
        <v/>
      </c>
      <c r="BC36" s="419" t="str">
        <f t="shared" si="57"/>
        <v/>
      </c>
      <c r="BD36" s="429"/>
      <c r="BE36" s="430"/>
      <c r="BF36" s="430"/>
      <c r="BG36" s="430"/>
      <c r="BH36" s="430"/>
      <c r="BI36" s="430"/>
      <c r="BJ36" s="430"/>
      <c r="BK36" s="430"/>
      <c r="BL36" s="430"/>
      <c r="BM36" s="430"/>
      <c r="BN36" s="430"/>
      <c r="BO36" s="430"/>
      <c r="BP36" s="430"/>
      <c r="BQ36" s="430"/>
      <c r="BR36" s="430"/>
      <c r="BS36" s="430"/>
      <c r="BT36" s="430"/>
      <c r="BU36" s="430"/>
      <c r="BV36" s="430"/>
      <c r="BW36" s="430"/>
      <c r="BX36" s="430"/>
      <c r="BY36" s="430"/>
      <c r="BZ36" s="430"/>
      <c r="CA36" s="430"/>
      <c r="CB36" s="430"/>
      <c r="CC36" s="430"/>
      <c r="CD36" s="430"/>
      <c r="CE36" s="430"/>
      <c r="CF36" s="430"/>
      <c r="CG36" s="430"/>
      <c r="CH36" s="430"/>
      <c r="CI36" s="430"/>
      <c r="CJ36" s="430"/>
      <c r="CK36" s="430"/>
      <c r="CL36" s="430"/>
      <c r="CM36" s="430"/>
      <c r="CN36" s="430"/>
      <c r="CO36" s="430"/>
      <c r="CP36" s="430"/>
      <c r="CQ36" s="430"/>
      <c r="CR36" s="430"/>
      <c r="CS36" s="430"/>
      <c r="CT36" s="430"/>
      <c r="CU36" s="430"/>
      <c r="CV36" s="430"/>
      <c r="CW36" s="430"/>
      <c r="CX36" s="430"/>
      <c r="CY36" s="430"/>
      <c r="CZ36" s="430"/>
      <c r="DA36" s="431"/>
    </row>
    <row r="37" spans="1:105" ht="12" customHeight="1">
      <c r="A37" s="360"/>
      <c r="B37" s="360"/>
      <c r="C37" s="423" t="s">
        <v>15</v>
      </c>
      <c r="D37" s="424" t="s">
        <v>1055</v>
      </c>
      <c r="E37" s="424"/>
      <c r="F37" s="423" t="s">
        <v>27</v>
      </c>
      <c r="G37" s="3047"/>
      <c r="H37" s="3047"/>
      <c r="I37" s="3047"/>
      <c r="J37" s="424" t="s">
        <v>17</v>
      </c>
      <c r="K37" s="424" t="s">
        <v>84</v>
      </c>
      <c r="L37" s="425"/>
      <c r="M37" s="3048"/>
      <c r="N37" s="3049"/>
      <c r="O37" s="3049"/>
      <c r="P37" s="3049"/>
      <c r="Q37" s="426" t="s">
        <v>277</v>
      </c>
      <c r="R37" s="3049"/>
      <c r="S37" s="3049"/>
      <c r="T37" s="3049"/>
      <c r="U37" s="3050"/>
      <c r="V37" s="3048"/>
      <c r="W37" s="3049"/>
      <c r="X37" s="3049"/>
      <c r="Y37" s="3050"/>
      <c r="Z37" s="3051" t="str">
        <f t="shared" si="56"/>
        <v/>
      </c>
      <c r="AA37" s="3052"/>
      <c r="AB37" s="3052"/>
      <c r="AC37" s="3053"/>
      <c r="AD37" s="427"/>
      <c r="AE37" s="527"/>
      <c r="AF37" s="526"/>
      <c r="AG37" s="526"/>
      <c r="AH37" s="526"/>
      <c r="AI37" s="526"/>
      <c r="AJ37" s="526"/>
      <c r="AK37" s="526"/>
      <c r="AL37" s="526"/>
      <c r="AM37" s="526"/>
      <c r="AN37" s="526"/>
      <c r="AO37" s="360"/>
      <c r="AP37" s="360"/>
      <c r="AQ37" s="408"/>
      <c r="AR37" s="360"/>
      <c r="AS37" s="360"/>
      <c r="AT37" s="360"/>
      <c r="AU37" s="360"/>
      <c r="AV37" s="360"/>
      <c r="AW37" s="360"/>
      <c r="AX37" s="360"/>
      <c r="AY37" s="360"/>
      <c r="AZ37" s="417" t="str">
        <f t="shared" si="54"/>
        <v>J</v>
      </c>
      <c r="BA37" s="418" t="str">
        <f t="shared" si="55"/>
        <v/>
      </c>
      <c r="BB37" s="418" t="str">
        <f t="shared" si="58"/>
        <v/>
      </c>
      <c r="BC37" s="419" t="str">
        <f t="shared" si="57"/>
        <v/>
      </c>
      <c r="BD37" s="429"/>
      <c r="BE37" s="430"/>
      <c r="BF37" s="430"/>
      <c r="BG37" s="430"/>
      <c r="BH37" s="430"/>
      <c r="BI37" s="430"/>
      <c r="BJ37" s="430"/>
      <c r="BK37" s="430"/>
      <c r="BL37" s="430"/>
      <c r="BM37" s="430"/>
      <c r="BN37" s="430"/>
      <c r="BO37" s="430"/>
      <c r="BP37" s="430"/>
      <c r="BQ37" s="430"/>
      <c r="BR37" s="430"/>
      <c r="BS37" s="430"/>
      <c r="BT37" s="430"/>
      <c r="BU37" s="430"/>
      <c r="BV37" s="430"/>
      <c r="BW37" s="430"/>
      <c r="BX37" s="430"/>
      <c r="BY37" s="430"/>
      <c r="BZ37" s="430"/>
      <c r="CA37" s="430"/>
      <c r="CB37" s="430"/>
      <c r="CC37" s="430"/>
      <c r="CD37" s="430"/>
      <c r="CE37" s="430"/>
      <c r="CF37" s="430"/>
      <c r="CG37" s="430"/>
      <c r="CH37" s="430"/>
      <c r="CI37" s="430"/>
      <c r="CJ37" s="430"/>
      <c r="CK37" s="430"/>
      <c r="CL37" s="430"/>
      <c r="CM37" s="430"/>
      <c r="CN37" s="430"/>
      <c r="CO37" s="430"/>
      <c r="CP37" s="430"/>
      <c r="CQ37" s="430"/>
      <c r="CR37" s="430"/>
      <c r="CS37" s="430"/>
      <c r="CT37" s="430"/>
      <c r="CU37" s="430"/>
      <c r="CV37" s="430"/>
      <c r="CW37" s="430"/>
      <c r="CX37" s="430"/>
      <c r="CY37" s="430"/>
      <c r="CZ37" s="430"/>
      <c r="DA37" s="431"/>
    </row>
    <row r="38" spans="1:105" ht="12" customHeight="1">
      <c r="A38" s="360"/>
      <c r="B38" s="360"/>
      <c r="C38" s="423" t="s">
        <v>15</v>
      </c>
      <c r="D38" s="424" t="s">
        <v>1056</v>
      </c>
      <c r="E38" s="424"/>
      <c r="F38" s="423" t="s">
        <v>27</v>
      </c>
      <c r="G38" s="3047"/>
      <c r="H38" s="3047"/>
      <c r="I38" s="3047"/>
      <c r="J38" s="424" t="s">
        <v>17</v>
      </c>
      <c r="K38" s="424" t="s">
        <v>84</v>
      </c>
      <c r="L38" s="425"/>
      <c r="M38" s="3048"/>
      <c r="N38" s="3049"/>
      <c r="O38" s="3049"/>
      <c r="P38" s="3049"/>
      <c r="Q38" s="426" t="s">
        <v>277</v>
      </c>
      <c r="R38" s="3049"/>
      <c r="S38" s="3049"/>
      <c r="T38" s="3049"/>
      <c r="U38" s="3050"/>
      <c r="V38" s="3048"/>
      <c r="W38" s="3049"/>
      <c r="X38" s="3049"/>
      <c r="Y38" s="3050"/>
      <c r="Z38" s="3051" t="str">
        <f t="shared" si="56"/>
        <v/>
      </c>
      <c r="AA38" s="3052"/>
      <c r="AB38" s="3052"/>
      <c r="AC38" s="3053"/>
      <c r="AD38" s="427"/>
      <c r="AE38" s="527"/>
      <c r="AF38" s="526"/>
      <c r="AG38" s="526"/>
      <c r="AH38" s="526"/>
      <c r="AI38" s="526"/>
      <c r="AJ38" s="526"/>
      <c r="AK38" s="526"/>
      <c r="AL38" s="526"/>
      <c r="AM38" s="526"/>
      <c r="AN38" s="526"/>
      <c r="AO38" s="360"/>
      <c r="AP38" s="360"/>
      <c r="AQ38" s="408"/>
      <c r="AR38" s="360"/>
      <c r="AS38" s="360"/>
      <c r="AT38" s="360"/>
      <c r="AU38" s="360"/>
      <c r="AV38" s="360"/>
      <c r="AW38" s="360"/>
      <c r="AX38" s="360"/>
      <c r="AY38" s="360"/>
      <c r="AZ38" s="417" t="str">
        <f t="shared" si="54"/>
        <v>K</v>
      </c>
      <c r="BA38" s="418" t="str">
        <f t="shared" si="55"/>
        <v/>
      </c>
      <c r="BB38" s="418" t="str">
        <f t="shared" si="58"/>
        <v/>
      </c>
      <c r="BC38" s="419" t="str">
        <f t="shared" si="57"/>
        <v/>
      </c>
      <c r="BD38" s="429"/>
      <c r="BE38" s="430"/>
      <c r="BF38" s="430"/>
      <c r="BG38" s="430"/>
      <c r="BH38" s="430"/>
      <c r="BI38" s="430"/>
      <c r="BJ38" s="430"/>
      <c r="BK38" s="430"/>
      <c r="BL38" s="430"/>
      <c r="BM38" s="430"/>
      <c r="BN38" s="430"/>
      <c r="BO38" s="430"/>
      <c r="BP38" s="430"/>
      <c r="BQ38" s="430"/>
      <c r="BR38" s="430"/>
      <c r="BS38" s="430"/>
      <c r="BT38" s="430"/>
      <c r="BU38" s="430"/>
      <c r="BV38" s="430"/>
      <c r="BW38" s="430"/>
      <c r="BX38" s="430"/>
      <c r="BY38" s="430"/>
      <c r="BZ38" s="430"/>
      <c r="CA38" s="430"/>
      <c r="CB38" s="430"/>
      <c r="CC38" s="430"/>
      <c r="CD38" s="430"/>
      <c r="CE38" s="430"/>
      <c r="CF38" s="430"/>
      <c r="CG38" s="430"/>
      <c r="CH38" s="430"/>
      <c r="CI38" s="430"/>
      <c r="CJ38" s="430"/>
      <c r="CK38" s="430"/>
      <c r="CL38" s="430"/>
      <c r="CM38" s="430"/>
      <c r="CN38" s="430"/>
      <c r="CO38" s="430"/>
      <c r="CP38" s="430"/>
      <c r="CQ38" s="430"/>
      <c r="CR38" s="430"/>
      <c r="CS38" s="430"/>
      <c r="CT38" s="430"/>
      <c r="CU38" s="430"/>
      <c r="CV38" s="430"/>
      <c r="CW38" s="430"/>
      <c r="CX38" s="430"/>
      <c r="CY38" s="430"/>
      <c r="CZ38" s="430"/>
      <c r="DA38" s="431"/>
    </row>
    <row r="39" spans="1:105" ht="12" customHeight="1">
      <c r="A39" s="360"/>
      <c r="B39" s="360"/>
      <c r="C39" s="423" t="s">
        <v>15</v>
      </c>
      <c r="D39" s="424" t="s">
        <v>1057</v>
      </c>
      <c r="E39" s="424"/>
      <c r="F39" s="423" t="s">
        <v>27</v>
      </c>
      <c r="G39" s="3047"/>
      <c r="H39" s="3047"/>
      <c r="I39" s="3047"/>
      <c r="J39" s="424" t="s">
        <v>17</v>
      </c>
      <c r="K39" s="424" t="s">
        <v>84</v>
      </c>
      <c r="L39" s="425"/>
      <c r="M39" s="3048"/>
      <c r="N39" s="3049"/>
      <c r="O39" s="3049"/>
      <c r="P39" s="3049"/>
      <c r="Q39" s="426" t="s">
        <v>277</v>
      </c>
      <c r="R39" s="3049"/>
      <c r="S39" s="3049"/>
      <c r="T39" s="3049"/>
      <c r="U39" s="3050"/>
      <c r="V39" s="3048"/>
      <c r="W39" s="3049"/>
      <c r="X39" s="3049"/>
      <c r="Y39" s="3050"/>
      <c r="Z39" s="3051" t="str">
        <f t="shared" si="56"/>
        <v/>
      </c>
      <c r="AA39" s="3052"/>
      <c r="AB39" s="3052"/>
      <c r="AC39" s="3053"/>
      <c r="AD39" s="427"/>
      <c r="AE39" s="428"/>
      <c r="AF39" s="428"/>
      <c r="AG39" s="428"/>
      <c r="AH39" s="360"/>
      <c r="AI39" s="360"/>
      <c r="AJ39" s="360"/>
      <c r="AK39" s="360"/>
      <c r="AL39" s="360"/>
      <c r="AM39" s="360"/>
      <c r="AN39" s="360"/>
      <c r="AO39" s="360"/>
      <c r="AP39" s="360"/>
      <c r="AQ39" s="408"/>
      <c r="AR39" s="360"/>
      <c r="AS39" s="360"/>
      <c r="AT39" s="360"/>
      <c r="AU39" s="360"/>
      <c r="AV39" s="360"/>
      <c r="AW39" s="360"/>
      <c r="AX39" s="360"/>
      <c r="AY39" s="360"/>
      <c r="AZ39" s="417" t="str">
        <f t="shared" si="54"/>
        <v>L</v>
      </c>
      <c r="BA39" s="418" t="str">
        <f t="shared" si="55"/>
        <v/>
      </c>
      <c r="BB39" s="418" t="str">
        <f t="shared" si="58"/>
        <v/>
      </c>
      <c r="BC39" s="419" t="str">
        <f t="shared" si="57"/>
        <v/>
      </c>
      <c r="BD39" s="429"/>
      <c r="BE39" s="430"/>
      <c r="BF39" s="430"/>
      <c r="BG39" s="430"/>
      <c r="BH39" s="430"/>
      <c r="BI39" s="430"/>
      <c r="BJ39" s="430"/>
      <c r="BK39" s="430"/>
      <c r="BL39" s="430"/>
      <c r="BM39" s="430"/>
      <c r="BN39" s="430"/>
      <c r="BO39" s="430"/>
      <c r="BP39" s="430"/>
      <c r="BQ39" s="430"/>
      <c r="BR39" s="430"/>
      <c r="BS39" s="430"/>
      <c r="BT39" s="430"/>
      <c r="BU39" s="430"/>
      <c r="BV39" s="430"/>
      <c r="BW39" s="430"/>
      <c r="BX39" s="430"/>
      <c r="BY39" s="430"/>
      <c r="BZ39" s="430"/>
      <c r="CA39" s="430"/>
      <c r="CB39" s="430"/>
      <c r="CC39" s="430"/>
      <c r="CD39" s="430"/>
      <c r="CE39" s="430"/>
      <c r="CF39" s="430"/>
      <c r="CG39" s="430"/>
      <c r="CH39" s="430"/>
      <c r="CI39" s="430"/>
      <c r="CJ39" s="430"/>
      <c r="CK39" s="430"/>
      <c r="CL39" s="430"/>
      <c r="CM39" s="430"/>
      <c r="CN39" s="430"/>
      <c r="CO39" s="430"/>
      <c r="CP39" s="430"/>
      <c r="CQ39" s="430"/>
      <c r="CR39" s="430"/>
      <c r="CS39" s="430"/>
      <c r="CT39" s="430"/>
      <c r="CU39" s="430"/>
      <c r="CV39" s="430"/>
      <c r="CW39" s="430"/>
      <c r="CX39" s="430"/>
      <c r="CY39" s="430"/>
      <c r="CZ39" s="430"/>
      <c r="DA39" s="431"/>
    </row>
    <row r="40" spans="1:105" ht="12" customHeight="1">
      <c r="A40" s="360"/>
      <c r="B40" s="360"/>
      <c r="C40" s="423" t="s">
        <v>15</v>
      </c>
      <c r="D40" s="424" t="s">
        <v>1058</v>
      </c>
      <c r="E40" s="424"/>
      <c r="F40" s="423" t="s">
        <v>27</v>
      </c>
      <c r="G40" s="3047"/>
      <c r="H40" s="3047"/>
      <c r="I40" s="3047"/>
      <c r="J40" s="424" t="s">
        <v>17</v>
      </c>
      <c r="K40" s="424" t="s">
        <v>84</v>
      </c>
      <c r="L40" s="425"/>
      <c r="M40" s="3048"/>
      <c r="N40" s="3049"/>
      <c r="O40" s="3049"/>
      <c r="P40" s="3049"/>
      <c r="Q40" s="426" t="s">
        <v>277</v>
      </c>
      <c r="R40" s="3049"/>
      <c r="S40" s="3049"/>
      <c r="T40" s="3049"/>
      <c r="U40" s="3050"/>
      <c r="V40" s="3048"/>
      <c r="W40" s="3049"/>
      <c r="X40" s="3049"/>
      <c r="Y40" s="3050"/>
      <c r="Z40" s="3051" t="str">
        <f t="shared" si="56"/>
        <v/>
      </c>
      <c r="AA40" s="3052"/>
      <c r="AB40" s="3052"/>
      <c r="AC40" s="3053"/>
      <c r="AD40" s="427"/>
      <c r="AE40" s="428"/>
      <c r="AF40" s="428"/>
      <c r="AG40" s="428"/>
      <c r="AH40" s="360"/>
      <c r="AI40" s="360"/>
      <c r="AJ40" s="360"/>
      <c r="AK40" s="360"/>
      <c r="AL40" s="360"/>
      <c r="AM40" s="360"/>
      <c r="AN40" s="360"/>
      <c r="AO40" s="360"/>
      <c r="AP40" s="360"/>
      <c r="AQ40" s="408"/>
      <c r="AR40" s="360"/>
      <c r="AS40" s="360"/>
      <c r="AT40" s="360"/>
      <c r="AU40" s="360"/>
      <c r="AV40" s="360"/>
      <c r="AW40" s="360"/>
      <c r="AX40" s="360"/>
      <c r="AY40" s="360"/>
      <c r="AZ40" s="417" t="str">
        <f t="shared" si="54"/>
        <v>M</v>
      </c>
      <c r="BA40" s="418" t="str">
        <f t="shared" si="55"/>
        <v/>
      </c>
      <c r="BB40" s="418" t="str">
        <f t="shared" si="58"/>
        <v/>
      </c>
      <c r="BC40" s="419" t="str">
        <f t="shared" si="57"/>
        <v/>
      </c>
      <c r="BD40" s="429"/>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1"/>
    </row>
    <row r="41" spans="1:105" ht="12" customHeight="1" thickBot="1">
      <c r="A41" s="360"/>
      <c r="B41" s="360"/>
      <c r="C41" s="441" t="s">
        <v>15</v>
      </c>
      <c r="D41" s="442" t="s">
        <v>1580</v>
      </c>
      <c r="E41" s="443"/>
      <c r="F41" s="441" t="s">
        <v>1581</v>
      </c>
      <c r="G41" s="3063"/>
      <c r="H41" s="3063"/>
      <c r="I41" s="3063"/>
      <c r="J41" s="444" t="s">
        <v>17</v>
      </c>
      <c r="K41" s="424" t="s">
        <v>84</v>
      </c>
      <c r="L41" s="432"/>
      <c r="M41" s="3064"/>
      <c r="N41" s="3065"/>
      <c r="O41" s="3065"/>
      <c r="P41" s="3065"/>
      <c r="Q41" s="426" t="s">
        <v>277</v>
      </c>
      <c r="R41" s="3049"/>
      <c r="S41" s="3049"/>
      <c r="T41" s="3049"/>
      <c r="U41" s="3050"/>
      <c r="V41" s="3064"/>
      <c r="W41" s="3065"/>
      <c r="X41" s="3065"/>
      <c r="Y41" s="3066"/>
      <c r="Z41" s="3067" t="str">
        <f t="shared" si="56"/>
        <v/>
      </c>
      <c r="AA41" s="3068"/>
      <c r="AB41" s="3068"/>
      <c r="AC41" s="3069"/>
      <c r="AD41" s="427"/>
      <c r="AE41" s="433"/>
      <c r="AF41" s="434"/>
      <c r="AG41" s="434"/>
      <c r="AH41" s="360"/>
      <c r="AI41" s="360"/>
      <c r="AJ41" s="360"/>
      <c r="AK41" s="360"/>
      <c r="AL41" s="360"/>
      <c r="AM41" s="360"/>
      <c r="AN41" s="387"/>
      <c r="AO41" s="410"/>
      <c r="AP41" s="410"/>
      <c r="AQ41" s="408"/>
      <c r="AR41" s="410"/>
      <c r="AS41" s="360"/>
      <c r="AT41" s="360"/>
      <c r="AU41" s="360"/>
      <c r="AV41" s="360"/>
      <c r="AW41" s="360"/>
      <c r="AX41" s="360"/>
      <c r="AY41" s="360"/>
      <c r="AZ41" s="417" t="str">
        <f t="shared" si="54"/>
        <v>N</v>
      </c>
      <c r="BA41" s="418" t="str">
        <f t="shared" si="55"/>
        <v/>
      </c>
      <c r="BB41" s="418" t="str">
        <f t="shared" si="58"/>
        <v/>
      </c>
      <c r="BC41" s="419" t="str">
        <f t="shared" si="57"/>
        <v/>
      </c>
      <c r="BD41" s="435"/>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c r="CB41" s="436"/>
      <c r="CC41" s="436"/>
      <c r="CD41" s="436"/>
      <c r="CE41" s="436"/>
      <c r="CF41" s="436"/>
      <c r="CG41" s="436"/>
      <c r="CH41" s="436"/>
      <c r="CI41" s="436"/>
      <c r="CJ41" s="436"/>
      <c r="CK41" s="436"/>
      <c r="CL41" s="436"/>
      <c r="CM41" s="436"/>
      <c r="CN41" s="436"/>
      <c r="CO41" s="436"/>
      <c r="CP41" s="436"/>
      <c r="CQ41" s="436"/>
      <c r="CR41" s="436"/>
      <c r="CS41" s="436"/>
      <c r="CT41" s="436"/>
      <c r="CU41" s="436"/>
      <c r="CV41" s="436"/>
      <c r="CW41" s="436"/>
      <c r="CX41" s="436"/>
      <c r="CY41" s="436"/>
      <c r="CZ41" s="436"/>
      <c r="DA41" s="437"/>
    </row>
    <row r="42" spans="1:105" ht="6" customHeight="1">
      <c r="A42" s="360"/>
      <c r="B42" s="360"/>
      <c r="C42" s="360"/>
      <c r="D42" s="445"/>
      <c r="E42" s="360"/>
      <c r="F42" s="360"/>
      <c r="G42" s="360"/>
      <c r="H42" s="360"/>
      <c r="I42" s="360"/>
      <c r="J42" s="360"/>
      <c r="K42" s="438"/>
      <c r="L42" s="438"/>
      <c r="M42" s="438"/>
      <c r="N42" s="439"/>
      <c r="O42" s="439"/>
      <c r="P42" s="439"/>
      <c r="Q42" s="439"/>
      <c r="R42" s="439"/>
      <c r="S42" s="439"/>
      <c r="T42" s="439"/>
      <c r="U42" s="439"/>
      <c r="V42" s="360"/>
      <c r="W42" s="360"/>
      <c r="X42" s="360"/>
      <c r="Y42" s="3061"/>
      <c r="Z42" s="3062"/>
      <c r="AA42" s="3062"/>
      <c r="AB42" s="360"/>
      <c r="AC42" s="440"/>
      <c r="AD42" s="440"/>
      <c r="AE42" s="360"/>
      <c r="AF42" s="360"/>
      <c r="AG42" s="360"/>
      <c r="AH42" s="360"/>
      <c r="AI42" s="387"/>
      <c r="AJ42" s="410"/>
      <c r="AK42" s="410"/>
      <c r="AL42" s="408"/>
      <c r="AM42" s="410"/>
      <c r="AN42" s="360"/>
      <c r="AO42" s="410"/>
      <c r="AP42" s="360"/>
      <c r="AQ42" s="360"/>
      <c r="AR42" s="360"/>
    </row>
    <row r="43" spans="1:105" ht="12" customHeight="1">
      <c r="B43" s="360"/>
      <c r="C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60"/>
      <c r="AI43" s="387"/>
      <c r="AJ43" s="410"/>
      <c r="AK43" s="410"/>
      <c r="AL43" s="408"/>
      <c r="AM43" s="410"/>
      <c r="AN43" s="360"/>
      <c r="AO43" s="410"/>
      <c r="AP43" s="360"/>
      <c r="AQ43" s="360"/>
      <c r="AR43" s="360"/>
    </row>
    <row r="44" spans="1:105" ht="12.95" customHeight="1">
      <c r="A44" s="360"/>
      <c r="B44" s="360"/>
      <c r="C44" s="360"/>
      <c r="D44" s="360"/>
      <c r="E44" s="360"/>
      <c r="F44" s="360"/>
      <c r="G44" s="360"/>
      <c r="H44" s="360"/>
      <c r="I44" s="360"/>
      <c r="J44" s="360"/>
      <c r="K44" s="360"/>
      <c r="L44" s="360"/>
      <c r="M44" s="360"/>
      <c r="N44" s="360"/>
      <c r="O44" s="360"/>
      <c r="P44" s="360"/>
      <c r="Q44" s="408"/>
      <c r="R44" s="360"/>
      <c r="S44" s="360"/>
      <c r="T44" s="360"/>
      <c r="U44" s="360"/>
      <c r="V44" s="360"/>
      <c r="W44" s="360"/>
      <c r="X44" s="360"/>
      <c r="Y44" s="360"/>
      <c r="Z44" s="360"/>
      <c r="AA44" s="360"/>
      <c r="AB44" s="360"/>
      <c r="AC44" s="360"/>
      <c r="AD44" s="360"/>
      <c r="AE44" s="360"/>
      <c r="AF44" s="360"/>
      <c r="AG44" s="360"/>
      <c r="AH44" s="360"/>
      <c r="AI44" s="360"/>
      <c r="AJ44" s="360"/>
      <c r="AK44" s="360"/>
      <c r="AL44" s="408"/>
      <c r="AM44" s="360"/>
      <c r="AN44" s="360"/>
      <c r="AO44" s="360"/>
      <c r="AP44" s="360"/>
      <c r="AQ44" s="360"/>
      <c r="AR44" s="360"/>
    </row>
  </sheetData>
  <sheetProtection algorithmName="SHA-512" hashValue="C5Fl4JpdhOwpGMjDofWAzNFwpSmc5JET+2tgWKSUd8Fc6Jd3ygqTFjWSQTxrwUxZoIRuwp+wC96D/TqMaBeH2g==" saltValue="+SwDDBQ42xtqpL9dFVXUiw==" spinCount="100000" sheet="1" objects="1" scenarios="1"/>
  <mergeCells count="216">
    <mergeCell ref="Y42:AA42"/>
    <mergeCell ref="G40:I40"/>
    <mergeCell ref="M40:P40"/>
    <mergeCell ref="R40:U40"/>
    <mergeCell ref="V40:Y40"/>
    <mergeCell ref="Z40:AC40"/>
    <mergeCell ref="G41:I41"/>
    <mergeCell ref="M41:P41"/>
    <mergeCell ref="R41:U41"/>
    <mergeCell ref="V41:Y41"/>
    <mergeCell ref="Z41:AC41"/>
    <mergeCell ref="G38:I38"/>
    <mergeCell ref="M38:P38"/>
    <mergeCell ref="R38:U38"/>
    <mergeCell ref="V38:Y38"/>
    <mergeCell ref="Z38:AC38"/>
    <mergeCell ref="G39:I39"/>
    <mergeCell ref="M39:P39"/>
    <mergeCell ref="R39:U39"/>
    <mergeCell ref="V39:Y39"/>
    <mergeCell ref="Z39:AC39"/>
    <mergeCell ref="G36:I36"/>
    <mergeCell ref="M36:P36"/>
    <mergeCell ref="R36:U36"/>
    <mergeCell ref="V36:Y36"/>
    <mergeCell ref="Z36:AC36"/>
    <mergeCell ref="G37:I37"/>
    <mergeCell ref="M37:P37"/>
    <mergeCell ref="R37:U37"/>
    <mergeCell ref="V37:Y37"/>
    <mergeCell ref="Z37:AC37"/>
    <mergeCell ref="G35:I35"/>
    <mergeCell ref="M35:P35"/>
    <mergeCell ref="R35:U35"/>
    <mergeCell ref="V35:Y35"/>
    <mergeCell ref="Z35:AC35"/>
    <mergeCell ref="G33:I33"/>
    <mergeCell ref="M33:P33"/>
    <mergeCell ref="R33:U33"/>
    <mergeCell ref="V33:Y33"/>
    <mergeCell ref="Z33:AC33"/>
    <mergeCell ref="G34:I34"/>
    <mergeCell ref="M34:P34"/>
    <mergeCell ref="R34:U34"/>
    <mergeCell ref="Z31:AC31"/>
    <mergeCell ref="G32:I32"/>
    <mergeCell ref="M32:P32"/>
    <mergeCell ref="R32:U32"/>
    <mergeCell ref="V32:Y32"/>
    <mergeCell ref="Z32:AC32"/>
    <mergeCell ref="AF29:AN31"/>
    <mergeCell ref="G30:I30"/>
    <mergeCell ref="M30:P30"/>
    <mergeCell ref="R30:U30"/>
    <mergeCell ref="V30:Y30"/>
    <mergeCell ref="Z30:AC30"/>
    <mergeCell ref="G31:I31"/>
    <mergeCell ref="M31:P31"/>
    <mergeCell ref="R31:U31"/>
    <mergeCell ref="V31:Y31"/>
    <mergeCell ref="G29:I29"/>
    <mergeCell ref="M29:P29"/>
    <mergeCell ref="R29:U29"/>
    <mergeCell ref="V29:Y29"/>
    <mergeCell ref="Z29:AC29"/>
    <mergeCell ref="AF32:AQ36"/>
    <mergeCell ref="V34:Y34"/>
    <mergeCell ref="Z34:AC34"/>
    <mergeCell ref="BF26:BG26"/>
    <mergeCell ref="BH26:BI26"/>
    <mergeCell ref="BJ26:BK26"/>
    <mergeCell ref="BL26:BM26"/>
    <mergeCell ref="BN26:BO26"/>
    <mergeCell ref="BP26:BQ26"/>
    <mergeCell ref="G27:I27"/>
    <mergeCell ref="M27:P27"/>
    <mergeCell ref="R27:U27"/>
    <mergeCell ref="V27:Y27"/>
    <mergeCell ref="Z27:AC27"/>
    <mergeCell ref="AF27:AN28"/>
    <mergeCell ref="G28:I28"/>
    <mergeCell ref="M28:P28"/>
    <mergeCell ref="R28:U28"/>
    <mergeCell ref="V28:Y28"/>
    <mergeCell ref="Z28:AC28"/>
    <mergeCell ref="CX26:CY26"/>
    <mergeCell ref="CZ26:DA26"/>
    <mergeCell ref="CD26:CE26"/>
    <mergeCell ref="CF26:CG26"/>
    <mergeCell ref="CH26:CI26"/>
    <mergeCell ref="CJ26:CK26"/>
    <mergeCell ref="CL26:CM26"/>
    <mergeCell ref="CN26:CO26"/>
    <mergeCell ref="BR26:BS26"/>
    <mergeCell ref="BT26:BU26"/>
    <mergeCell ref="BV26:BW26"/>
    <mergeCell ref="BX26:BY26"/>
    <mergeCell ref="BZ26:CA26"/>
    <mergeCell ref="CB26:CC26"/>
    <mergeCell ref="CP26:CQ26"/>
    <mergeCell ref="CR26:CS26"/>
    <mergeCell ref="CT26:CU26"/>
    <mergeCell ref="CV26:CW26"/>
    <mergeCell ref="C26:E26"/>
    <mergeCell ref="F26:L26"/>
    <mergeCell ref="M26:U26"/>
    <mergeCell ref="V26:Y26"/>
    <mergeCell ref="Z26:AC26"/>
    <mergeCell ref="BD26:BE26"/>
    <mergeCell ref="B23:F23"/>
    <mergeCell ref="G23:J23"/>
    <mergeCell ref="AQ23:AR23"/>
    <mergeCell ref="BA23:BB23"/>
    <mergeCell ref="B24:F24"/>
    <mergeCell ref="G24:J24"/>
    <mergeCell ref="AQ24:AR24"/>
    <mergeCell ref="BA24:BB24"/>
    <mergeCell ref="B21:F21"/>
    <mergeCell ref="G21:J21"/>
    <mergeCell ref="AQ21:AR21"/>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B17:F17"/>
    <mergeCell ref="G17:J17"/>
    <mergeCell ref="AQ17:AR17"/>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13:F13"/>
    <mergeCell ref="G13:J13"/>
    <mergeCell ref="AQ13:AR13"/>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9:F9"/>
    <mergeCell ref="G9:J9"/>
    <mergeCell ref="AQ9:AR9"/>
    <mergeCell ref="BA9:BB9"/>
    <mergeCell ref="B10:F10"/>
    <mergeCell ref="G10:J10"/>
    <mergeCell ref="AQ10:AR10"/>
    <mergeCell ref="BA10:BB10"/>
    <mergeCell ref="B7:F7"/>
    <mergeCell ref="G7:J7"/>
    <mergeCell ref="AQ7:AR7"/>
    <mergeCell ref="BA7:BB7"/>
    <mergeCell ref="B8:F8"/>
    <mergeCell ref="G8:J8"/>
    <mergeCell ref="AQ8:AR8"/>
    <mergeCell ref="BA8:BB8"/>
    <mergeCell ref="B6:F6"/>
    <mergeCell ref="G6:J6"/>
    <mergeCell ref="AQ6:AR6"/>
    <mergeCell ref="BA6:BB6"/>
    <mergeCell ref="BI4:BL4"/>
    <mergeCell ref="BM4:BX4"/>
    <mergeCell ref="BY4:CF4"/>
    <mergeCell ref="CG4:CN4"/>
    <mergeCell ref="CO4:CR4"/>
    <mergeCell ref="CS3:CV3"/>
    <mergeCell ref="CW3:CZ3"/>
    <mergeCell ref="B4:F5"/>
    <mergeCell ref="G4:J5"/>
    <mergeCell ref="AQ4:AR5"/>
    <mergeCell ref="AZ4:BA4"/>
    <mergeCell ref="BB4:BC4"/>
    <mergeCell ref="BD4:BH4"/>
    <mergeCell ref="AZ3:BA3"/>
    <mergeCell ref="BB3:BC3"/>
    <mergeCell ref="BD3:BH3"/>
    <mergeCell ref="BI3:BL3"/>
    <mergeCell ref="BM3:BX3"/>
    <mergeCell ref="BY3:CF3"/>
    <mergeCell ref="CW4:CZ4"/>
    <mergeCell ref="BA5:BB5"/>
    <mergeCell ref="CS4:CV4"/>
    <mergeCell ref="A1:AR1"/>
    <mergeCell ref="BJ1:BR2"/>
    <mergeCell ref="B2:C2"/>
    <mergeCell ref="D2:AF2"/>
    <mergeCell ref="AG2:AL2"/>
    <mergeCell ref="AM2:AN2"/>
    <mergeCell ref="AO2:AR2"/>
    <mergeCell ref="CG3:CN3"/>
    <mergeCell ref="CO3:CR3"/>
  </mergeCells>
  <phoneticPr fontId="4"/>
  <conditionalFormatting sqref="B6:AR24">
    <cfRule type="containsBlanks" dxfId="346" priority="12">
      <formula>LEN(TRIM(B6))=0</formula>
    </cfRule>
  </conditionalFormatting>
  <conditionalFormatting sqref="G28:I41">
    <cfRule type="containsBlanks" dxfId="345" priority="1">
      <formula>LEN(TRIM(G28))=0</formula>
    </cfRule>
  </conditionalFormatting>
  <conditionalFormatting sqref="L5:AP5">
    <cfRule type="cellIs" dxfId="344" priority="14" operator="equal">
      <formula>"土"</formula>
    </cfRule>
    <cfRule type="cellIs" dxfId="343" priority="15" operator="equal">
      <formula>"日"</formula>
    </cfRule>
  </conditionalFormatting>
  <conditionalFormatting sqref="M28:P41 R28:U41">
    <cfRule type="containsBlanks" dxfId="342" priority="13">
      <formula>LEN(TRIM(M28))=0</formula>
    </cfRule>
  </conditionalFormatting>
  <conditionalFormatting sqref="V28:Y41">
    <cfRule type="containsBlanks" dxfId="341" priority="11">
      <formula>LEN(TRIM(V28))=0</formula>
    </cfRule>
  </conditionalFormatting>
  <conditionalFormatting sqref="AM2">
    <cfRule type="containsBlanks" dxfId="340" priority="18">
      <formula>LEN(TRIM(AM2))=0</formula>
    </cfRule>
  </conditionalFormatting>
  <conditionalFormatting sqref="BD4:BH4">
    <cfRule type="cellIs" dxfId="339" priority="10" operator="lessThan">
      <formula>$BD$3</formula>
    </cfRule>
  </conditionalFormatting>
  <conditionalFormatting sqref="BI4:BL4">
    <cfRule type="cellIs" dxfId="338" priority="9" operator="lessThan">
      <formula>$BI$3</formula>
    </cfRule>
  </conditionalFormatting>
  <conditionalFormatting sqref="BM4:BX4">
    <cfRule type="cellIs" dxfId="337" priority="8" operator="lessThan">
      <formula>$BM$3</formula>
    </cfRule>
  </conditionalFormatting>
  <conditionalFormatting sqref="BY4:CF4">
    <cfRule type="cellIs" dxfId="336" priority="7" operator="lessThan">
      <formula>$BY$3</formula>
    </cfRule>
  </conditionalFormatting>
  <conditionalFormatting sqref="CG4:CN4">
    <cfRule type="cellIs" dxfId="335" priority="6" operator="lessThan">
      <formula>$CG$3</formula>
    </cfRule>
  </conditionalFormatting>
  <conditionalFormatting sqref="CO4:CR4">
    <cfRule type="cellIs" dxfId="334" priority="5" operator="lessThan">
      <formula>$CO$3</formula>
    </cfRule>
  </conditionalFormatting>
  <conditionalFormatting sqref="CS4:CV4">
    <cfRule type="cellIs" dxfId="333" priority="4" operator="lessThan">
      <formula>$CS$3</formula>
    </cfRule>
  </conditionalFormatting>
  <conditionalFormatting sqref="CW4:CZ4">
    <cfRule type="cellIs" dxfId="332" priority="3" operator="lessThan">
      <formula>$CW$3</formula>
    </cfRule>
  </conditionalFormatting>
  <conditionalFormatting sqref="DA4">
    <cfRule type="cellIs" dxfId="331" priority="2" operator="lessThan">
      <formula>$DA$3</formula>
    </cfRule>
    <cfRule type="cellIs" dxfId="330" priority="16" operator="lessThan">
      <formula>$CY$3</formula>
    </cfRule>
    <cfRule type="cellIs" dxfId="329" priority="17" operator="lessThan">
      <formula>$AY$1</formula>
    </cfRule>
  </conditionalFormatting>
  <dataValidations count="6">
    <dataValidation type="list" allowBlank="1" showInputMessage="1" showErrorMessage="1" sqref="BD27:DA41" xr:uid="{88A2B9D0-6122-4369-8913-12A4D9114186}">
      <formula1>"■"</formula1>
    </dataValidation>
    <dataValidation type="list" allowBlank="1" showInputMessage="1" showErrorMessage="1" sqref="AZ4:BA4" xr:uid="{BD004BB3-88EC-41AE-85BC-06D476428D1C}">
      <formula1>"(月),(火),(水),(木),(金),(土)"</formula1>
    </dataValidation>
    <dataValidation type="list" allowBlank="1" showInputMessage="1" showErrorMessage="1" sqref="BC6:BC24" xr:uid="{AA77A528-AF65-47A8-BACF-6DD9397F88CF}">
      <formula1>$AZ$28:$AZ$41</formula1>
    </dataValidation>
    <dataValidation type="list" imeMode="off" allowBlank="1" showInputMessage="1" sqref="V28:Y41" xr:uid="{44192A34-3277-4A4D-87BA-99F8EB81171C}">
      <formula1>"　,1:00,0:45,0:30"</formula1>
    </dataValidation>
    <dataValidation imeMode="off" allowBlank="1" showInputMessage="1" showErrorMessage="1" sqref="M28:P41 R28:U41 L6:AR24" xr:uid="{D653DAA7-C106-41FD-8446-5A2DB99D46DD}"/>
    <dataValidation type="list" allowBlank="1" showInputMessage="1" showErrorMessage="1" sqref="AM2:AN2" xr:uid="{95EA7F61-1D86-44D2-B83A-3C193E884F2B}">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E3915-844F-4853-A52E-D70774A7EE09}">
  <sheetPr>
    <tabColor theme="7" tint="0.59999389629810485"/>
    <pageSetUpPr fitToPage="1"/>
  </sheetPr>
  <dimension ref="A1:BZ93"/>
  <sheetViews>
    <sheetView showGridLines="0" view="pageBreakPreview" zoomScaleNormal="100" zoomScaleSheetLayoutView="100" workbookViewId="0">
      <selection activeCell="Y7" sqref="Y7"/>
    </sheetView>
  </sheetViews>
  <sheetFormatPr defaultColWidth="8" defaultRowHeight="12"/>
  <cols>
    <col min="1" max="1" width="1.375" style="54" customWidth="1"/>
    <col min="2" max="12" width="2.375" style="54" customWidth="1"/>
    <col min="13" max="13" width="2.375" style="548" customWidth="1"/>
    <col min="14" max="93" width="2.375" style="54" customWidth="1"/>
    <col min="94" max="16384" width="8" style="54"/>
  </cols>
  <sheetData>
    <row r="1" spans="1:67" ht="14.1" customHeight="1">
      <c r="A1" s="1743" t="s">
        <v>1230</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736"/>
      <c r="AP1" s="665"/>
      <c r="AQ1" s="665"/>
      <c r="AR1" s="665"/>
      <c r="AS1" s="665"/>
      <c r="AT1" s="665"/>
    </row>
    <row r="2" spans="1:67" ht="5.0999999999999996" customHeight="1" thickBot="1"/>
    <row r="3" spans="1:67" ht="14.1" customHeight="1">
      <c r="B3" s="2948" t="s">
        <v>1067</v>
      </c>
      <c r="C3" s="2949"/>
      <c r="D3" s="2949"/>
      <c r="E3" s="2949"/>
      <c r="F3" s="2949"/>
      <c r="G3" s="2949"/>
      <c r="H3" s="2949"/>
      <c r="I3" s="2949"/>
      <c r="J3" s="2949"/>
      <c r="K3" s="2949"/>
      <c r="L3" s="2949"/>
      <c r="M3" s="2949"/>
      <c r="N3" s="2949"/>
      <c r="O3" s="2949"/>
      <c r="P3" s="2949"/>
      <c r="Q3" s="2949"/>
      <c r="R3" s="2949"/>
      <c r="S3" s="2949"/>
      <c r="T3" s="2949"/>
      <c r="U3" s="2949"/>
      <c r="V3" s="2949"/>
      <c r="W3" s="2949"/>
      <c r="X3" s="2949"/>
      <c r="Y3" s="2949"/>
      <c r="Z3" s="2949"/>
      <c r="AA3" s="2949"/>
      <c r="AB3" s="2949" t="s">
        <v>118</v>
      </c>
      <c r="AC3" s="2949"/>
      <c r="AD3" s="2949"/>
      <c r="AE3" s="2949"/>
      <c r="AF3" s="2949"/>
      <c r="AG3" s="2949"/>
      <c r="AH3" s="2949"/>
      <c r="AI3" s="2949"/>
      <c r="AJ3" s="2949"/>
      <c r="AK3" s="2949"/>
      <c r="AL3" s="2949"/>
      <c r="AM3" s="2949"/>
      <c r="AN3" s="2886"/>
      <c r="AO3" s="758"/>
      <c r="AP3" s="885"/>
    </row>
    <row r="4" spans="1:67" ht="14.1" customHeight="1">
      <c r="A4" s="55"/>
      <c r="B4" s="2785" t="s">
        <v>612</v>
      </c>
      <c r="C4" s="2602"/>
      <c r="D4" s="2096" t="s">
        <v>717</v>
      </c>
      <c r="E4" s="2096"/>
      <c r="F4" s="2096"/>
      <c r="G4" s="2096"/>
      <c r="H4" s="2096"/>
      <c r="I4" s="2096"/>
      <c r="J4" s="2096"/>
      <c r="K4" s="2096"/>
      <c r="L4" s="2096"/>
      <c r="M4" s="2096"/>
      <c r="N4" s="2096"/>
      <c r="O4" s="2096"/>
      <c r="P4" s="2096"/>
      <c r="Q4" s="2096"/>
      <c r="R4" s="2096"/>
      <c r="S4" s="2096"/>
      <c r="T4" s="2096"/>
      <c r="U4" s="2096"/>
      <c r="V4" s="2096"/>
      <c r="W4" s="2096"/>
      <c r="X4" s="2096"/>
      <c r="Y4" s="2096"/>
      <c r="Z4" s="581"/>
      <c r="AA4" s="866"/>
      <c r="AN4" s="64"/>
      <c r="AO4" s="66"/>
    </row>
    <row r="5" spans="1:67" ht="14.1" customHeight="1">
      <c r="A5" s="55"/>
      <c r="B5" s="69"/>
      <c r="D5" s="724"/>
      <c r="E5" s="724"/>
      <c r="F5" s="724"/>
      <c r="G5" s="724"/>
      <c r="H5" s="724"/>
      <c r="I5" s="724"/>
      <c r="J5" s="724"/>
      <c r="K5" s="724"/>
      <c r="L5" s="724"/>
      <c r="M5" s="724"/>
      <c r="N5" s="724"/>
      <c r="O5" s="724"/>
      <c r="P5" s="724"/>
      <c r="Q5" s="724"/>
      <c r="R5" s="724"/>
      <c r="S5" s="724"/>
      <c r="T5" s="724"/>
      <c r="U5" s="724"/>
      <c r="V5" s="724"/>
      <c r="W5" s="724"/>
      <c r="X5" s="724"/>
      <c r="Y5" s="724"/>
      <c r="Z5" s="724"/>
      <c r="AA5" s="866"/>
      <c r="AN5" s="64"/>
      <c r="AO5" s="66"/>
    </row>
    <row r="6" spans="1:67" ht="14.1" customHeight="1">
      <c r="A6" s="55"/>
      <c r="B6" s="69"/>
      <c r="C6" s="531" t="s">
        <v>472</v>
      </c>
      <c r="D6" s="1815" t="s">
        <v>718</v>
      </c>
      <c r="E6" s="1815"/>
      <c r="F6" s="1815"/>
      <c r="G6" s="1815"/>
      <c r="H6" s="1815"/>
      <c r="I6" s="1815"/>
      <c r="J6" s="1815"/>
      <c r="K6" s="1815"/>
      <c r="L6" s="1815"/>
      <c r="M6" s="1815"/>
      <c r="N6" s="1815"/>
      <c r="O6" s="1815"/>
      <c r="P6" s="1815"/>
      <c r="Q6" s="1815"/>
      <c r="R6" s="1815"/>
      <c r="S6" s="1815"/>
      <c r="T6" s="1815"/>
      <c r="U6" s="1815"/>
      <c r="V6" s="1815"/>
      <c r="W6" s="1815"/>
      <c r="X6" s="1815"/>
      <c r="Y6" s="1815"/>
      <c r="Z6" s="55"/>
      <c r="AA6" s="641"/>
      <c r="AB6" s="587" t="s">
        <v>15</v>
      </c>
      <c r="AC6" s="2163" t="s">
        <v>1137</v>
      </c>
      <c r="AD6" s="2163"/>
      <c r="AE6" s="2163"/>
      <c r="AF6" s="2163"/>
      <c r="AG6" s="2163"/>
      <c r="AH6" s="2163"/>
      <c r="AI6" s="2163"/>
      <c r="AJ6" s="2163"/>
      <c r="AK6" s="2163"/>
      <c r="AL6" s="2163"/>
      <c r="AM6" s="2163"/>
      <c r="AN6" s="64"/>
      <c r="AO6" s="66"/>
    </row>
    <row r="7" spans="1:67" ht="14.1" customHeight="1">
      <c r="A7" s="55"/>
      <c r="B7" s="69"/>
      <c r="D7" s="55"/>
      <c r="M7" s="54"/>
      <c r="R7" s="759"/>
      <c r="S7" s="759"/>
      <c r="T7" s="759"/>
      <c r="U7" s="759"/>
      <c r="W7" s="949"/>
      <c r="AA7" s="62"/>
      <c r="AB7" s="552" t="s">
        <v>15</v>
      </c>
      <c r="AC7" s="1812" t="s">
        <v>1138</v>
      </c>
      <c r="AD7" s="1812"/>
      <c r="AE7" s="1812"/>
      <c r="AF7" s="1812"/>
      <c r="AG7" s="1812"/>
      <c r="AH7" s="1812"/>
      <c r="AI7" s="1812"/>
      <c r="AJ7" s="1812"/>
      <c r="AK7" s="1812"/>
      <c r="AL7" s="1812"/>
      <c r="AM7" s="1812"/>
      <c r="AN7" s="64"/>
      <c r="AO7" s="66"/>
    </row>
    <row r="8" spans="1:67" ht="14.1" customHeight="1">
      <c r="A8" s="55"/>
      <c r="B8" s="69"/>
      <c r="C8" s="581" t="s">
        <v>470</v>
      </c>
      <c r="D8" s="2096" t="s">
        <v>1144</v>
      </c>
      <c r="E8" s="2096"/>
      <c r="F8" s="2096"/>
      <c r="G8" s="2096"/>
      <c r="H8" s="2096"/>
      <c r="I8" s="2096"/>
      <c r="J8" s="2096"/>
      <c r="K8" s="2096"/>
      <c r="L8" s="2096"/>
      <c r="M8" s="2096"/>
      <c r="N8" s="2096"/>
      <c r="O8" s="2096"/>
      <c r="P8" s="2096"/>
      <c r="Q8" s="2096"/>
      <c r="R8" s="2096"/>
      <c r="S8" s="2096"/>
      <c r="T8" s="2096"/>
      <c r="U8" s="2096"/>
      <c r="V8" s="2096"/>
      <c r="W8" s="2096"/>
      <c r="X8" s="2096"/>
      <c r="Y8" s="2096"/>
      <c r="Z8" s="2096"/>
      <c r="AA8" s="3077"/>
      <c r="AB8" s="587"/>
      <c r="AC8" s="1812"/>
      <c r="AD8" s="1812"/>
      <c r="AE8" s="1812"/>
      <c r="AF8" s="1812"/>
      <c r="AG8" s="1812"/>
      <c r="AH8" s="1812"/>
      <c r="AI8" s="1812"/>
      <c r="AJ8" s="1812"/>
      <c r="AK8" s="1812"/>
      <c r="AL8" s="1812"/>
      <c r="AM8" s="1812"/>
      <c r="AN8" s="864"/>
      <c r="AO8" s="66"/>
    </row>
    <row r="9" spans="1:67" ht="14.1" customHeight="1">
      <c r="A9" s="55"/>
      <c r="B9" s="69"/>
      <c r="C9" s="898"/>
      <c r="D9" s="3078"/>
      <c r="E9" s="3078"/>
      <c r="F9" s="3078"/>
      <c r="G9" s="3078"/>
      <c r="H9" s="3078"/>
      <c r="I9" s="3078"/>
      <c r="J9" s="3078"/>
      <c r="K9" s="3078"/>
      <c r="L9" s="3078"/>
      <c r="M9" s="3078"/>
      <c r="N9" s="3078"/>
      <c r="O9" s="3078"/>
      <c r="P9" s="3078"/>
      <c r="Q9" s="3078"/>
      <c r="R9" s="3078"/>
      <c r="S9" s="3078"/>
      <c r="T9" s="3078"/>
      <c r="U9" s="3078"/>
      <c r="V9" s="3078"/>
      <c r="W9" s="3078"/>
      <c r="X9" s="3078"/>
      <c r="Y9" s="3078"/>
      <c r="Z9" s="3078"/>
      <c r="AA9" s="866"/>
      <c r="AB9" s="587"/>
      <c r="AC9" s="1812"/>
      <c r="AD9" s="1812"/>
      <c r="AE9" s="1812"/>
      <c r="AF9" s="1812"/>
      <c r="AG9" s="1812"/>
      <c r="AH9" s="1812"/>
      <c r="AI9" s="1812"/>
      <c r="AJ9" s="1812"/>
      <c r="AK9" s="1812"/>
      <c r="AL9" s="1812"/>
      <c r="AM9" s="1812"/>
      <c r="AN9" s="64"/>
      <c r="AO9" s="66"/>
    </row>
    <row r="10" spans="1:67" ht="14.1" customHeight="1">
      <c r="A10" s="55"/>
      <c r="B10" s="69"/>
      <c r="C10" s="898"/>
      <c r="D10" s="3078"/>
      <c r="E10" s="3078"/>
      <c r="F10" s="3078"/>
      <c r="G10" s="3078"/>
      <c r="H10" s="3078"/>
      <c r="I10" s="3078"/>
      <c r="J10" s="3078"/>
      <c r="K10" s="3078"/>
      <c r="L10" s="3078"/>
      <c r="M10" s="3078"/>
      <c r="N10" s="3078"/>
      <c r="O10" s="3078"/>
      <c r="P10" s="3078"/>
      <c r="Q10" s="3078"/>
      <c r="R10" s="3078"/>
      <c r="S10" s="3078"/>
      <c r="T10" s="3078"/>
      <c r="U10" s="3078"/>
      <c r="V10" s="3078"/>
      <c r="W10" s="3078"/>
      <c r="X10" s="3078"/>
      <c r="Y10" s="3078"/>
      <c r="Z10" s="3078"/>
      <c r="AA10" s="62"/>
      <c r="AB10" s="63"/>
      <c r="AN10" s="64"/>
      <c r="AO10" s="66"/>
    </row>
    <row r="11" spans="1:67" ht="14.1" customHeight="1">
      <c r="A11" s="55"/>
      <c r="B11" s="69"/>
      <c r="C11" s="898"/>
      <c r="D11" s="724"/>
      <c r="AA11" s="866"/>
      <c r="AB11" s="63"/>
      <c r="AN11" s="64"/>
      <c r="AO11" s="66"/>
    </row>
    <row r="12" spans="1:67" ht="14.1" customHeight="1">
      <c r="A12" s="55"/>
      <c r="B12" s="2785" t="s">
        <v>584</v>
      </c>
      <c r="C12" s="2602"/>
      <c r="D12" s="2096" t="s">
        <v>719</v>
      </c>
      <c r="E12" s="2096"/>
      <c r="F12" s="2096"/>
      <c r="G12" s="2096"/>
      <c r="H12" s="2096"/>
      <c r="I12" s="2096"/>
      <c r="J12" s="2096"/>
      <c r="K12" s="2096"/>
      <c r="L12" s="2096"/>
      <c r="M12" s="2096"/>
      <c r="N12" s="2096"/>
      <c r="O12" s="2096"/>
      <c r="P12" s="2096"/>
      <c r="Q12" s="2096"/>
      <c r="R12" s="2096"/>
      <c r="S12" s="2096"/>
      <c r="T12" s="2096"/>
      <c r="U12" s="2096"/>
      <c r="V12" s="2096"/>
      <c r="W12" s="2096"/>
      <c r="X12" s="2096"/>
      <c r="Y12" s="2096"/>
      <c r="Z12" s="581"/>
      <c r="AA12" s="866"/>
      <c r="AB12" s="587" t="s">
        <v>15</v>
      </c>
      <c r="AC12" s="2163" t="s">
        <v>224</v>
      </c>
      <c r="AD12" s="2163"/>
      <c r="AE12" s="2163"/>
      <c r="AF12" s="2163"/>
      <c r="AG12" s="2163"/>
      <c r="AH12" s="2163"/>
      <c r="AI12" s="2163"/>
      <c r="AJ12" s="2163"/>
      <c r="AK12" s="2163"/>
      <c r="AL12" s="2163"/>
      <c r="AM12" s="2163"/>
      <c r="AN12" s="64"/>
      <c r="AO12" s="66"/>
    </row>
    <row r="13" spans="1:67" ht="14.1" customHeight="1">
      <c r="A13" s="55"/>
      <c r="B13" s="880"/>
      <c r="C13" s="580" t="s">
        <v>35</v>
      </c>
      <c r="D13" s="2000" t="s">
        <v>720</v>
      </c>
      <c r="E13" s="2000"/>
      <c r="F13" s="2000"/>
      <c r="G13" s="2000"/>
      <c r="H13" s="2000"/>
      <c r="I13" s="2000"/>
      <c r="J13" s="2000"/>
      <c r="K13" s="2000"/>
      <c r="L13" s="2000"/>
      <c r="M13" s="2000"/>
      <c r="N13" s="2000"/>
      <c r="O13" s="2000"/>
      <c r="P13" s="2000"/>
      <c r="Q13" s="2000"/>
      <c r="R13" s="2000"/>
      <c r="S13" s="2000"/>
      <c r="T13" s="2000"/>
      <c r="U13" s="2000"/>
      <c r="V13" s="2000"/>
      <c r="W13" s="2000"/>
      <c r="X13" s="2000"/>
      <c r="Y13" s="2000"/>
      <c r="Z13" s="651"/>
      <c r="AA13" s="62"/>
      <c r="AB13" s="63"/>
      <c r="AN13" s="64"/>
      <c r="AO13" s="66"/>
      <c r="AP13" s="581"/>
      <c r="AQ13" s="581"/>
      <c r="BE13" s="581"/>
      <c r="BF13" s="581"/>
      <c r="BG13" s="581"/>
      <c r="BH13" s="581"/>
      <c r="BI13" s="581"/>
      <c r="BJ13" s="581"/>
      <c r="BK13" s="581"/>
      <c r="BL13" s="581"/>
      <c r="BM13" s="581"/>
      <c r="BN13" s="581"/>
    </row>
    <row r="14" spans="1:67" ht="14.1" customHeight="1">
      <c r="A14" s="55"/>
      <c r="B14" s="69"/>
      <c r="D14" s="2000"/>
      <c r="E14" s="2000"/>
      <c r="F14" s="2000"/>
      <c r="G14" s="2000"/>
      <c r="H14" s="2000"/>
      <c r="I14" s="2000"/>
      <c r="J14" s="2000"/>
      <c r="K14" s="2000"/>
      <c r="L14" s="2000"/>
      <c r="M14" s="2000"/>
      <c r="N14" s="2000"/>
      <c r="O14" s="2000"/>
      <c r="P14" s="2000"/>
      <c r="Q14" s="2000"/>
      <c r="R14" s="2000"/>
      <c r="S14" s="2000"/>
      <c r="T14" s="2000"/>
      <c r="U14" s="2000"/>
      <c r="V14" s="2000"/>
      <c r="W14" s="2000"/>
      <c r="X14" s="2000"/>
      <c r="Y14" s="2000"/>
      <c r="Z14" s="651"/>
      <c r="AA14" s="62"/>
      <c r="AB14" s="63"/>
      <c r="AN14" s="64"/>
      <c r="AO14" s="66"/>
      <c r="AP14" s="581"/>
      <c r="AQ14" s="581"/>
      <c r="BE14" s="581"/>
      <c r="BF14" s="581"/>
      <c r="BG14" s="581"/>
      <c r="BH14" s="581"/>
      <c r="BI14" s="581"/>
      <c r="BJ14" s="581"/>
      <c r="BK14" s="581"/>
      <c r="BL14" s="581"/>
      <c r="BM14" s="581"/>
      <c r="BN14" s="581"/>
    </row>
    <row r="15" spans="1:67" ht="14.1" customHeight="1">
      <c r="A15" s="55"/>
      <c r="B15" s="69"/>
      <c r="C15" s="580" t="s">
        <v>32</v>
      </c>
      <c r="D15" s="2000" t="s">
        <v>721</v>
      </c>
      <c r="E15" s="2000"/>
      <c r="F15" s="2000"/>
      <c r="G15" s="2000"/>
      <c r="H15" s="2000"/>
      <c r="I15" s="2000"/>
      <c r="J15" s="2000"/>
      <c r="K15" s="2000"/>
      <c r="L15" s="2000"/>
      <c r="M15" s="2000"/>
      <c r="N15" s="2000"/>
      <c r="O15" s="2000"/>
      <c r="P15" s="2000"/>
      <c r="Q15" s="2000"/>
      <c r="R15" s="2000"/>
      <c r="S15" s="2000"/>
      <c r="T15" s="2000"/>
      <c r="U15" s="2000"/>
      <c r="V15" s="2000"/>
      <c r="W15" s="2000"/>
      <c r="X15" s="2000"/>
      <c r="Y15" s="2000"/>
      <c r="Z15" s="651"/>
      <c r="AA15" s="613"/>
      <c r="AB15" s="587" t="s">
        <v>15</v>
      </c>
      <c r="AC15" s="54" t="s">
        <v>1636</v>
      </c>
      <c r="AN15" s="64"/>
      <c r="AO15" s="66"/>
      <c r="AP15" s="3070" t="s">
        <v>1760</v>
      </c>
      <c r="AQ15" s="2890"/>
      <c r="AR15" s="2890"/>
      <c r="AS15" s="2890"/>
      <c r="AT15" s="2890"/>
      <c r="AU15" s="2890"/>
      <c r="AV15" s="2890"/>
      <c r="AW15" s="2890"/>
      <c r="AX15" s="2890"/>
      <c r="AY15" s="2890"/>
      <c r="AZ15" s="2890"/>
      <c r="BA15" s="2890"/>
      <c r="BB15" s="2890"/>
      <c r="BC15" s="2890"/>
      <c r="BD15" s="2890"/>
      <c r="BE15" s="2890"/>
      <c r="BF15" s="2890"/>
      <c r="BG15" s="2890"/>
      <c r="BH15" s="2890"/>
      <c r="BI15" s="2890"/>
      <c r="BJ15" s="2890"/>
      <c r="BK15" s="2890"/>
      <c r="BL15" s="2890"/>
      <c r="BM15" s="2890"/>
      <c r="BN15" s="2890"/>
      <c r="BO15" s="3071"/>
    </row>
    <row r="16" spans="1:67" ht="14.1" customHeight="1">
      <c r="A16" s="55"/>
      <c r="B16" s="69"/>
      <c r="D16" s="2000"/>
      <c r="E16" s="2000"/>
      <c r="F16" s="2000"/>
      <c r="G16" s="2000"/>
      <c r="H16" s="2000"/>
      <c r="I16" s="2000"/>
      <c r="J16" s="2000"/>
      <c r="K16" s="2000"/>
      <c r="L16" s="2000"/>
      <c r="M16" s="2000"/>
      <c r="N16" s="2000"/>
      <c r="O16" s="2000"/>
      <c r="P16" s="2000"/>
      <c r="Q16" s="2000"/>
      <c r="R16" s="2000"/>
      <c r="S16" s="2000"/>
      <c r="T16" s="2000"/>
      <c r="U16" s="2000"/>
      <c r="V16" s="2000"/>
      <c r="W16" s="2000"/>
      <c r="X16" s="2000"/>
      <c r="Y16" s="2000"/>
      <c r="Z16" s="651"/>
      <c r="AA16" s="641"/>
      <c r="AB16" s="63"/>
      <c r="AN16" s="64"/>
      <c r="AO16" s="66"/>
      <c r="AP16" s="3072"/>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3073"/>
    </row>
    <row r="17" spans="1:78" ht="14.1" customHeight="1">
      <c r="A17" s="55"/>
      <c r="B17" s="880"/>
      <c r="C17" s="724"/>
      <c r="AA17" s="62"/>
      <c r="AB17" s="63"/>
      <c r="AN17" s="64"/>
      <c r="AO17" s="66"/>
      <c r="AP17" s="3072"/>
      <c r="AQ17" s="2000"/>
      <c r="AR17" s="2000"/>
      <c r="AS17" s="2000"/>
      <c r="AT17" s="2000"/>
      <c r="AU17" s="2000"/>
      <c r="AV17" s="2000"/>
      <c r="AW17" s="2000"/>
      <c r="AX17" s="2000"/>
      <c r="AY17" s="2000"/>
      <c r="AZ17" s="2000"/>
      <c r="BA17" s="2000"/>
      <c r="BB17" s="2000"/>
      <c r="BC17" s="2000"/>
      <c r="BD17" s="2000"/>
      <c r="BE17" s="2000"/>
      <c r="BF17" s="2000"/>
      <c r="BG17" s="2000"/>
      <c r="BH17" s="2000"/>
      <c r="BI17" s="2000"/>
      <c r="BJ17" s="2000"/>
      <c r="BK17" s="2000"/>
      <c r="BL17" s="2000"/>
      <c r="BM17" s="2000"/>
      <c r="BN17" s="2000"/>
      <c r="BO17" s="3073"/>
      <c r="BP17" s="116"/>
      <c r="BQ17" s="116"/>
      <c r="BR17" s="116"/>
      <c r="BS17" s="116"/>
      <c r="BT17" s="116"/>
      <c r="BU17" s="116"/>
      <c r="BV17" s="116"/>
      <c r="BW17" s="116"/>
      <c r="BX17" s="116"/>
      <c r="BY17" s="116"/>
      <c r="BZ17" s="116"/>
    </row>
    <row r="18" spans="1:78" ht="14.1" customHeight="1">
      <c r="A18" s="55"/>
      <c r="B18" s="2785" t="s">
        <v>585</v>
      </c>
      <c r="C18" s="2602"/>
      <c r="D18" s="2000" t="s">
        <v>1145</v>
      </c>
      <c r="E18" s="2000"/>
      <c r="F18" s="2000"/>
      <c r="G18" s="2000"/>
      <c r="H18" s="2000"/>
      <c r="I18" s="2000"/>
      <c r="J18" s="2000"/>
      <c r="K18" s="2000"/>
      <c r="L18" s="2000"/>
      <c r="M18" s="2000"/>
      <c r="N18" s="2000"/>
      <c r="O18" s="2000"/>
      <c r="P18" s="2000"/>
      <c r="Q18" s="2000"/>
      <c r="R18" s="2000"/>
      <c r="S18" s="2000"/>
      <c r="T18" s="2000"/>
      <c r="U18" s="2000"/>
      <c r="V18" s="2000"/>
      <c r="W18" s="2000"/>
      <c r="X18" s="2000"/>
      <c r="Y18" s="2000"/>
      <c r="Z18" s="651"/>
      <c r="AA18" s="866"/>
      <c r="AB18" s="587" t="s">
        <v>15</v>
      </c>
      <c r="AC18" s="1812" t="s">
        <v>1115</v>
      </c>
      <c r="AD18" s="1812"/>
      <c r="AE18" s="1812"/>
      <c r="AF18" s="1812"/>
      <c r="AG18" s="1812"/>
      <c r="AH18" s="1812"/>
      <c r="AI18" s="1812"/>
      <c r="AJ18" s="1812"/>
      <c r="AK18" s="1812"/>
      <c r="AL18" s="1812"/>
      <c r="AM18" s="1812"/>
      <c r="AN18" s="3079"/>
      <c r="AO18" s="66"/>
      <c r="AP18" s="3072"/>
      <c r="AQ18" s="2000"/>
      <c r="AR18" s="2000"/>
      <c r="AS18" s="2000"/>
      <c r="AT18" s="2000"/>
      <c r="AU18" s="2000"/>
      <c r="AV18" s="2000"/>
      <c r="AW18" s="2000"/>
      <c r="AX18" s="2000"/>
      <c r="AY18" s="2000"/>
      <c r="AZ18" s="2000"/>
      <c r="BA18" s="2000"/>
      <c r="BB18" s="2000"/>
      <c r="BC18" s="2000"/>
      <c r="BD18" s="2000"/>
      <c r="BE18" s="2000"/>
      <c r="BF18" s="2000"/>
      <c r="BG18" s="2000"/>
      <c r="BH18" s="2000"/>
      <c r="BI18" s="2000"/>
      <c r="BJ18" s="2000"/>
      <c r="BK18" s="2000"/>
      <c r="BL18" s="2000"/>
      <c r="BM18" s="2000"/>
      <c r="BN18" s="2000"/>
      <c r="BO18" s="3073"/>
      <c r="BP18" s="116"/>
      <c r="BQ18" s="116"/>
      <c r="BR18" s="116"/>
      <c r="BS18" s="116"/>
      <c r="BT18" s="116"/>
      <c r="BU18" s="116"/>
      <c r="BV18" s="116"/>
      <c r="BW18" s="116"/>
      <c r="BX18" s="116"/>
      <c r="BY18" s="116"/>
      <c r="BZ18" s="116"/>
    </row>
    <row r="19" spans="1:78" ht="14.1" customHeight="1">
      <c r="A19" s="55"/>
      <c r="B19" s="66"/>
      <c r="D19" s="2000"/>
      <c r="E19" s="2000"/>
      <c r="F19" s="2000"/>
      <c r="G19" s="2000"/>
      <c r="H19" s="2000"/>
      <c r="I19" s="2000"/>
      <c r="J19" s="2000"/>
      <c r="K19" s="2000"/>
      <c r="L19" s="2000"/>
      <c r="M19" s="2000"/>
      <c r="N19" s="2000"/>
      <c r="O19" s="2000"/>
      <c r="P19" s="2000"/>
      <c r="Q19" s="2000"/>
      <c r="R19" s="2000"/>
      <c r="S19" s="2000"/>
      <c r="T19" s="2000"/>
      <c r="U19" s="2000"/>
      <c r="V19" s="2000"/>
      <c r="W19" s="2000"/>
      <c r="X19" s="2000"/>
      <c r="Y19" s="2000"/>
      <c r="Z19" s="651"/>
      <c r="AA19" s="641"/>
      <c r="AC19" s="1812"/>
      <c r="AD19" s="1812"/>
      <c r="AE19" s="1812"/>
      <c r="AF19" s="1812"/>
      <c r="AG19" s="1812"/>
      <c r="AH19" s="1812"/>
      <c r="AI19" s="1812"/>
      <c r="AJ19" s="1812"/>
      <c r="AK19" s="1812"/>
      <c r="AL19" s="1812"/>
      <c r="AM19" s="1812"/>
      <c r="AN19" s="3079"/>
      <c r="AO19" s="66"/>
      <c r="AP19" s="3072"/>
      <c r="AQ19" s="2000"/>
      <c r="AR19" s="2000"/>
      <c r="AS19" s="2000"/>
      <c r="AT19" s="2000"/>
      <c r="AU19" s="2000"/>
      <c r="AV19" s="2000"/>
      <c r="AW19" s="2000"/>
      <c r="AX19" s="2000"/>
      <c r="AY19" s="2000"/>
      <c r="AZ19" s="2000"/>
      <c r="BA19" s="2000"/>
      <c r="BB19" s="2000"/>
      <c r="BC19" s="2000"/>
      <c r="BD19" s="2000"/>
      <c r="BE19" s="2000"/>
      <c r="BF19" s="2000"/>
      <c r="BG19" s="2000"/>
      <c r="BH19" s="2000"/>
      <c r="BI19" s="2000"/>
      <c r="BJ19" s="2000"/>
      <c r="BK19" s="2000"/>
      <c r="BL19" s="2000"/>
      <c r="BM19" s="2000"/>
      <c r="BN19" s="2000"/>
      <c r="BO19" s="3073"/>
      <c r="BP19" s="124"/>
      <c r="BQ19" s="124"/>
      <c r="BR19" s="124"/>
      <c r="BS19" s="124"/>
      <c r="BT19" s="124"/>
      <c r="BU19" s="124"/>
      <c r="BV19" s="124"/>
      <c r="BW19" s="124"/>
      <c r="BX19" s="124"/>
      <c r="BY19" s="124"/>
      <c r="BZ19" s="124"/>
    </row>
    <row r="20" spans="1:78" ht="14.1" customHeight="1">
      <c r="A20" s="55"/>
      <c r="B20" s="66"/>
      <c r="C20" s="531" t="s">
        <v>844</v>
      </c>
      <c r="D20" s="2096" t="s">
        <v>1146</v>
      </c>
      <c r="E20" s="2096"/>
      <c r="F20" s="2096"/>
      <c r="G20" s="2096"/>
      <c r="H20" s="2096"/>
      <c r="I20" s="2096"/>
      <c r="J20" s="2096"/>
      <c r="K20" s="2096"/>
      <c r="L20" s="2096"/>
      <c r="M20" s="2096"/>
      <c r="N20" s="2096"/>
      <c r="O20" s="2096"/>
      <c r="P20" s="2096"/>
      <c r="Q20" s="2096"/>
      <c r="R20" s="2096"/>
      <c r="S20" s="2096"/>
      <c r="T20" s="2096"/>
      <c r="U20" s="2096"/>
      <c r="V20" s="2096"/>
      <c r="W20" s="2096"/>
      <c r="X20" s="2096"/>
      <c r="Y20" s="2096"/>
      <c r="Z20" s="2096"/>
      <c r="AA20" s="3077"/>
      <c r="AB20" s="81"/>
      <c r="AC20" s="1812"/>
      <c r="AD20" s="1812"/>
      <c r="AE20" s="1812"/>
      <c r="AF20" s="1812"/>
      <c r="AG20" s="1812"/>
      <c r="AH20" s="1812"/>
      <c r="AI20" s="1812"/>
      <c r="AJ20" s="1812"/>
      <c r="AK20" s="1812"/>
      <c r="AL20" s="1812"/>
      <c r="AM20" s="1812"/>
      <c r="AN20" s="3079"/>
      <c r="AO20" s="66"/>
      <c r="AP20" s="3072"/>
      <c r="AQ20" s="2000"/>
      <c r="AR20" s="2000"/>
      <c r="AS20" s="2000"/>
      <c r="AT20" s="2000"/>
      <c r="AU20" s="2000"/>
      <c r="AV20" s="2000"/>
      <c r="AW20" s="2000"/>
      <c r="AX20" s="2000"/>
      <c r="AY20" s="2000"/>
      <c r="AZ20" s="2000"/>
      <c r="BA20" s="2000"/>
      <c r="BB20" s="2000"/>
      <c r="BC20" s="2000"/>
      <c r="BD20" s="2000"/>
      <c r="BE20" s="2000"/>
      <c r="BF20" s="2000"/>
      <c r="BG20" s="2000"/>
      <c r="BH20" s="2000"/>
      <c r="BI20" s="2000"/>
      <c r="BJ20" s="2000"/>
      <c r="BK20" s="2000"/>
      <c r="BL20" s="2000"/>
      <c r="BM20" s="2000"/>
      <c r="BN20" s="2000"/>
      <c r="BO20" s="3073"/>
      <c r="BP20" s="124"/>
      <c r="BQ20" s="124"/>
      <c r="BR20" s="124"/>
      <c r="BS20" s="124"/>
      <c r="BT20" s="124"/>
      <c r="BU20" s="124"/>
      <c r="BV20" s="124"/>
      <c r="BW20" s="124"/>
      <c r="BX20" s="124"/>
      <c r="BY20" s="124"/>
      <c r="BZ20" s="124"/>
    </row>
    <row r="21" spans="1:78" ht="14.1" customHeight="1">
      <c r="A21" s="55"/>
      <c r="B21" s="66"/>
      <c r="C21" s="580"/>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641"/>
      <c r="AB21" s="63"/>
      <c r="AC21" s="1812"/>
      <c r="AD21" s="1812"/>
      <c r="AE21" s="1812"/>
      <c r="AF21" s="1812"/>
      <c r="AG21" s="1812"/>
      <c r="AH21" s="1812"/>
      <c r="AI21" s="1812"/>
      <c r="AJ21" s="1812"/>
      <c r="AK21" s="1812"/>
      <c r="AL21" s="1812"/>
      <c r="AM21" s="1812"/>
      <c r="AN21" s="3079"/>
      <c r="AO21" s="66"/>
      <c r="AP21" s="3072"/>
      <c r="AQ21" s="2000"/>
      <c r="AR21" s="2000"/>
      <c r="AS21" s="2000"/>
      <c r="AT21" s="2000"/>
      <c r="AU21" s="2000"/>
      <c r="AV21" s="2000"/>
      <c r="AW21" s="2000"/>
      <c r="AX21" s="2000"/>
      <c r="AY21" s="2000"/>
      <c r="AZ21" s="2000"/>
      <c r="BA21" s="2000"/>
      <c r="BB21" s="2000"/>
      <c r="BC21" s="2000"/>
      <c r="BD21" s="2000"/>
      <c r="BE21" s="2000"/>
      <c r="BF21" s="2000"/>
      <c r="BG21" s="2000"/>
      <c r="BH21" s="2000"/>
      <c r="BI21" s="2000"/>
      <c r="BJ21" s="2000"/>
      <c r="BK21" s="2000"/>
      <c r="BL21" s="2000"/>
      <c r="BM21" s="2000"/>
      <c r="BN21" s="2000"/>
      <c r="BO21" s="3073"/>
      <c r="BP21" s="124"/>
      <c r="BQ21" s="124"/>
      <c r="BR21" s="124"/>
      <c r="BS21" s="124"/>
      <c r="BT21" s="124"/>
      <c r="BU21" s="124"/>
      <c r="BV21" s="124"/>
      <c r="BW21" s="124"/>
      <c r="BX21" s="124"/>
      <c r="BY21" s="124"/>
      <c r="BZ21" s="124"/>
    </row>
    <row r="22" spans="1:78" ht="14.1" customHeight="1">
      <c r="A22" s="55"/>
      <c r="B22" s="627"/>
      <c r="C22" s="531" t="s">
        <v>470</v>
      </c>
      <c r="D22" s="2096" t="s">
        <v>945</v>
      </c>
      <c r="E22" s="2096"/>
      <c r="F22" s="2096"/>
      <c r="G22" s="2096"/>
      <c r="H22" s="2096"/>
      <c r="I22" s="2096"/>
      <c r="J22" s="2096"/>
      <c r="K22" s="2096"/>
      <c r="L22" s="2096"/>
      <c r="M22" s="2096"/>
      <c r="N22" s="2096"/>
      <c r="O22" s="2096"/>
      <c r="P22" s="2096"/>
      <c r="Q22" s="2096"/>
      <c r="R22" s="2096"/>
      <c r="S22" s="2096"/>
      <c r="T22" s="2096"/>
      <c r="U22" s="2096"/>
      <c r="V22" s="2096"/>
      <c r="W22" s="2096"/>
      <c r="X22" s="2096"/>
      <c r="Y22" s="2096"/>
      <c r="Z22" s="581"/>
      <c r="AA22" s="641"/>
      <c r="AB22" s="63"/>
      <c r="AC22" s="1812"/>
      <c r="AD22" s="1812"/>
      <c r="AE22" s="1812"/>
      <c r="AF22" s="1812"/>
      <c r="AG22" s="1812"/>
      <c r="AH22" s="1812"/>
      <c r="AI22" s="1812"/>
      <c r="AJ22" s="1812"/>
      <c r="AK22" s="1812"/>
      <c r="AL22" s="1812"/>
      <c r="AM22" s="1812"/>
      <c r="AN22" s="3079"/>
      <c r="AO22" s="66"/>
      <c r="AP22" s="3072"/>
      <c r="AQ22" s="2000"/>
      <c r="AR22" s="2000"/>
      <c r="AS22" s="2000"/>
      <c r="AT22" s="2000"/>
      <c r="AU22" s="2000"/>
      <c r="AV22" s="2000"/>
      <c r="AW22" s="2000"/>
      <c r="AX22" s="2000"/>
      <c r="AY22" s="2000"/>
      <c r="AZ22" s="2000"/>
      <c r="BA22" s="2000"/>
      <c r="BB22" s="2000"/>
      <c r="BC22" s="2000"/>
      <c r="BD22" s="2000"/>
      <c r="BE22" s="2000"/>
      <c r="BF22" s="2000"/>
      <c r="BG22" s="2000"/>
      <c r="BH22" s="2000"/>
      <c r="BI22" s="2000"/>
      <c r="BJ22" s="2000"/>
      <c r="BK22" s="2000"/>
      <c r="BL22" s="2000"/>
      <c r="BM22" s="2000"/>
      <c r="BN22" s="2000"/>
      <c r="BO22" s="3073"/>
      <c r="BP22" s="124"/>
      <c r="BQ22" s="124"/>
      <c r="BR22" s="124"/>
      <c r="BS22" s="124"/>
      <c r="BT22" s="124"/>
      <c r="BU22" s="124"/>
      <c r="BV22" s="124"/>
      <c r="BW22" s="124"/>
      <c r="BX22" s="124"/>
      <c r="BY22" s="124"/>
      <c r="BZ22" s="124"/>
    </row>
    <row r="23" spans="1:78" ht="14.1" customHeight="1">
      <c r="A23" s="55"/>
      <c r="B23" s="66"/>
      <c r="G23" s="584"/>
      <c r="H23" s="584"/>
      <c r="I23" s="584"/>
      <c r="J23" s="584"/>
      <c r="K23" s="951"/>
      <c r="L23" s="951"/>
      <c r="M23" s="951"/>
      <c r="N23" s="951"/>
      <c r="O23" s="951"/>
      <c r="P23" s="759"/>
      <c r="Q23" s="759"/>
      <c r="R23" s="759"/>
      <c r="S23" s="55"/>
      <c r="X23" s="530"/>
      <c r="AA23" s="62"/>
      <c r="AB23" s="63"/>
      <c r="AC23" s="1812"/>
      <c r="AD23" s="1812"/>
      <c r="AE23" s="1812"/>
      <c r="AF23" s="1812"/>
      <c r="AG23" s="1812"/>
      <c r="AH23" s="1812"/>
      <c r="AI23" s="1812"/>
      <c r="AJ23" s="1812"/>
      <c r="AK23" s="1812"/>
      <c r="AL23" s="1812"/>
      <c r="AM23" s="1812"/>
      <c r="AN23" s="3079"/>
      <c r="AO23" s="66"/>
      <c r="AP23" s="3074"/>
      <c r="AQ23" s="3075"/>
      <c r="AR23" s="3075"/>
      <c r="AS23" s="3075"/>
      <c r="AT23" s="3075"/>
      <c r="AU23" s="3075"/>
      <c r="AV23" s="3075"/>
      <c r="AW23" s="3075"/>
      <c r="AX23" s="3075"/>
      <c r="AY23" s="3075"/>
      <c r="AZ23" s="3075"/>
      <c r="BA23" s="3075"/>
      <c r="BB23" s="3075"/>
      <c r="BC23" s="3075"/>
      <c r="BD23" s="3075"/>
      <c r="BE23" s="3075"/>
      <c r="BF23" s="3075"/>
      <c r="BG23" s="3075"/>
      <c r="BH23" s="3075"/>
      <c r="BI23" s="3075"/>
      <c r="BJ23" s="3075"/>
      <c r="BK23" s="3075"/>
      <c r="BL23" s="3075"/>
      <c r="BM23" s="3075"/>
      <c r="BN23" s="3075"/>
      <c r="BO23" s="3076"/>
      <c r="BP23" s="124"/>
      <c r="BQ23" s="124"/>
      <c r="BR23" s="124"/>
      <c r="BS23" s="124"/>
      <c r="BT23" s="124"/>
      <c r="BU23" s="124"/>
      <c r="BV23" s="124"/>
      <c r="BW23" s="124"/>
      <c r="BX23" s="124"/>
      <c r="BY23" s="124"/>
      <c r="BZ23" s="124"/>
    </row>
    <row r="24" spans="1:78" ht="14.1" customHeight="1">
      <c r="A24" s="55"/>
      <c r="B24" s="66"/>
      <c r="C24" s="531" t="s">
        <v>471</v>
      </c>
      <c r="D24" s="2096" t="s">
        <v>722</v>
      </c>
      <c r="E24" s="2096"/>
      <c r="F24" s="2096"/>
      <c r="G24" s="2096"/>
      <c r="H24" s="2096"/>
      <c r="I24" s="2096"/>
      <c r="J24" s="2096"/>
      <c r="K24" s="2096"/>
      <c r="L24" s="2096"/>
      <c r="M24" s="2096"/>
      <c r="N24" s="2096"/>
      <c r="O24" s="2096"/>
      <c r="P24" s="2096"/>
      <c r="Q24" s="2096"/>
      <c r="R24" s="2096"/>
      <c r="S24" s="2096"/>
      <c r="T24" s="2096"/>
      <c r="U24" s="2096"/>
      <c r="V24" s="2096"/>
      <c r="W24" s="2096"/>
      <c r="X24" s="2096"/>
      <c r="Y24" s="2096"/>
      <c r="Z24" s="581"/>
      <c r="AA24" s="641"/>
      <c r="AB24" s="552"/>
      <c r="AC24" s="1812"/>
      <c r="AD24" s="1812"/>
      <c r="AE24" s="1812"/>
      <c r="AF24" s="1812"/>
      <c r="AG24" s="1812"/>
      <c r="AH24" s="1812"/>
      <c r="AI24" s="1812"/>
      <c r="AJ24" s="1812"/>
      <c r="AK24" s="1812"/>
      <c r="AL24" s="1812"/>
      <c r="AM24" s="1812"/>
      <c r="AN24" s="3079"/>
      <c r="AO24" s="66"/>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row>
    <row r="25" spans="1:78" ht="14.1" customHeight="1">
      <c r="A25" s="55"/>
      <c r="B25" s="69"/>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641"/>
      <c r="AB25" s="587" t="s">
        <v>15</v>
      </c>
      <c r="AC25" s="1812" t="s">
        <v>845</v>
      </c>
      <c r="AD25" s="1812"/>
      <c r="AE25" s="1812"/>
      <c r="AF25" s="1812"/>
      <c r="AG25" s="1812"/>
      <c r="AH25" s="1812"/>
      <c r="AI25" s="1812"/>
      <c r="AJ25" s="1812"/>
      <c r="AK25" s="1812"/>
      <c r="AL25" s="1812"/>
      <c r="AM25" s="1812"/>
      <c r="AN25" s="640"/>
      <c r="AO25" s="66"/>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row>
    <row r="26" spans="1:78" ht="14.1" customHeight="1">
      <c r="B26" s="66"/>
      <c r="AA26" s="62"/>
      <c r="AC26" s="1812"/>
      <c r="AD26" s="1812"/>
      <c r="AE26" s="1812"/>
      <c r="AF26" s="1812"/>
      <c r="AG26" s="1812"/>
      <c r="AH26" s="1812"/>
      <c r="AI26" s="1812"/>
      <c r="AJ26" s="1812"/>
      <c r="AK26" s="1812"/>
      <c r="AL26" s="1812"/>
      <c r="AM26" s="1812"/>
      <c r="AN26" s="640"/>
      <c r="AO26" s="66"/>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row>
    <row r="27" spans="1:78" ht="14.1" customHeight="1">
      <c r="B27" s="66"/>
      <c r="AB27" s="63"/>
      <c r="AC27" s="1812"/>
      <c r="AD27" s="1812"/>
      <c r="AE27" s="1812"/>
      <c r="AF27" s="1812"/>
      <c r="AG27" s="1812"/>
      <c r="AH27" s="1812"/>
      <c r="AI27" s="1812"/>
      <c r="AJ27" s="1812"/>
      <c r="AK27" s="1812"/>
      <c r="AL27" s="1812"/>
      <c r="AM27" s="1812"/>
      <c r="AN27" s="640"/>
      <c r="AO27" s="66"/>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row>
    <row r="28" spans="1:78" ht="14.1" customHeight="1">
      <c r="B28" s="2785" t="s">
        <v>491</v>
      </c>
      <c r="C28" s="2602"/>
      <c r="D28" s="2096" t="s">
        <v>1463</v>
      </c>
      <c r="E28" s="2096"/>
      <c r="F28" s="2096"/>
      <c r="G28" s="2096"/>
      <c r="H28" s="2096"/>
      <c r="I28" s="2096"/>
      <c r="J28" s="2096"/>
      <c r="K28" s="2096"/>
      <c r="L28" s="2096"/>
      <c r="M28" s="2096"/>
      <c r="N28" s="2096"/>
      <c r="O28" s="2096"/>
      <c r="P28" s="2096"/>
      <c r="Q28" s="2096"/>
      <c r="R28" s="2096"/>
      <c r="S28" s="2096"/>
      <c r="T28" s="2096"/>
      <c r="U28" s="2096"/>
      <c r="V28" s="2096"/>
      <c r="W28" s="2096"/>
      <c r="X28" s="2096"/>
      <c r="Y28" s="2096"/>
      <c r="Z28" s="581"/>
      <c r="AA28" s="866"/>
      <c r="AB28" s="552" t="s">
        <v>15</v>
      </c>
      <c r="AC28" s="1812" t="s">
        <v>244</v>
      </c>
      <c r="AD28" s="1812"/>
      <c r="AE28" s="1812"/>
      <c r="AF28" s="1812"/>
      <c r="AG28" s="1812"/>
      <c r="AH28" s="1812"/>
      <c r="AI28" s="1812"/>
      <c r="AJ28" s="1812"/>
      <c r="AK28" s="1812"/>
      <c r="AL28" s="1812"/>
      <c r="AM28" s="1812"/>
      <c r="AN28" s="640"/>
      <c r="AO28" s="66"/>
      <c r="AP28" s="124"/>
      <c r="AQ28" s="124"/>
      <c r="AR28" s="124"/>
      <c r="AS28" s="124"/>
      <c r="AT28" s="124"/>
      <c r="AU28" s="124"/>
      <c r="AV28" s="952"/>
      <c r="AW28" s="952"/>
      <c r="AX28" s="952"/>
      <c r="AY28" s="952"/>
      <c r="AZ28" s="952"/>
      <c r="BA28" s="952"/>
      <c r="BB28" s="952"/>
      <c r="BC28" s="952"/>
      <c r="BD28" s="952"/>
      <c r="BE28" s="952"/>
      <c r="BF28" s="952"/>
      <c r="BG28" s="952"/>
      <c r="BH28" s="952"/>
      <c r="BI28" s="952"/>
      <c r="BJ28" s="952"/>
      <c r="BK28" s="952"/>
      <c r="BL28" s="952"/>
      <c r="BM28" s="952"/>
      <c r="BN28" s="952"/>
      <c r="BO28" s="952"/>
      <c r="BP28" s="952"/>
      <c r="BQ28" s="952"/>
      <c r="BR28" s="952"/>
      <c r="BS28" s="952"/>
      <c r="BT28" s="952"/>
      <c r="BU28" s="952"/>
      <c r="BV28" s="952"/>
      <c r="BW28" s="952"/>
      <c r="BX28" s="952"/>
      <c r="BY28" s="952"/>
      <c r="BZ28" s="952"/>
    </row>
    <row r="29" spans="1:78" ht="14.1" customHeight="1">
      <c r="B29" s="61"/>
      <c r="C29" s="580" t="s">
        <v>35</v>
      </c>
      <c r="D29" s="2096" t="s">
        <v>846</v>
      </c>
      <c r="E29" s="2096"/>
      <c r="F29" s="2096"/>
      <c r="G29" s="2096"/>
      <c r="H29" s="2096"/>
      <c r="I29" s="2096"/>
      <c r="J29" s="2096"/>
      <c r="K29" s="2096"/>
      <c r="L29" s="2096"/>
      <c r="M29" s="2096"/>
      <c r="N29" s="2096"/>
      <c r="O29" s="2096"/>
      <c r="P29" s="2096"/>
      <c r="Q29" s="2096"/>
      <c r="R29" s="2096"/>
      <c r="S29" s="2096"/>
      <c r="T29" s="2096"/>
      <c r="U29" s="2096"/>
      <c r="V29" s="2096"/>
      <c r="W29" s="2096"/>
      <c r="X29" s="2096"/>
      <c r="Y29" s="2096"/>
      <c r="Z29" s="581"/>
      <c r="AA29" s="866"/>
      <c r="AB29" s="63"/>
      <c r="AC29" s="1812"/>
      <c r="AD29" s="1812"/>
      <c r="AE29" s="1812"/>
      <c r="AF29" s="1812"/>
      <c r="AG29" s="1812"/>
      <c r="AH29" s="1812"/>
      <c r="AI29" s="1812"/>
      <c r="AJ29" s="1812"/>
      <c r="AK29" s="1812"/>
      <c r="AL29" s="1812"/>
      <c r="AM29" s="1812"/>
      <c r="AN29" s="64"/>
      <c r="AO29" s="66"/>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row>
    <row r="30" spans="1:78" ht="14.1" customHeight="1">
      <c r="B30" s="880"/>
      <c r="D30" s="2096" t="s">
        <v>318</v>
      </c>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581"/>
      <c r="AA30" s="866"/>
      <c r="AB30" s="552" t="s">
        <v>497</v>
      </c>
      <c r="AC30" s="1812" t="s">
        <v>1749</v>
      </c>
      <c r="AD30" s="1812"/>
      <c r="AE30" s="1812"/>
      <c r="AF30" s="1812"/>
      <c r="AG30" s="1812"/>
      <c r="AH30" s="1812"/>
      <c r="AI30" s="1812"/>
      <c r="AJ30" s="1812"/>
      <c r="AK30" s="1812"/>
      <c r="AL30" s="1812"/>
      <c r="AM30" s="1812"/>
      <c r="AN30" s="64"/>
      <c r="AO30" s="66"/>
      <c r="AP30" s="124"/>
      <c r="AQ30" s="124"/>
      <c r="AR30" s="124"/>
      <c r="AS30" s="124"/>
      <c r="AT30" s="124"/>
      <c r="AU30" s="1811"/>
      <c r="AV30" s="1811"/>
      <c r="AW30" s="1811"/>
      <c r="AX30" s="1811"/>
      <c r="AZ30" s="3080"/>
      <c r="BA30" s="3080"/>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row>
    <row r="31" spans="1:78" ht="14.1" customHeight="1">
      <c r="B31" s="66"/>
      <c r="D31" s="531" t="s">
        <v>449</v>
      </c>
      <c r="E31" s="2083" t="s">
        <v>1307</v>
      </c>
      <c r="F31" s="2083"/>
      <c r="G31" s="2083"/>
      <c r="H31" s="2083"/>
      <c r="I31" s="2185"/>
      <c r="J31" s="2185"/>
      <c r="K31" s="1570" t="s">
        <v>1308</v>
      </c>
      <c r="L31" s="1570"/>
      <c r="M31" s="1570"/>
      <c r="N31" s="1570"/>
      <c r="O31" s="2683"/>
      <c r="P31" s="2683"/>
      <c r="Q31" s="137" t="s">
        <v>1309</v>
      </c>
      <c r="R31" s="54" t="s">
        <v>116</v>
      </c>
      <c r="S31" s="2331"/>
      <c r="T31" s="2331"/>
      <c r="U31" s="2331"/>
      <c r="V31" s="2331"/>
      <c r="W31" s="2331"/>
      <c r="X31" s="584" t="s">
        <v>140</v>
      </c>
      <c r="AA31" s="584"/>
      <c r="AB31" s="81"/>
      <c r="AC31" s="1812"/>
      <c r="AD31" s="1812"/>
      <c r="AE31" s="1812"/>
      <c r="AF31" s="1812"/>
      <c r="AG31" s="1812"/>
      <c r="AH31" s="1812"/>
      <c r="AI31" s="1812"/>
      <c r="AJ31" s="1812"/>
      <c r="AK31" s="1812"/>
      <c r="AL31" s="1812"/>
      <c r="AM31" s="1812"/>
      <c r="AN31" s="64"/>
      <c r="AO31" s="66"/>
      <c r="AP31" s="952"/>
      <c r="AQ31" s="952"/>
      <c r="AR31" s="952"/>
      <c r="AS31" s="952"/>
      <c r="AT31" s="952"/>
      <c r="AU31" s="952"/>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row>
    <row r="32" spans="1:78" ht="14.1" customHeight="1">
      <c r="B32" s="66"/>
      <c r="D32" s="531" t="s">
        <v>195</v>
      </c>
      <c r="E32" s="2884" t="s">
        <v>505</v>
      </c>
      <c r="F32" s="2884"/>
      <c r="G32" s="2884"/>
      <c r="H32" s="2884"/>
      <c r="I32" s="2884"/>
      <c r="J32" s="2884"/>
      <c r="K32" s="2884"/>
      <c r="L32" s="2884"/>
      <c r="M32" s="2884"/>
      <c r="N32" s="2884"/>
      <c r="O32" s="2884"/>
      <c r="P32" s="2884"/>
      <c r="Q32" s="2884"/>
      <c r="R32" s="2884"/>
      <c r="S32" s="2884"/>
      <c r="T32" s="2884"/>
      <c r="U32" s="2884"/>
      <c r="V32" s="2884"/>
      <c r="W32" s="2884"/>
      <c r="X32" s="2884"/>
      <c r="Y32" s="2884"/>
      <c r="Z32" s="868"/>
      <c r="AA32" s="882"/>
      <c r="AB32" s="552"/>
      <c r="AC32" s="1812"/>
      <c r="AD32" s="1812"/>
      <c r="AE32" s="1812"/>
      <c r="AF32" s="1812"/>
      <c r="AG32" s="1812"/>
      <c r="AH32" s="1812"/>
      <c r="AI32" s="1812"/>
      <c r="AJ32" s="1812"/>
      <c r="AK32" s="1812"/>
      <c r="AL32" s="1812"/>
      <c r="AM32" s="1812"/>
      <c r="AN32" s="64"/>
      <c r="AO32" s="66"/>
      <c r="AP32" s="952"/>
      <c r="AQ32" s="952"/>
      <c r="AR32" s="952"/>
      <c r="AS32" s="952"/>
      <c r="AT32" s="952"/>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row>
    <row r="33" spans="1:78" ht="14.1" customHeight="1">
      <c r="A33" s="55"/>
      <c r="B33" s="66"/>
      <c r="C33" s="55"/>
      <c r="G33" s="3081" t="s">
        <v>506</v>
      </c>
      <c r="H33" s="3081"/>
      <c r="I33" s="3081"/>
      <c r="J33" s="3082"/>
      <c r="K33" s="3082"/>
      <c r="L33" s="3082"/>
      <c r="M33" s="3082"/>
      <c r="N33" s="3082"/>
      <c r="O33" s="3082"/>
      <c r="P33" s="3082"/>
      <c r="Q33" s="3082"/>
      <c r="R33" s="3082"/>
      <c r="S33" s="3082"/>
      <c r="T33" s="3082"/>
      <c r="U33" s="3082"/>
      <c r="V33" s="3082"/>
      <c r="W33" s="870" t="s">
        <v>140</v>
      </c>
      <c r="X33" s="54" t="s">
        <v>127</v>
      </c>
      <c r="AA33" s="112"/>
      <c r="AB33" s="63"/>
      <c r="AC33" s="1812"/>
      <c r="AD33" s="1812"/>
      <c r="AE33" s="1812"/>
      <c r="AF33" s="1812"/>
      <c r="AG33" s="1812"/>
      <c r="AH33" s="1812"/>
      <c r="AI33" s="1812"/>
      <c r="AJ33" s="1812"/>
      <c r="AK33" s="1812"/>
      <c r="AL33" s="1812"/>
      <c r="AM33" s="1812"/>
      <c r="AN33" s="64"/>
      <c r="AO33" s="66"/>
      <c r="AP33" s="952"/>
      <c r="AQ33" s="952"/>
      <c r="AR33" s="952"/>
      <c r="AS33" s="952"/>
      <c r="AT33" s="952"/>
      <c r="AU33" s="952"/>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row>
    <row r="34" spans="1:78" ht="14.1" customHeight="1">
      <c r="A34" s="55"/>
      <c r="B34" s="66"/>
      <c r="AB34" s="63"/>
      <c r="AC34" s="1812"/>
      <c r="AD34" s="1812"/>
      <c r="AE34" s="1812"/>
      <c r="AF34" s="1812"/>
      <c r="AG34" s="1812"/>
      <c r="AH34" s="1812"/>
      <c r="AI34" s="1812"/>
      <c r="AJ34" s="1812"/>
      <c r="AK34" s="1812"/>
      <c r="AL34" s="1812"/>
      <c r="AM34" s="1812"/>
      <c r="AN34" s="64"/>
      <c r="AO34" s="767"/>
      <c r="AP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row>
    <row r="35" spans="1:78" ht="14.1" customHeight="1">
      <c r="A35" s="55"/>
      <c r="B35" s="66"/>
      <c r="C35" s="580" t="s">
        <v>32</v>
      </c>
      <c r="D35" s="2000" t="s">
        <v>847</v>
      </c>
      <c r="E35" s="2000"/>
      <c r="F35" s="2000"/>
      <c r="G35" s="2000"/>
      <c r="H35" s="2000"/>
      <c r="I35" s="2000"/>
      <c r="J35" s="2000"/>
      <c r="K35" s="2000"/>
      <c r="L35" s="2000"/>
      <c r="M35" s="2000"/>
      <c r="N35" s="2000"/>
      <c r="O35" s="2000"/>
      <c r="P35" s="2000"/>
      <c r="Q35" s="2000"/>
      <c r="R35" s="2000"/>
      <c r="S35" s="2000"/>
      <c r="T35" s="2000"/>
      <c r="U35" s="2000"/>
      <c r="V35" s="2000"/>
      <c r="W35" s="2000"/>
      <c r="X35" s="2000"/>
      <c r="Y35" s="2000"/>
      <c r="Z35" s="2000"/>
      <c r="AB35" s="587"/>
      <c r="AC35" s="1812"/>
      <c r="AD35" s="1812"/>
      <c r="AE35" s="1812"/>
      <c r="AF35" s="1812"/>
      <c r="AG35" s="1812"/>
      <c r="AH35" s="1812"/>
      <c r="AI35" s="1812"/>
      <c r="AJ35" s="1812"/>
      <c r="AK35" s="1812"/>
      <c r="AL35" s="1812"/>
      <c r="AM35" s="1812"/>
      <c r="AN35" s="64"/>
      <c r="AO35" s="767"/>
      <c r="AP35" s="124"/>
      <c r="AQ35" s="124"/>
      <c r="AR35" s="124"/>
      <c r="AS35" s="124"/>
      <c r="AT35" s="124"/>
      <c r="AU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row>
    <row r="36" spans="1:78" ht="14.1" customHeight="1">
      <c r="A36" s="55"/>
      <c r="B36" s="66"/>
      <c r="C36" s="898"/>
      <c r="D36" s="2000"/>
      <c r="E36" s="2000"/>
      <c r="F36" s="2000"/>
      <c r="G36" s="2000"/>
      <c r="H36" s="2000"/>
      <c r="I36" s="2000"/>
      <c r="J36" s="2000"/>
      <c r="K36" s="2000"/>
      <c r="L36" s="2000"/>
      <c r="M36" s="2000"/>
      <c r="N36" s="2000"/>
      <c r="O36" s="2000"/>
      <c r="P36" s="2000"/>
      <c r="Q36" s="2000"/>
      <c r="R36" s="2000"/>
      <c r="S36" s="2000"/>
      <c r="T36" s="2000"/>
      <c r="U36" s="2000"/>
      <c r="V36" s="2000"/>
      <c r="W36" s="2000"/>
      <c r="X36" s="2000"/>
      <c r="Y36" s="2000"/>
      <c r="Z36" s="2000"/>
      <c r="AB36" s="81"/>
      <c r="AC36" s="1812"/>
      <c r="AD36" s="1812"/>
      <c r="AE36" s="1812"/>
      <c r="AF36" s="1812"/>
      <c r="AG36" s="1812"/>
      <c r="AH36" s="1812"/>
      <c r="AI36" s="1812"/>
      <c r="AJ36" s="1812"/>
      <c r="AK36" s="1812"/>
      <c r="AL36" s="1812"/>
      <c r="AM36" s="1812"/>
      <c r="AN36" s="64"/>
      <c r="AO36" s="767"/>
      <c r="AP36" s="952"/>
      <c r="AT36" s="952"/>
      <c r="AU36" s="952"/>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row>
    <row r="37" spans="1:78" ht="14.1" customHeight="1">
      <c r="A37" s="55"/>
      <c r="B37" s="66"/>
      <c r="AB37" s="587"/>
      <c r="AN37" s="64"/>
      <c r="AO37" s="767"/>
      <c r="AP37" s="952"/>
      <c r="AQ37" s="952"/>
      <c r="AR37" s="952"/>
      <c r="AS37" s="952"/>
      <c r="AT37" s="952"/>
      <c r="AU37" s="952"/>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row>
    <row r="38" spans="1:78" ht="14.1" customHeight="1">
      <c r="A38" s="55"/>
      <c r="B38" s="1814" t="s">
        <v>490</v>
      </c>
      <c r="C38" s="1675"/>
      <c r="D38" s="1815" t="s">
        <v>1464</v>
      </c>
      <c r="E38" s="1815"/>
      <c r="F38" s="1815"/>
      <c r="G38" s="1815"/>
      <c r="H38" s="1815"/>
      <c r="I38" s="1815"/>
      <c r="J38" s="1815"/>
      <c r="K38" s="1815"/>
      <c r="L38" s="1815"/>
      <c r="M38" s="1815"/>
      <c r="N38" s="1815"/>
      <c r="O38" s="1815"/>
      <c r="P38" s="1815"/>
      <c r="Q38" s="1815"/>
      <c r="R38" s="1815"/>
      <c r="S38" s="1815"/>
      <c r="T38" s="1815"/>
      <c r="U38" s="1815"/>
      <c r="V38" s="1815"/>
      <c r="W38" s="1815"/>
      <c r="X38" s="1815"/>
      <c r="Y38" s="1815"/>
      <c r="Z38" s="55"/>
      <c r="AA38" s="79"/>
      <c r="AB38" s="68"/>
      <c r="AG38" s="769"/>
      <c r="AH38" s="769"/>
      <c r="AI38" s="769"/>
      <c r="AJ38" s="769"/>
      <c r="AK38" s="769"/>
      <c r="AL38" s="769"/>
      <c r="AM38" s="769"/>
      <c r="AN38" s="947"/>
      <c r="AO38" s="66"/>
    </row>
    <row r="39" spans="1:78" ht="14.1" customHeight="1">
      <c r="A39" s="55"/>
      <c r="B39" s="880"/>
      <c r="C39" s="580" t="s">
        <v>35</v>
      </c>
      <c r="D39" s="1811" t="s">
        <v>507</v>
      </c>
      <c r="E39" s="1811"/>
      <c r="F39" s="1811"/>
      <c r="G39" s="1811"/>
      <c r="H39" s="1811"/>
      <c r="I39" s="1811"/>
      <c r="J39" s="1811"/>
      <c r="K39" s="1811"/>
      <c r="L39" s="1811"/>
      <c r="M39" s="1811"/>
      <c r="N39" s="1811"/>
      <c r="O39" s="1811"/>
      <c r="P39" s="1811"/>
      <c r="Q39" s="1811"/>
      <c r="R39" s="1811"/>
      <c r="S39" s="1811"/>
      <c r="T39" s="1811"/>
      <c r="U39" s="1811"/>
      <c r="V39" s="1811"/>
      <c r="W39" s="1811"/>
      <c r="X39" s="1811"/>
      <c r="Y39" s="1811"/>
      <c r="Z39" s="745"/>
      <c r="AA39" s="745"/>
      <c r="AB39" s="587" t="s">
        <v>230</v>
      </c>
      <c r="AC39" s="2163" t="s">
        <v>258</v>
      </c>
      <c r="AD39" s="2163"/>
      <c r="AE39" s="2163"/>
      <c r="AF39" s="2163"/>
      <c r="AG39" s="2163"/>
      <c r="AH39" s="2163"/>
      <c r="AI39" s="2163"/>
      <c r="AJ39" s="2163"/>
      <c r="AK39" s="2163"/>
      <c r="AL39" s="2163"/>
      <c r="AM39" s="2163"/>
      <c r="AN39" s="670"/>
      <c r="AO39" s="66"/>
    </row>
    <row r="40" spans="1:78" ht="14.1" customHeight="1">
      <c r="A40" s="55"/>
      <c r="B40" s="61"/>
      <c r="E40" s="79"/>
      <c r="F40" s="953" t="s">
        <v>116</v>
      </c>
      <c r="H40" s="1811" t="s">
        <v>508</v>
      </c>
      <c r="I40" s="1811"/>
      <c r="J40" s="1811"/>
      <c r="K40" s="1811"/>
      <c r="L40" s="1811"/>
      <c r="M40" s="137" t="s">
        <v>127</v>
      </c>
      <c r="O40" s="1811" t="s">
        <v>509</v>
      </c>
      <c r="P40" s="1811"/>
      <c r="Q40" s="1811"/>
      <c r="R40" s="1811"/>
      <c r="S40" s="1811"/>
      <c r="T40" s="1811"/>
      <c r="U40" s="137" t="s">
        <v>127</v>
      </c>
      <c r="W40" s="759"/>
      <c r="X40" s="55"/>
      <c r="AB40" s="71"/>
      <c r="AC40" s="2969" t="s">
        <v>858</v>
      </c>
      <c r="AD40" s="2969"/>
      <c r="AE40" s="2969"/>
      <c r="AF40" s="2969"/>
      <c r="AG40" s="2969"/>
      <c r="AH40" s="2969"/>
      <c r="AI40" s="2969"/>
      <c r="AJ40" s="2969"/>
      <c r="AK40" s="2969"/>
      <c r="AL40" s="2969"/>
      <c r="AM40" s="2969"/>
      <c r="AN40" s="670"/>
      <c r="AO40" s="66"/>
      <c r="AP40" s="601" t="s">
        <v>229</v>
      </c>
      <c r="AQ40" s="118"/>
      <c r="AW40" s="601"/>
      <c r="BJ40" s="581"/>
      <c r="BK40" s="581"/>
      <c r="BL40" s="581"/>
      <c r="BM40" s="581"/>
      <c r="BN40" s="581"/>
    </row>
    <row r="41" spans="1:78" ht="14.1" customHeight="1">
      <c r="A41" s="55"/>
      <c r="B41" s="66"/>
      <c r="E41" s="79"/>
      <c r="F41" s="79"/>
      <c r="G41" s="79"/>
      <c r="H41" s="79"/>
      <c r="I41" s="79"/>
      <c r="J41" s="79"/>
      <c r="K41" s="79"/>
      <c r="L41" s="79"/>
      <c r="M41" s="79"/>
      <c r="N41" s="79"/>
      <c r="Q41" s="759"/>
      <c r="R41" s="759"/>
      <c r="S41" s="759"/>
      <c r="T41" s="759"/>
      <c r="U41" s="759"/>
      <c r="V41" s="759"/>
      <c r="W41" s="759"/>
      <c r="X41" s="55"/>
      <c r="AB41" s="554"/>
      <c r="AC41" s="638"/>
      <c r="AD41" s="638"/>
      <c r="AE41" s="638"/>
      <c r="AF41" s="638"/>
      <c r="AG41" s="638"/>
      <c r="AH41" s="638"/>
      <c r="AI41" s="638"/>
      <c r="AJ41" s="638"/>
      <c r="AK41" s="638"/>
      <c r="AL41" s="638"/>
      <c r="AM41" s="638"/>
      <c r="AN41" s="670"/>
      <c r="AO41" s="66"/>
      <c r="AP41" s="954"/>
      <c r="AQ41" s="634" t="s">
        <v>232</v>
      </c>
      <c r="AR41" s="634"/>
      <c r="AS41" s="634"/>
      <c r="AT41" s="634"/>
      <c r="AU41" s="634"/>
      <c r="AV41" s="634"/>
      <c r="AX41" s="634"/>
      <c r="AY41" s="634"/>
      <c r="AZ41" s="634"/>
      <c r="BA41" s="634"/>
      <c r="BB41" s="634"/>
      <c r="BC41" s="634"/>
      <c r="BD41" s="634"/>
      <c r="BE41" s="634"/>
      <c r="BF41" s="634"/>
      <c r="BG41" s="634"/>
      <c r="BH41" s="634"/>
      <c r="BI41" s="634"/>
      <c r="BJ41" s="955"/>
      <c r="BK41" s="955"/>
      <c r="BL41" s="955"/>
      <c r="BM41" s="955"/>
      <c r="BN41" s="956"/>
    </row>
    <row r="42" spans="1:78" ht="14.1" customHeight="1">
      <c r="A42" s="55"/>
      <c r="B42" s="66"/>
      <c r="C42" s="2940" t="s">
        <v>807</v>
      </c>
      <c r="D42" s="2940"/>
      <c r="E42" s="1815" t="s">
        <v>806</v>
      </c>
      <c r="F42" s="1815"/>
      <c r="G42" s="1815"/>
      <c r="H42" s="1815"/>
      <c r="I42" s="1815"/>
      <c r="J42" s="1815"/>
      <c r="K42" s="1815"/>
      <c r="L42" s="1815"/>
      <c r="M42" s="1815"/>
      <c r="N42" s="1815"/>
      <c r="O42" s="1815"/>
      <c r="P42" s="1815"/>
      <c r="Q42" s="1815"/>
      <c r="R42" s="1815"/>
      <c r="S42" s="1815"/>
      <c r="T42" s="1815"/>
      <c r="U42" s="1815"/>
      <c r="V42" s="1815"/>
      <c r="W42" s="1815"/>
      <c r="X42" s="1815"/>
      <c r="Y42" s="1815"/>
      <c r="Z42" s="55"/>
      <c r="AB42" s="554"/>
      <c r="AC42" s="638"/>
      <c r="AD42" s="638"/>
      <c r="AE42" s="638"/>
      <c r="AF42" s="638"/>
      <c r="AG42" s="638"/>
      <c r="AH42" s="638"/>
      <c r="AI42" s="638"/>
      <c r="AJ42" s="638"/>
      <c r="AK42" s="638"/>
      <c r="AL42" s="638"/>
      <c r="AM42" s="638"/>
      <c r="AN42" s="670"/>
      <c r="AO42" s="66"/>
      <c r="AP42" s="899" t="s">
        <v>127</v>
      </c>
      <c r="AQ42" s="885" t="s">
        <v>231</v>
      </c>
      <c r="AR42" s="118"/>
      <c r="AS42" s="118"/>
      <c r="AT42" s="118"/>
      <c r="AU42" s="118"/>
      <c r="AV42" s="118"/>
      <c r="AW42" s="118"/>
      <c r="AX42" s="118"/>
      <c r="AY42" s="118"/>
      <c r="AZ42" s="118"/>
      <c r="BA42" s="118"/>
      <c r="BB42" s="118"/>
      <c r="BC42" s="118"/>
      <c r="BD42" s="118"/>
      <c r="BE42" s="118"/>
      <c r="BF42" s="118"/>
      <c r="BG42" s="118"/>
      <c r="BH42" s="118"/>
      <c r="BI42" s="118"/>
      <c r="BJ42" s="581"/>
      <c r="BK42" s="581"/>
      <c r="BL42" s="581"/>
      <c r="BM42" s="581"/>
      <c r="BN42" s="957"/>
    </row>
    <row r="43" spans="1:78" ht="14.1" customHeight="1">
      <c r="A43" s="55"/>
      <c r="B43" s="66"/>
      <c r="C43" s="2940" t="s">
        <v>195</v>
      </c>
      <c r="D43" s="2940"/>
      <c r="E43" s="2000" t="s">
        <v>808</v>
      </c>
      <c r="F43" s="2000"/>
      <c r="G43" s="2000"/>
      <c r="H43" s="2000"/>
      <c r="I43" s="2000"/>
      <c r="J43" s="2000"/>
      <c r="K43" s="2000"/>
      <c r="L43" s="2000"/>
      <c r="M43" s="2000"/>
      <c r="N43" s="2000"/>
      <c r="O43" s="2000"/>
      <c r="P43" s="2000"/>
      <c r="Q43" s="2000"/>
      <c r="R43" s="2000"/>
      <c r="S43" s="2000"/>
      <c r="T43" s="2000"/>
      <c r="U43" s="2000"/>
      <c r="V43" s="2000"/>
      <c r="W43" s="2000"/>
      <c r="X43" s="2000"/>
      <c r="Y43" s="2000"/>
      <c r="Z43" s="2000"/>
      <c r="AA43" s="596"/>
      <c r="AB43" s="552" t="s">
        <v>497</v>
      </c>
      <c r="AC43" s="1812" t="s">
        <v>1697</v>
      </c>
      <c r="AD43" s="1812"/>
      <c r="AE43" s="1812"/>
      <c r="AF43" s="1812"/>
      <c r="AG43" s="1812"/>
      <c r="AH43" s="1812"/>
      <c r="AI43" s="1812"/>
      <c r="AJ43" s="1812"/>
      <c r="AK43" s="1812"/>
      <c r="AL43" s="1812"/>
      <c r="AM43" s="1812"/>
      <c r="AN43" s="670"/>
      <c r="AO43" s="66"/>
      <c r="AP43" s="544"/>
      <c r="AQ43" s="3083" t="s">
        <v>1698</v>
      </c>
      <c r="AR43" s="3083"/>
      <c r="AS43" s="3083"/>
      <c r="AT43" s="3083"/>
      <c r="AU43" s="3083"/>
      <c r="AV43" s="3083"/>
      <c r="AW43" s="3083"/>
      <c r="AX43" s="3083"/>
      <c r="AY43" s="3083"/>
      <c r="AZ43" s="3083"/>
      <c r="BA43" s="3083"/>
      <c r="BB43" s="3083"/>
      <c r="BC43" s="3083"/>
      <c r="BD43" s="3083"/>
      <c r="BE43" s="3083"/>
      <c r="BF43" s="3083"/>
      <c r="BG43" s="3083"/>
      <c r="BH43" s="3083"/>
      <c r="BI43" s="3083"/>
      <c r="BJ43" s="3083"/>
      <c r="BK43" s="3083"/>
      <c r="BL43" s="3083"/>
      <c r="BM43" s="3083"/>
      <c r="BN43" s="3084"/>
    </row>
    <row r="44" spans="1:78" ht="14.1" customHeight="1">
      <c r="A44" s="55"/>
      <c r="B44" s="66"/>
      <c r="C44" s="55"/>
      <c r="D44" s="596"/>
      <c r="E44" s="2000"/>
      <c r="F44" s="2000"/>
      <c r="G44" s="2000"/>
      <c r="H44" s="2000"/>
      <c r="I44" s="2000"/>
      <c r="J44" s="2000"/>
      <c r="K44" s="2000"/>
      <c r="L44" s="2000"/>
      <c r="M44" s="2000"/>
      <c r="N44" s="2000"/>
      <c r="O44" s="2000"/>
      <c r="P44" s="2000"/>
      <c r="Q44" s="2000"/>
      <c r="R44" s="2000"/>
      <c r="S44" s="2000"/>
      <c r="T44" s="2000"/>
      <c r="U44" s="2000"/>
      <c r="V44" s="2000"/>
      <c r="W44" s="2000"/>
      <c r="X44" s="2000"/>
      <c r="Y44" s="2000"/>
      <c r="Z44" s="2000"/>
      <c r="AA44" s="596"/>
      <c r="AB44" s="71"/>
      <c r="AC44" s="1812"/>
      <c r="AD44" s="1812"/>
      <c r="AE44" s="1812"/>
      <c r="AF44" s="1812"/>
      <c r="AG44" s="1812"/>
      <c r="AH44" s="1812"/>
      <c r="AI44" s="1812"/>
      <c r="AJ44" s="1812"/>
      <c r="AK44" s="1812"/>
      <c r="AL44" s="1812"/>
      <c r="AM44" s="1812"/>
      <c r="AN44" s="670"/>
      <c r="AO44" s="66"/>
      <c r="AP44" s="544"/>
      <c r="AQ44" s="3083"/>
      <c r="AR44" s="3083"/>
      <c r="AS44" s="3083"/>
      <c r="AT44" s="3083"/>
      <c r="AU44" s="3083"/>
      <c r="AV44" s="3083"/>
      <c r="AW44" s="3083"/>
      <c r="AX44" s="3083"/>
      <c r="AY44" s="3083"/>
      <c r="AZ44" s="3083"/>
      <c r="BA44" s="3083"/>
      <c r="BB44" s="3083"/>
      <c r="BC44" s="3083"/>
      <c r="BD44" s="3083"/>
      <c r="BE44" s="3083"/>
      <c r="BF44" s="3083"/>
      <c r="BG44" s="3083"/>
      <c r="BH44" s="3083"/>
      <c r="BI44" s="3083"/>
      <c r="BJ44" s="3083"/>
      <c r="BK44" s="3083"/>
      <c r="BL44" s="3083"/>
      <c r="BM44" s="3083"/>
      <c r="BN44" s="3084"/>
    </row>
    <row r="45" spans="1:78" ht="14.1" customHeight="1">
      <c r="A45" s="55"/>
      <c r="B45" s="66"/>
      <c r="C45" s="55"/>
      <c r="D45" s="79"/>
      <c r="E45" s="596"/>
      <c r="F45" s="596"/>
      <c r="G45" s="596"/>
      <c r="H45" s="596"/>
      <c r="I45" s="596"/>
      <c r="J45" s="596"/>
      <c r="K45" s="596"/>
      <c r="L45" s="596"/>
      <c r="M45" s="596"/>
      <c r="N45" s="596"/>
      <c r="O45" s="596"/>
      <c r="P45" s="596"/>
      <c r="Q45" s="596"/>
      <c r="R45" s="596"/>
      <c r="S45" s="596"/>
      <c r="T45" s="596"/>
      <c r="U45" s="596"/>
      <c r="V45" s="596"/>
      <c r="W45" s="596"/>
      <c r="X45" s="596"/>
      <c r="Y45" s="596"/>
      <c r="Z45" s="596"/>
      <c r="AA45" s="596"/>
      <c r="AB45" s="63"/>
      <c r="AC45" s="638"/>
      <c r="AD45" s="638"/>
      <c r="AE45" s="638"/>
      <c r="AF45" s="638"/>
      <c r="AG45" s="638"/>
      <c r="AH45" s="638"/>
      <c r="AI45" s="638"/>
      <c r="AJ45" s="638"/>
      <c r="AK45" s="638"/>
      <c r="AL45" s="638"/>
      <c r="AM45" s="638"/>
      <c r="AN45" s="670"/>
      <c r="AO45" s="66"/>
      <c r="AP45" s="544"/>
      <c r="AQ45" s="3083"/>
      <c r="AR45" s="3083"/>
      <c r="AS45" s="3083"/>
      <c r="AT45" s="3083"/>
      <c r="AU45" s="3083"/>
      <c r="AV45" s="3083"/>
      <c r="AW45" s="3083"/>
      <c r="AX45" s="3083"/>
      <c r="AY45" s="3083"/>
      <c r="AZ45" s="3083"/>
      <c r="BA45" s="3083"/>
      <c r="BB45" s="3083"/>
      <c r="BC45" s="3083"/>
      <c r="BD45" s="3083"/>
      <c r="BE45" s="3083"/>
      <c r="BF45" s="3083"/>
      <c r="BG45" s="3083"/>
      <c r="BH45" s="3083"/>
      <c r="BI45" s="3083"/>
      <c r="BJ45" s="3083"/>
      <c r="BK45" s="3083"/>
      <c r="BL45" s="3083"/>
      <c r="BM45" s="3083"/>
      <c r="BN45" s="3084"/>
    </row>
    <row r="46" spans="1:78" ht="14.1" customHeight="1">
      <c r="A46" s="55"/>
      <c r="B46" s="66"/>
      <c r="C46" s="580" t="s">
        <v>32</v>
      </c>
      <c r="D46" s="2000" t="s">
        <v>826</v>
      </c>
      <c r="E46" s="2000"/>
      <c r="F46" s="2000"/>
      <c r="G46" s="2000"/>
      <c r="H46" s="2000"/>
      <c r="I46" s="2000"/>
      <c r="J46" s="2000"/>
      <c r="K46" s="2000"/>
      <c r="L46" s="2000"/>
      <c r="M46" s="2000"/>
      <c r="N46" s="2000"/>
      <c r="O46" s="2000"/>
      <c r="P46" s="2000"/>
      <c r="Q46" s="2000"/>
      <c r="R46" s="2000"/>
      <c r="S46" s="2000"/>
      <c r="T46" s="2000"/>
      <c r="U46" s="2000"/>
      <c r="V46" s="2000"/>
      <c r="W46" s="2000"/>
      <c r="X46" s="2000"/>
      <c r="Y46" s="2000"/>
      <c r="Z46" s="651"/>
      <c r="AA46" s="596"/>
      <c r="AB46" s="587" t="s">
        <v>230</v>
      </c>
      <c r="AC46" s="2163" t="s">
        <v>255</v>
      </c>
      <c r="AD46" s="2163"/>
      <c r="AE46" s="2163"/>
      <c r="AF46" s="2163"/>
      <c r="AG46" s="2163"/>
      <c r="AH46" s="2163"/>
      <c r="AI46" s="2163"/>
      <c r="AJ46" s="2163"/>
      <c r="AK46" s="2163"/>
      <c r="AL46" s="2163"/>
      <c r="AM46" s="2163"/>
      <c r="AN46" s="640"/>
      <c r="AO46" s="66"/>
      <c r="AP46" s="544"/>
      <c r="AQ46" s="3083"/>
      <c r="AR46" s="3083"/>
      <c r="AS46" s="3083"/>
      <c r="AT46" s="3083"/>
      <c r="AU46" s="3083"/>
      <c r="AV46" s="3083"/>
      <c r="AW46" s="3083"/>
      <c r="AX46" s="3083"/>
      <c r="AY46" s="3083"/>
      <c r="AZ46" s="3083"/>
      <c r="BA46" s="3083"/>
      <c r="BB46" s="3083"/>
      <c r="BC46" s="3083"/>
      <c r="BD46" s="3083"/>
      <c r="BE46" s="3083"/>
      <c r="BF46" s="3083"/>
      <c r="BG46" s="3083"/>
      <c r="BH46" s="3083"/>
      <c r="BI46" s="3083"/>
      <c r="BJ46" s="3083"/>
      <c r="BK46" s="3083"/>
      <c r="BL46" s="3083"/>
      <c r="BM46" s="3083"/>
      <c r="BN46" s="3084"/>
    </row>
    <row r="47" spans="1:78" ht="14.1" customHeight="1">
      <c r="A47" s="55"/>
      <c r="B47" s="61"/>
      <c r="C47" s="55"/>
      <c r="D47" s="2000"/>
      <c r="E47" s="2000"/>
      <c r="F47" s="2000"/>
      <c r="G47" s="2000"/>
      <c r="H47" s="2000"/>
      <c r="I47" s="2000"/>
      <c r="J47" s="2000"/>
      <c r="K47" s="2000"/>
      <c r="L47" s="2000"/>
      <c r="M47" s="2000"/>
      <c r="N47" s="2000"/>
      <c r="O47" s="2000"/>
      <c r="P47" s="2000"/>
      <c r="Q47" s="2000"/>
      <c r="R47" s="2000"/>
      <c r="S47" s="2000"/>
      <c r="T47" s="2000"/>
      <c r="U47" s="2000"/>
      <c r="V47" s="2000"/>
      <c r="W47" s="2000"/>
      <c r="X47" s="2000"/>
      <c r="Y47" s="2000"/>
      <c r="Z47" s="651"/>
      <c r="AA47" s="596"/>
      <c r="AB47" s="71"/>
      <c r="AC47" s="2163" t="s">
        <v>256</v>
      </c>
      <c r="AD47" s="2163"/>
      <c r="AE47" s="2163"/>
      <c r="AF47" s="2163"/>
      <c r="AG47" s="2163"/>
      <c r="AH47" s="2163"/>
      <c r="AI47" s="2163"/>
      <c r="AJ47" s="2163"/>
      <c r="AK47" s="2163"/>
      <c r="AL47" s="2163"/>
      <c r="AM47" s="3085"/>
      <c r="AN47" s="640"/>
      <c r="AO47" s="66"/>
      <c r="AP47" s="544"/>
      <c r="AQ47" s="3083"/>
      <c r="AR47" s="3083"/>
      <c r="AS47" s="3083"/>
      <c r="AT47" s="3083"/>
      <c r="AU47" s="3083"/>
      <c r="AV47" s="3083"/>
      <c r="AW47" s="3083"/>
      <c r="AX47" s="3083"/>
      <c r="AY47" s="3083"/>
      <c r="AZ47" s="3083"/>
      <c r="BA47" s="3083"/>
      <c r="BB47" s="3083"/>
      <c r="BC47" s="3083"/>
      <c r="BD47" s="3083"/>
      <c r="BE47" s="3083"/>
      <c r="BF47" s="3083"/>
      <c r="BG47" s="3083"/>
      <c r="BH47" s="3083"/>
      <c r="BI47" s="3083"/>
      <c r="BJ47" s="3083"/>
      <c r="BK47" s="3083"/>
      <c r="BL47" s="3083"/>
      <c r="BM47" s="3083"/>
      <c r="BN47" s="3084"/>
    </row>
    <row r="48" spans="1:78" ht="14.1" customHeight="1">
      <c r="A48" s="55"/>
      <c r="B48" s="61"/>
      <c r="W48" s="55"/>
      <c r="X48" s="55"/>
      <c r="AB48" s="63"/>
      <c r="AC48" s="638"/>
      <c r="AD48" s="638"/>
      <c r="AE48" s="638"/>
      <c r="AF48" s="638"/>
      <c r="AG48" s="638"/>
      <c r="AH48" s="638"/>
      <c r="AI48" s="638"/>
      <c r="AJ48" s="638"/>
      <c r="AK48" s="638"/>
      <c r="AL48" s="638"/>
      <c r="AM48" s="638"/>
      <c r="AN48" s="64"/>
      <c r="AO48" s="66"/>
      <c r="AP48" s="544"/>
      <c r="AQ48" s="3083"/>
      <c r="AR48" s="3083"/>
      <c r="AS48" s="3083"/>
      <c r="AT48" s="3083"/>
      <c r="AU48" s="3083"/>
      <c r="AV48" s="3083"/>
      <c r="AW48" s="3083"/>
      <c r="AX48" s="3083"/>
      <c r="AY48" s="3083"/>
      <c r="AZ48" s="3083"/>
      <c r="BA48" s="3083"/>
      <c r="BB48" s="3083"/>
      <c r="BC48" s="3083"/>
      <c r="BD48" s="3083"/>
      <c r="BE48" s="3083"/>
      <c r="BF48" s="3083"/>
      <c r="BG48" s="3083"/>
      <c r="BH48" s="3083"/>
      <c r="BI48" s="3083"/>
      <c r="BJ48" s="3083"/>
      <c r="BK48" s="3083"/>
      <c r="BL48" s="3083"/>
      <c r="BM48" s="3083"/>
      <c r="BN48" s="3084"/>
    </row>
    <row r="49" spans="1:66" ht="14.1" customHeight="1">
      <c r="A49" s="55"/>
      <c r="B49" s="61"/>
      <c r="C49" s="137" t="s">
        <v>38</v>
      </c>
      <c r="D49" s="3086" t="s">
        <v>1582</v>
      </c>
      <c r="E49" s="3086"/>
      <c r="F49" s="3086"/>
      <c r="G49" s="3086"/>
      <c r="H49" s="3086"/>
      <c r="I49" s="3086"/>
      <c r="J49" s="3086"/>
      <c r="K49" s="3086"/>
      <c r="L49" s="3086"/>
      <c r="M49" s="3086"/>
      <c r="N49" s="3086"/>
      <c r="O49" s="3086"/>
      <c r="P49" s="3086"/>
      <c r="Q49" s="3086"/>
      <c r="R49" s="3086"/>
      <c r="S49" s="55" t="s">
        <v>99</v>
      </c>
      <c r="T49" s="2185"/>
      <c r="U49" s="2185"/>
      <c r="V49" s="55" t="s">
        <v>81</v>
      </c>
      <c r="W49" s="55"/>
      <c r="X49" s="55"/>
      <c r="AB49" s="587" t="s">
        <v>15</v>
      </c>
      <c r="AC49" s="2163" t="s">
        <v>257</v>
      </c>
      <c r="AD49" s="2163"/>
      <c r="AE49" s="2163"/>
      <c r="AF49" s="2163"/>
      <c r="AG49" s="2163"/>
      <c r="AH49" s="2163"/>
      <c r="AI49" s="2163"/>
      <c r="AJ49" s="2163"/>
      <c r="AK49" s="2163"/>
      <c r="AL49" s="2163"/>
      <c r="AM49" s="2163"/>
      <c r="AN49" s="64"/>
      <c r="AO49" s="66"/>
      <c r="AP49" s="544"/>
      <c r="AQ49" s="3083"/>
      <c r="AR49" s="3083"/>
      <c r="AS49" s="3083"/>
      <c r="AT49" s="3083"/>
      <c r="AU49" s="3083"/>
      <c r="AV49" s="3083"/>
      <c r="AW49" s="3083"/>
      <c r="AX49" s="3083"/>
      <c r="AY49" s="3083"/>
      <c r="AZ49" s="3083"/>
      <c r="BA49" s="3083"/>
      <c r="BB49" s="3083"/>
      <c r="BC49" s="3083"/>
      <c r="BD49" s="3083"/>
      <c r="BE49" s="3083"/>
      <c r="BF49" s="3083"/>
      <c r="BG49" s="3083"/>
      <c r="BH49" s="3083"/>
      <c r="BI49" s="3083"/>
      <c r="BJ49" s="3083"/>
      <c r="BK49" s="3083"/>
      <c r="BL49" s="3083"/>
      <c r="BM49" s="3083"/>
      <c r="BN49" s="3084"/>
    </row>
    <row r="50" spans="1:66" ht="14.1" customHeight="1">
      <c r="A50" s="55"/>
      <c r="B50" s="61"/>
      <c r="AB50" s="71"/>
      <c r="AC50" s="2969" t="s">
        <v>859</v>
      </c>
      <c r="AD50" s="2969"/>
      <c r="AE50" s="2969"/>
      <c r="AF50" s="2969"/>
      <c r="AG50" s="2969"/>
      <c r="AH50" s="2969"/>
      <c r="AI50" s="2969"/>
      <c r="AJ50" s="2969"/>
      <c r="AK50" s="2969"/>
      <c r="AL50" s="2969"/>
      <c r="AN50" s="64"/>
      <c r="AO50" s="66"/>
      <c r="AP50" s="544"/>
      <c r="AQ50" s="3083"/>
      <c r="AR50" s="3083"/>
      <c r="AS50" s="3083"/>
      <c r="AT50" s="3083"/>
      <c r="AU50" s="3083"/>
      <c r="AV50" s="3083"/>
      <c r="AW50" s="3083"/>
      <c r="AX50" s="3083"/>
      <c r="AY50" s="3083"/>
      <c r="AZ50" s="3083"/>
      <c r="BA50" s="3083"/>
      <c r="BB50" s="3083"/>
      <c r="BC50" s="3083"/>
      <c r="BD50" s="3083"/>
      <c r="BE50" s="3083"/>
      <c r="BF50" s="3083"/>
      <c r="BG50" s="3083"/>
      <c r="BH50" s="3083"/>
      <c r="BI50" s="3083"/>
      <c r="BJ50" s="3083"/>
      <c r="BK50" s="3083"/>
      <c r="BL50" s="3083"/>
      <c r="BM50" s="3083"/>
      <c r="BN50" s="3084"/>
    </row>
    <row r="51" spans="1:66" ht="14.1" customHeight="1">
      <c r="A51" s="55"/>
      <c r="B51" s="880"/>
      <c r="C51" s="531" t="s">
        <v>312</v>
      </c>
      <c r="D51" s="1815" t="s">
        <v>1465</v>
      </c>
      <c r="E51" s="1815"/>
      <c r="F51" s="1815"/>
      <c r="G51" s="1815"/>
      <c r="H51" s="1815"/>
      <c r="I51" s="1815"/>
      <c r="J51" s="1815"/>
      <c r="K51" s="1815"/>
      <c r="L51" s="1815"/>
      <c r="M51" s="1815"/>
      <c r="N51" s="1815"/>
      <c r="O51" s="1815"/>
      <c r="P51" s="1815"/>
      <c r="Q51" s="1815"/>
      <c r="R51" s="1815"/>
      <c r="S51" s="1815"/>
      <c r="T51" s="1815"/>
      <c r="U51" s="1815"/>
      <c r="V51" s="1815"/>
      <c r="W51" s="1815"/>
      <c r="X51" s="1815"/>
      <c r="Y51" s="1815"/>
      <c r="Z51" s="1815"/>
      <c r="AA51" s="724"/>
      <c r="AB51" s="958" t="s">
        <v>469</v>
      </c>
      <c r="AC51" s="3087" t="s">
        <v>1310</v>
      </c>
      <c r="AD51" s="3087"/>
      <c r="AE51" s="3087"/>
      <c r="AF51" s="3087"/>
      <c r="AG51" s="3087"/>
      <c r="AH51" s="3087"/>
      <c r="AI51" s="3087"/>
      <c r="AJ51" s="3087"/>
      <c r="AK51" s="3087"/>
      <c r="AL51" s="3087"/>
      <c r="AM51" s="3087"/>
      <c r="AN51" s="640"/>
      <c r="AO51" s="66"/>
      <c r="AP51" s="544"/>
      <c r="AQ51" s="3083"/>
      <c r="AR51" s="3083"/>
      <c r="AS51" s="3083"/>
      <c r="AT51" s="3083"/>
      <c r="AU51" s="3083"/>
      <c r="AV51" s="3083"/>
      <c r="AW51" s="3083"/>
      <c r="AX51" s="3083"/>
      <c r="AY51" s="3083"/>
      <c r="AZ51" s="3083"/>
      <c r="BA51" s="3083"/>
      <c r="BB51" s="3083"/>
      <c r="BC51" s="3083"/>
      <c r="BD51" s="3083"/>
      <c r="BE51" s="3083"/>
      <c r="BF51" s="3083"/>
      <c r="BG51" s="3083"/>
      <c r="BH51" s="3083"/>
      <c r="BI51" s="3083"/>
      <c r="BJ51" s="3083"/>
      <c r="BK51" s="3083"/>
      <c r="BL51" s="3083"/>
      <c r="BM51" s="3083"/>
      <c r="BN51" s="3084"/>
    </row>
    <row r="52" spans="1:66" ht="14.1" customHeight="1">
      <c r="A52" s="55"/>
      <c r="B52" s="61"/>
      <c r="C52" s="2946" t="s">
        <v>449</v>
      </c>
      <c r="D52" s="2946"/>
      <c r="E52" s="2083" t="s">
        <v>1311</v>
      </c>
      <c r="F52" s="2083"/>
      <c r="G52" s="2083"/>
      <c r="H52" s="2083"/>
      <c r="I52" s="2083"/>
      <c r="J52" s="3088"/>
      <c r="K52" s="3088"/>
      <c r="L52" s="3088"/>
      <c r="M52" s="3088"/>
      <c r="N52" s="3088"/>
      <c r="O52" s="3088"/>
      <c r="P52" s="3088"/>
      <c r="Q52" s="3088"/>
      <c r="R52" s="3088"/>
      <c r="S52" s="3088"/>
      <c r="T52" s="3088"/>
      <c r="U52" s="3088"/>
      <c r="V52" s="3088"/>
      <c r="W52" s="3088"/>
      <c r="X52" s="3088"/>
      <c r="Y52" s="3088"/>
      <c r="Z52" s="3088"/>
      <c r="AB52" s="71"/>
      <c r="AC52" s="3087"/>
      <c r="AD52" s="3087"/>
      <c r="AE52" s="3087"/>
      <c r="AF52" s="3087"/>
      <c r="AG52" s="3087"/>
      <c r="AH52" s="3087"/>
      <c r="AI52" s="3087"/>
      <c r="AJ52" s="3087"/>
      <c r="AK52" s="3087"/>
      <c r="AL52" s="3087"/>
      <c r="AM52" s="3087"/>
      <c r="AN52" s="640"/>
      <c r="AO52" s="66"/>
      <c r="AP52" s="544"/>
      <c r="AQ52" s="3083"/>
      <c r="AR52" s="3083"/>
      <c r="AS52" s="3083"/>
      <c r="AT52" s="3083"/>
      <c r="AU52" s="3083"/>
      <c r="AV52" s="3083"/>
      <c r="AW52" s="3083"/>
      <c r="AX52" s="3083"/>
      <c r="AY52" s="3083"/>
      <c r="AZ52" s="3083"/>
      <c r="BA52" s="3083"/>
      <c r="BB52" s="3083"/>
      <c r="BC52" s="3083"/>
      <c r="BD52" s="3083"/>
      <c r="BE52" s="3083"/>
      <c r="BF52" s="3083"/>
      <c r="BG52" s="3083"/>
      <c r="BH52" s="3083"/>
      <c r="BI52" s="3083"/>
      <c r="BJ52" s="3083"/>
      <c r="BK52" s="3083"/>
      <c r="BL52" s="3083"/>
      <c r="BM52" s="3083"/>
      <c r="BN52" s="3084"/>
    </row>
    <row r="53" spans="1:66" ht="14.1" customHeight="1">
      <c r="A53" s="55"/>
      <c r="B53" s="61"/>
      <c r="D53" s="531" t="s">
        <v>127</v>
      </c>
      <c r="E53" s="3089" t="s">
        <v>1312</v>
      </c>
      <c r="F53" s="3089"/>
      <c r="G53" s="3089"/>
      <c r="H53" s="3089"/>
      <c r="I53" s="3089"/>
      <c r="J53" s="3089"/>
      <c r="K53" s="3089"/>
      <c r="L53" s="3089"/>
      <c r="M53" s="2185"/>
      <c r="N53" s="2185"/>
      <c r="O53" s="55" t="s">
        <v>115</v>
      </c>
      <c r="P53" s="137" t="s">
        <v>127</v>
      </c>
      <c r="Q53" s="1811" t="s">
        <v>1313</v>
      </c>
      <c r="R53" s="1811"/>
      <c r="S53" s="1811"/>
      <c r="T53" s="1811"/>
      <c r="U53" s="2185"/>
      <c r="V53" s="2185"/>
      <c r="W53" s="55" t="s">
        <v>115</v>
      </c>
      <c r="X53" s="584"/>
      <c r="AA53" s="55"/>
      <c r="AB53" s="552"/>
      <c r="AC53" s="3087"/>
      <c r="AD53" s="3087"/>
      <c r="AE53" s="3087"/>
      <c r="AF53" s="3087"/>
      <c r="AG53" s="3087"/>
      <c r="AH53" s="3087"/>
      <c r="AI53" s="3087"/>
      <c r="AJ53" s="3087"/>
      <c r="AK53" s="3087"/>
      <c r="AL53" s="3087"/>
      <c r="AM53" s="3087"/>
      <c r="AN53" s="640"/>
      <c r="AO53" s="66"/>
      <c r="AP53" s="544"/>
      <c r="AQ53" s="3083"/>
      <c r="AR53" s="3083"/>
      <c r="AS53" s="3083"/>
      <c r="AT53" s="3083"/>
      <c r="AU53" s="3083"/>
      <c r="AV53" s="3083"/>
      <c r="AW53" s="3083"/>
      <c r="AX53" s="3083"/>
      <c r="AY53" s="3083"/>
      <c r="AZ53" s="3083"/>
      <c r="BA53" s="3083"/>
      <c r="BB53" s="3083"/>
      <c r="BC53" s="3083"/>
      <c r="BD53" s="3083"/>
      <c r="BE53" s="3083"/>
      <c r="BF53" s="3083"/>
      <c r="BG53" s="3083"/>
      <c r="BH53" s="3083"/>
      <c r="BI53" s="3083"/>
      <c r="BJ53" s="3083"/>
      <c r="BK53" s="3083"/>
      <c r="BL53" s="3083"/>
      <c r="BM53" s="3083"/>
      <c r="BN53" s="3084"/>
    </row>
    <row r="54" spans="1:66" ht="14.1" customHeight="1">
      <c r="A54" s="55"/>
      <c r="B54" s="61"/>
      <c r="C54" s="2940" t="s">
        <v>153</v>
      </c>
      <c r="D54" s="2940"/>
      <c r="E54" s="1815" t="s">
        <v>510</v>
      </c>
      <c r="F54" s="1815"/>
      <c r="G54" s="1815"/>
      <c r="H54" s="1815"/>
      <c r="I54" s="1815"/>
      <c r="J54" s="1815"/>
      <c r="K54" s="1815"/>
      <c r="L54" s="1815"/>
      <c r="M54" s="1815"/>
      <c r="N54" s="1815"/>
      <c r="O54" s="1815"/>
      <c r="P54" s="1815"/>
      <c r="Q54" s="1815"/>
      <c r="R54" s="1815"/>
      <c r="S54" s="1815"/>
      <c r="T54" s="1815"/>
      <c r="U54" s="1815"/>
      <c r="V54" s="1815"/>
      <c r="W54" s="1815"/>
      <c r="X54" s="1815"/>
      <c r="Y54" s="1815"/>
      <c r="Z54" s="55"/>
      <c r="AB54" s="552" t="s">
        <v>15</v>
      </c>
      <c r="AC54" s="1812" t="s">
        <v>1466</v>
      </c>
      <c r="AD54" s="1812"/>
      <c r="AE54" s="1812"/>
      <c r="AF54" s="1812"/>
      <c r="AG54" s="1812"/>
      <c r="AH54" s="1812"/>
      <c r="AI54" s="1812"/>
      <c r="AJ54" s="1812"/>
      <c r="AK54" s="1812"/>
      <c r="AL54" s="1812"/>
      <c r="AM54" s="1812"/>
      <c r="AN54" s="640"/>
      <c r="AO54" s="66"/>
      <c r="AP54" s="544"/>
      <c r="AQ54" s="3083"/>
      <c r="AR54" s="3083"/>
      <c r="AS54" s="3083"/>
      <c r="AT54" s="3083"/>
      <c r="AU54" s="3083"/>
      <c r="AV54" s="3083"/>
      <c r="AW54" s="3083"/>
      <c r="AX54" s="3083"/>
      <c r="AY54" s="3083"/>
      <c r="AZ54" s="3083"/>
      <c r="BA54" s="3083"/>
      <c r="BB54" s="3083"/>
      <c r="BC54" s="3083"/>
      <c r="BD54" s="3083"/>
      <c r="BE54" s="3083"/>
      <c r="BF54" s="3083"/>
      <c r="BG54" s="3083"/>
      <c r="BH54" s="3083"/>
      <c r="BI54" s="3083"/>
      <c r="BJ54" s="3083"/>
      <c r="BK54" s="3083"/>
      <c r="BL54" s="3083"/>
      <c r="BM54" s="3083"/>
      <c r="BN54" s="3084"/>
    </row>
    <row r="55" spans="1:66" ht="14.1" customHeight="1">
      <c r="A55" s="55"/>
      <c r="B55" s="61"/>
      <c r="D55" s="531" t="s">
        <v>127</v>
      </c>
      <c r="E55" s="1811" t="s">
        <v>511</v>
      </c>
      <c r="F55" s="1811"/>
      <c r="G55" s="1811"/>
      <c r="H55" s="1811"/>
      <c r="I55" s="1811"/>
      <c r="J55" s="1811"/>
      <c r="K55" s="1811"/>
      <c r="L55" s="1811"/>
      <c r="M55" s="1811"/>
      <c r="N55" s="1811"/>
      <c r="O55" s="1811"/>
      <c r="P55" s="1811"/>
      <c r="Q55" s="2185"/>
      <c r="R55" s="2185"/>
      <c r="S55" s="55" t="s">
        <v>115</v>
      </c>
      <c r="T55" s="137" t="s">
        <v>127</v>
      </c>
      <c r="U55" s="1815" t="s">
        <v>925</v>
      </c>
      <c r="V55" s="1815"/>
      <c r="W55" s="1815"/>
      <c r="X55" s="1815"/>
      <c r="Y55" s="2185"/>
      <c r="Z55" s="2185"/>
      <c r="AA55" s="55" t="s">
        <v>115</v>
      </c>
      <c r="AB55" s="63"/>
      <c r="AC55" s="1812"/>
      <c r="AD55" s="1812"/>
      <c r="AE55" s="1812"/>
      <c r="AF55" s="1812"/>
      <c r="AG55" s="1812"/>
      <c r="AH55" s="1812"/>
      <c r="AI55" s="1812"/>
      <c r="AJ55" s="1812"/>
      <c r="AK55" s="1812"/>
      <c r="AL55" s="1812"/>
      <c r="AM55" s="1812"/>
      <c r="AN55" s="647"/>
      <c r="AO55" s="66"/>
      <c r="AP55" s="544"/>
      <c r="AQ55" s="3083"/>
      <c r="AR55" s="3083"/>
      <c r="AS55" s="3083"/>
      <c r="AT55" s="3083"/>
      <c r="AU55" s="3083"/>
      <c r="AV55" s="3083"/>
      <c r="AW55" s="3083"/>
      <c r="AX55" s="3083"/>
      <c r="AY55" s="3083"/>
      <c r="AZ55" s="3083"/>
      <c r="BA55" s="3083"/>
      <c r="BB55" s="3083"/>
      <c r="BC55" s="3083"/>
      <c r="BD55" s="3083"/>
      <c r="BE55" s="3083"/>
      <c r="BF55" s="3083"/>
      <c r="BG55" s="3083"/>
      <c r="BH55" s="3083"/>
      <c r="BI55" s="3083"/>
      <c r="BJ55" s="3083"/>
      <c r="BK55" s="3083"/>
      <c r="BL55" s="3083"/>
      <c r="BM55" s="3083"/>
      <c r="BN55" s="3084"/>
    </row>
    <row r="56" spans="1:66" ht="14.1" customHeight="1">
      <c r="A56" s="55"/>
      <c r="B56" s="61"/>
      <c r="C56" s="55"/>
      <c r="D56" s="55"/>
      <c r="E56" s="55"/>
      <c r="F56" s="55"/>
      <c r="G56" s="55"/>
      <c r="H56" s="55"/>
      <c r="I56" s="55"/>
      <c r="J56" s="55"/>
      <c r="K56" s="55"/>
      <c r="L56" s="55"/>
      <c r="M56" s="55"/>
      <c r="N56" s="55"/>
      <c r="O56" s="55"/>
      <c r="P56" s="55"/>
      <c r="Q56" s="55"/>
      <c r="R56" s="55"/>
      <c r="S56" s="55"/>
      <c r="T56" s="55"/>
      <c r="U56" s="55"/>
      <c r="V56" s="55"/>
      <c r="W56" s="55"/>
      <c r="X56" s="55"/>
      <c r="AB56" s="63"/>
      <c r="AN56" s="647"/>
      <c r="AO56" s="66"/>
      <c r="AP56" s="544"/>
      <c r="AQ56" s="3083"/>
      <c r="AR56" s="3083"/>
      <c r="AS56" s="3083"/>
      <c r="AT56" s="3083"/>
      <c r="AU56" s="3083"/>
      <c r="AV56" s="3083"/>
      <c r="AW56" s="3083"/>
      <c r="AX56" s="3083"/>
      <c r="AY56" s="3083"/>
      <c r="AZ56" s="3083"/>
      <c r="BA56" s="3083"/>
      <c r="BB56" s="3083"/>
      <c r="BC56" s="3083"/>
      <c r="BD56" s="3083"/>
      <c r="BE56" s="3083"/>
      <c r="BF56" s="3083"/>
      <c r="BG56" s="3083"/>
      <c r="BH56" s="3083"/>
      <c r="BI56" s="3083"/>
      <c r="BJ56" s="3083"/>
      <c r="BK56" s="3083"/>
      <c r="BL56" s="3083"/>
      <c r="BM56" s="3083"/>
      <c r="BN56" s="3084"/>
    </row>
    <row r="57" spans="1:66" ht="14.1" customHeight="1">
      <c r="A57" s="55"/>
      <c r="B57" s="61"/>
      <c r="C57" s="531" t="s">
        <v>313</v>
      </c>
      <c r="D57" s="1811" t="s">
        <v>714</v>
      </c>
      <c r="E57" s="1811"/>
      <c r="F57" s="1811"/>
      <c r="G57" s="1811"/>
      <c r="H57" s="1811"/>
      <c r="I57" s="1811"/>
      <c r="J57" s="1811"/>
      <c r="K57" s="1811"/>
      <c r="L57" s="1811"/>
      <c r="M57" s="1811"/>
      <c r="N57" s="1811"/>
      <c r="O57" s="1811"/>
      <c r="P57" s="1811"/>
      <c r="Q57" s="1811"/>
      <c r="R57" s="1811"/>
      <c r="S57" s="1811"/>
      <c r="T57" s="1811"/>
      <c r="U57" s="1811"/>
      <c r="V57" s="1811"/>
      <c r="W57" s="1811"/>
      <c r="X57" s="1811"/>
      <c r="Y57" s="1811"/>
      <c r="Z57" s="1811"/>
      <c r="AA57" s="584"/>
      <c r="AB57" s="587" t="s">
        <v>15</v>
      </c>
      <c r="AC57" s="1632" t="s">
        <v>260</v>
      </c>
      <c r="AD57" s="1632"/>
      <c r="AE57" s="1632"/>
      <c r="AF57" s="1632"/>
      <c r="AG57" s="1632"/>
      <c r="AH57" s="1632"/>
      <c r="AI57" s="1632"/>
      <c r="AJ57" s="1632"/>
      <c r="AK57" s="1632"/>
      <c r="AL57" s="1632"/>
      <c r="AM57" s="3090"/>
      <c r="AN57" s="647"/>
      <c r="AO57" s="66"/>
      <c r="AP57" s="899" t="s">
        <v>127</v>
      </c>
      <c r="AQ57" s="885" t="s">
        <v>233</v>
      </c>
      <c r="AR57" s="118"/>
      <c r="AS57" s="118"/>
      <c r="AT57" s="118"/>
      <c r="AU57" s="118"/>
      <c r="AV57" s="118"/>
      <c r="AW57" s="118"/>
      <c r="AX57" s="118"/>
      <c r="AY57" s="118"/>
      <c r="AZ57" s="118"/>
      <c r="BA57" s="118"/>
      <c r="BB57" s="118"/>
      <c r="BC57" s="118"/>
      <c r="BD57" s="118"/>
      <c r="BE57" s="118"/>
      <c r="BF57" s="118"/>
      <c r="BG57" s="118"/>
      <c r="BH57" s="118"/>
      <c r="BI57" s="118"/>
      <c r="BN57" s="918"/>
    </row>
    <row r="58" spans="1:66" ht="14.1" customHeight="1">
      <c r="A58" s="55"/>
      <c r="B58" s="61"/>
      <c r="C58" s="531"/>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584"/>
      <c r="AB58" s="587"/>
      <c r="AC58" s="1812" t="s">
        <v>860</v>
      </c>
      <c r="AD58" s="1812"/>
      <c r="AE58" s="1812"/>
      <c r="AF58" s="1812"/>
      <c r="AG58" s="1812"/>
      <c r="AH58" s="1812"/>
      <c r="AI58" s="1812"/>
      <c r="AJ58" s="1812"/>
      <c r="AK58" s="1812"/>
      <c r="AL58" s="1812"/>
      <c r="AM58" s="3091"/>
      <c r="AN58" s="647"/>
      <c r="AO58" s="66"/>
      <c r="AP58" s="544"/>
      <c r="AQ58" s="1812" t="s">
        <v>350</v>
      </c>
      <c r="AR58" s="1812"/>
      <c r="AS58" s="1812"/>
      <c r="AT58" s="1812"/>
      <c r="AU58" s="1812"/>
      <c r="AV58" s="1812"/>
      <c r="AW58" s="1812"/>
      <c r="AX58" s="1812"/>
      <c r="AY58" s="1812"/>
      <c r="AZ58" s="1812"/>
      <c r="BA58" s="1812"/>
      <c r="BB58" s="1812"/>
      <c r="BC58" s="1812"/>
      <c r="BD58" s="1812"/>
      <c r="BE58" s="1812"/>
      <c r="BF58" s="1812"/>
      <c r="BG58" s="1812"/>
      <c r="BH58" s="1812"/>
      <c r="BI58" s="1812"/>
      <c r="BJ58" s="1812"/>
      <c r="BK58" s="1812"/>
      <c r="BL58" s="1812"/>
      <c r="BM58" s="1812"/>
      <c r="BN58" s="918"/>
    </row>
    <row r="59" spans="1:66" ht="14.1" customHeight="1">
      <c r="A59" s="55"/>
      <c r="B59" s="61"/>
      <c r="C59" s="55"/>
      <c r="D59" s="55"/>
      <c r="E59" s="55"/>
      <c r="F59" s="55"/>
      <c r="G59" s="55"/>
      <c r="H59" s="55"/>
      <c r="I59" s="55"/>
      <c r="J59" s="55"/>
      <c r="K59" s="55"/>
      <c r="L59" s="55"/>
      <c r="M59" s="55"/>
      <c r="N59" s="55"/>
      <c r="O59" s="55"/>
      <c r="P59" s="55"/>
      <c r="Q59" s="72"/>
      <c r="R59" s="72"/>
      <c r="S59" s="58"/>
      <c r="T59" s="73"/>
      <c r="U59" s="73"/>
      <c r="V59" s="55"/>
      <c r="W59" s="55"/>
      <c r="X59" s="55"/>
      <c r="AB59" s="63"/>
      <c r="AN59" s="647"/>
      <c r="AO59" s="66"/>
      <c r="AP59" s="544"/>
      <c r="AQ59" s="1812"/>
      <c r="AR59" s="1812"/>
      <c r="AS59" s="1812"/>
      <c r="AT59" s="1812"/>
      <c r="AU59" s="1812"/>
      <c r="AV59" s="1812"/>
      <c r="AW59" s="1812"/>
      <c r="AX59" s="1812"/>
      <c r="AY59" s="1812"/>
      <c r="AZ59" s="1812"/>
      <c r="BA59" s="1812"/>
      <c r="BB59" s="1812"/>
      <c r="BC59" s="1812"/>
      <c r="BD59" s="1812"/>
      <c r="BE59" s="1812"/>
      <c r="BF59" s="1812"/>
      <c r="BG59" s="1812"/>
      <c r="BH59" s="1812"/>
      <c r="BI59" s="1812"/>
      <c r="BJ59" s="1812"/>
      <c r="BK59" s="1812"/>
      <c r="BL59" s="1812"/>
      <c r="BM59" s="1812"/>
      <c r="BN59" s="918"/>
    </row>
    <row r="60" spans="1:66" ht="14.1" customHeight="1">
      <c r="A60" s="55"/>
      <c r="B60" s="61"/>
      <c r="C60" s="580" t="s">
        <v>456</v>
      </c>
      <c r="D60" s="2000" t="s">
        <v>715</v>
      </c>
      <c r="E60" s="2000"/>
      <c r="F60" s="2000"/>
      <c r="G60" s="2000"/>
      <c r="H60" s="2000"/>
      <c r="I60" s="2000"/>
      <c r="J60" s="2000"/>
      <c r="K60" s="2000"/>
      <c r="L60" s="2000"/>
      <c r="M60" s="2000"/>
      <c r="N60" s="2000"/>
      <c r="O60" s="2000"/>
      <c r="P60" s="2000"/>
      <c r="Q60" s="2000"/>
      <c r="R60" s="2000"/>
      <c r="S60" s="2000"/>
      <c r="T60" s="2000"/>
      <c r="U60" s="2000"/>
      <c r="V60" s="2000"/>
      <c r="W60" s="2000"/>
      <c r="X60" s="2000"/>
      <c r="Y60" s="2000"/>
      <c r="Z60" s="2000"/>
      <c r="AA60" s="596"/>
      <c r="AB60" s="71"/>
      <c r="AC60" s="125"/>
      <c r="AD60" s="125"/>
      <c r="AE60" s="125"/>
      <c r="AF60" s="125"/>
      <c r="AG60" s="125"/>
      <c r="AH60" s="125"/>
      <c r="AI60" s="125"/>
      <c r="AJ60" s="125"/>
      <c r="AK60" s="125"/>
      <c r="AL60" s="125"/>
      <c r="AM60" s="125"/>
      <c r="AN60" s="727"/>
      <c r="AO60" s="66"/>
      <c r="AP60" s="600"/>
      <c r="AQ60" s="2942"/>
      <c r="AR60" s="2942"/>
      <c r="AS60" s="2942"/>
      <c r="AT60" s="2942"/>
      <c r="AU60" s="2942"/>
      <c r="AV60" s="2942"/>
      <c r="AW60" s="2942"/>
      <c r="AX60" s="2942"/>
      <c r="AY60" s="2942"/>
      <c r="AZ60" s="2942"/>
      <c r="BA60" s="2942"/>
      <c r="BB60" s="2942"/>
      <c r="BC60" s="2942"/>
      <c r="BD60" s="2942"/>
      <c r="BE60" s="2942"/>
      <c r="BF60" s="2942"/>
      <c r="BG60" s="2942"/>
      <c r="BH60" s="2942"/>
      <c r="BI60" s="2942"/>
      <c r="BJ60" s="2942"/>
      <c r="BK60" s="2942"/>
      <c r="BL60" s="2942"/>
      <c r="BM60" s="2942"/>
      <c r="BN60" s="602"/>
    </row>
    <row r="61" spans="1:66" ht="14.1" customHeight="1">
      <c r="A61" s="55"/>
      <c r="B61" s="61"/>
      <c r="C61" s="55"/>
      <c r="D61" s="2000"/>
      <c r="E61" s="2000"/>
      <c r="F61" s="2000"/>
      <c r="G61" s="2000"/>
      <c r="H61" s="2000"/>
      <c r="I61" s="2000"/>
      <c r="J61" s="2000"/>
      <c r="K61" s="2000"/>
      <c r="L61" s="2000"/>
      <c r="M61" s="2000"/>
      <c r="N61" s="2000"/>
      <c r="O61" s="2000"/>
      <c r="P61" s="2000"/>
      <c r="Q61" s="2000"/>
      <c r="R61" s="2000"/>
      <c r="S61" s="2000"/>
      <c r="T61" s="2000"/>
      <c r="U61" s="2000"/>
      <c r="V61" s="2000"/>
      <c r="W61" s="2000"/>
      <c r="X61" s="2000"/>
      <c r="Y61" s="2000"/>
      <c r="Z61" s="2000"/>
      <c r="AA61" s="596"/>
      <c r="AB61" s="960"/>
      <c r="AC61" s="961"/>
      <c r="AD61" s="961"/>
      <c r="AE61" s="961"/>
      <c r="AF61" s="961"/>
      <c r="AG61" s="961"/>
      <c r="AH61" s="961"/>
      <c r="AI61" s="961"/>
      <c r="AJ61" s="67"/>
      <c r="AK61" s="67"/>
      <c r="AL61" s="67"/>
      <c r="AM61" s="67"/>
      <c r="AN61" s="962"/>
      <c r="AO61" s="66"/>
    </row>
    <row r="62" spans="1:66" ht="14.1" customHeight="1" thickBot="1">
      <c r="B62" s="642"/>
      <c r="C62" s="128"/>
      <c r="D62" s="128"/>
      <c r="E62" s="128"/>
      <c r="F62" s="128"/>
      <c r="G62" s="128"/>
      <c r="H62" s="128"/>
      <c r="I62" s="128"/>
      <c r="J62" s="128"/>
      <c r="K62" s="128"/>
      <c r="L62" s="128"/>
      <c r="M62" s="128"/>
      <c r="N62" s="128"/>
      <c r="O62" s="128"/>
      <c r="P62" s="128"/>
      <c r="Q62" s="128"/>
      <c r="R62" s="128"/>
      <c r="S62" s="128"/>
      <c r="T62" s="128"/>
      <c r="U62" s="128"/>
      <c r="V62" s="128"/>
      <c r="W62" s="128"/>
      <c r="X62" s="128"/>
      <c r="Y62" s="963"/>
      <c r="Z62" s="963"/>
      <c r="AA62" s="963"/>
      <c r="AB62" s="964"/>
      <c r="AC62" s="963"/>
      <c r="AD62" s="963"/>
      <c r="AE62" s="963"/>
      <c r="AF62" s="963"/>
      <c r="AG62" s="963"/>
      <c r="AH62" s="963"/>
      <c r="AI62" s="963"/>
      <c r="AJ62" s="963"/>
      <c r="AK62" s="963"/>
      <c r="AL62" s="965"/>
      <c r="AM62" s="128"/>
      <c r="AN62" s="802"/>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g68pQSalLZWMRCHt3z8XRCV7FrXi7EOe38dgg23rsNxUg2lE/yXEcUHSA7yNLZ+tXEt6q11Tku8KmAiUx740fg==" saltValue="/B1gMDSlfTblKnK8NT5Q1A==" spinCount="100000" sheet="1" objects="1" scenarios="1"/>
  <mergeCells count="81">
    <mergeCell ref="D57:Z57"/>
    <mergeCell ref="AC57:AM57"/>
    <mergeCell ref="AC58:AM58"/>
    <mergeCell ref="AQ58:BM60"/>
    <mergeCell ref="D60:Z61"/>
    <mergeCell ref="AC54:AM55"/>
    <mergeCell ref="E55:P55"/>
    <mergeCell ref="Q55:R55"/>
    <mergeCell ref="U55:X55"/>
    <mergeCell ref="Y55:Z55"/>
    <mergeCell ref="E53:L53"/>
    <mergeCell ref="M53:N53"/>
    <mergeCell ref="Q53:T53"/>
    <mergeCell ref="U53:V53"/>
    <mergeCell ref="C54:D54"/>
    <mergeCell ref="E54:Y54"/>
    <mergeCell ref="C43:D43"/>
    <mergeCell ref="E43:Z44"/>
    <mergeCell ref="AC43:AM44"/>
    <mergeCell ref="AQ43:BN56"/>
    <mergeCell ref="D46:Y47"/>
    <mergeCell ref="AC46:AM46"/>
    <mergeCell ref="AC47:AM47"/>
    <mergeCell ref="D49:R49"/>
    <mergeCell ref="T49:U49"/>
    <mergeCell ref="AC49:AM49"/>
    <mergeCell ref="AC50:AL50"/>
    <mergeCell ref="D51:Z51"/>
    <mergeCell ref="AC51:AM53"/>
    <mergeCell ref="C52:D52"/>
    <mergeCell ref="E52:I52"/>
    <mergeCell ref="J52:Z52"/>
    <mergeCell ref="C42:D42"/>
    <mergeCell ref="E42:Y42"/>
    <mergeCell ref="E32:Y32"/>
    <mergeCell ref="G33:I33"/>
    <mergeCell ref="J33:V33"/>
    <mergeCell ref="D35:Z36"/>
    <mergeCell ref="B38:C38"/>
    <mergeCell ref="D38:Y38"/>
    <mergeCell ref="D39:Y39"/>
    <mergeCell ref="AC39:AM39"/>
    <mergeCell ref="H40:L40"/>
    <mergeCell ref="O40:T40"/>
    <mergeCell ref="AC40:AM40"/>
    <mergeCell ref="AC30:AM36"/>
    <mergeCell ref="AU30:AX30"/>
    <mergeCell ref="AZ30:BA30"/>
    <mergeCell ref="E31:H31"/>
    <mergeCell ref="I31:J31"/>
    <mergeCell ref="K31:N31"/>
    <mergeCell ref="O31:P31"/>
    <mergeCell ref="S31:W31"/>
    <mergeCell ref="D30:Y30"/>
    <mergeCell ref="AC25:AM27"/>
    <mergeCell ref="B28:C28"/>
    <mergeCell ref="D28:Y28"/>
    <mergeCell ref="AC28:AM29"/>
    <mergeCell ref="D29:Y29"/>
    <mergeCell ref="B18:C18"/>
    <mergeCell ref="D18:Y19"/>
    <mergeCell ref="AC18:AN24"/>
    <mergeCell ref="D20:AA20"/>
    <mergeCell ref="D22:Y22"/>
    <mergeCell ref="D24:Y24"/>
    <mergeCell ref="AP15:BO23"/>
    <mergeCell ref="D6:Y6"/>
    <mergeCell ref="AC6:AM6"/>
    <mergeCell ref="A1:AN1"/>
    <mergeCell ref="B3:AA3"/>
    <mergeCell ref="AB3:AN3"/>
    <mergeCell ref="B4:C4"/>
    <mergeCell ref="D4:Y4"/>
    <mergeCell ref="AC7:AM9"/>
    <mergeCell ref="D8:AA8"/>
    <mergeCell ref="D9:Z10"/>
    <mergeCell ref="B12:C12"/>
    <mergeCell ref="D12:Y12"/>
    <mergeCell ref="AC12:AM12"/>
    <mergeCell ref="D13:Y14"/>
    <mergeCell ref="D15:Y16"/>
  </mergeCells>
  <phoneticPr fontId="4"/>
  <conditionalFormatting sqref="D9 U53:V53 Y55:Z55">
    <cfRule type="containsBlanks" dxfId="328" priority="8">
      <formula>LEN(TRIM(D9))=0</formula>
    </cfRule>
  </conditionalFormatting>
  <conditionalFormatting sqref="I31:J31 O31:P31">
    <cfRule type="containsBlanks" dxfId="327" priority="3">
      <formula>LEN(TRIM(I31))=0</formula>
    </cfRule>
  </conditionalFormatting>
  <conditionalFormatting sqref="J52">
    <cfRule type="containsBlanks" dxfId="326" priority="1">
      <formula>LEN(TRIM(J52))=0</formula>
    </cfRule>
  </conditionalFormatting>
  <conditionalFormatting sqref="J33:V33">
    <cfRule type="containsBlanks" dxfId="325" priority="4">
      <formula>LEN(TRIM(J33))=0</formula>
    </cfRule>
  </conditionalFormatting>
  <conditionalFormatting sqref="M53:N53">
    <cfRule type="containsBlanks" dxfId="324" priority="6">
      <formula>LEN(TRIM(M53))=0</formula>
    </cfRule>
  </conditionalFormatting>
  <conditionalFormatting sqref="Q55:R55">
    <cfRule type="containsBlanks" dxfId="323" priority="5">
      <formula>LEN(TRIM(Q55))=0</formula>
    </cfRule>
  </conditionalFormatting>
  <conditionalFormatting sqref="S31">
    <cfRule type="containsBlanks" dxfId="322" priority="2">
      <formula>LEN(TRIM(S31))=0</formula>
    </cfRule>
  </conditionalFormatting>
  <conditionalFormatting sqref="T49:U49">
    <cfRule type="containsBlanks" dxfId="321" priority="7">
      <formula>LEN(TRIM(T49))=0</formula>
    </cfRule>
  </conditionalFormatting>
  <dataValidations count="1">
    <dataValidation type="list" allowBlank="1" showInputMessage="1" showErrorMessage="1" sqref="S31:W31" xr:uid="{5CCC6280-4593-4208-8005-DF53E639F7A2}">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0785"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1270786"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1270787"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1270788" r:id="rId7"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1270789" r:id="rId8"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1270790" r:id="rId9" name="Check Box 6">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1270791" r:id="rId10" name="Check Box 7">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1270792" r:id="rId11" name="Check Box 8">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1270793" r:id="rId12" name="Check Box 9">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1270794" r:id="rId13" name="Check Box 10">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1270795" r:id="rId14" name="Check Box 11">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1270796" r:id="rId15" name="Check Box 12">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1270797" r:id="rId16" name="Check Box 13">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1270798" r:id="rId17" name="Check Box 14">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1270799" r:id="rId18" name="Check Box 15">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1270800" r:id="rId19" name="Check Box 16">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1270801" r:id="rId20" name="Check Box 17">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1270802" r:id="rId21" name="Check Box 18">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1270803" r:id="rId22" name="Check Box 19">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1270804" r:id="rId23" name="Check Box 20">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1270805" r:id="rId24" name="Check Box 21">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1270806" r:id="rId25" name="Check Box 22">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1270807" r:id="rId26" name="Check Box 23">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1270808"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1270809"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1270810" r:id="rId29" name="Check Box 26">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1270811"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1270812" r:id="rId31" name="Check Box 28">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1270813" r:id="rId32" name="Check Box 29">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1270814" r:id="rId33" name="Check Box 30">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1270815" r:id="rId34" name="Check Box 31">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1270816" r:id="rId35" name="Check Box 32">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1270817" r:id="rId36" name="Check Box 33">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1270818" r:id="rId37" name="Check Box 34">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1270819" r:id="rId38" name="Check Box 35">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1270820" r:id="rId39" name="Check Box 36">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1270821" r:id="rId40" name="Check Box 37">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BB42-693A-4146-A51E-15C02C2AEE7E}">
  <sheetPr>
    <tabColor theme="7" tint="0.59999389629810485"/>
    <pageSetUpPr fitToPage="1"/>
  </sheetPr>
  <dimension ref="A1:BO70"/>
  <sheetViews>
    <sheetView showGridLines="0" view="pageBreakPreview" topLeftCell="A10" zoomScaleNormal="100" zoomScaleSheetLayoutView="100" workbookViewId="0">
      <selection activeCell="AT57" sqref="AT57"/>
    </sheetView>
  </sheetViews>
  <sheetFormatPr defaultColWidth="8" defaultRowHeight="12"/>
  <cols>
    <col min="1" max="1" width="1.375" style="11" customWidth="1"/>
    <col min="2" max="12" width="2.375" style="11" customWidth="1"/>
    <col min="13" max="13" width="2.375" style="223" customWidth="1"/>
    <col min="14" max="101" width="2.375" style="11" customWidth="1"/>
    <col min="102" max="16384" width="8" style="11"/>
  </cols>
  <sheetData>
    <row r="1" spans="1:67" ht="14.1" customHeight="1">
      <c r="A1" s="3092" t="s">
        <v>1231</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c r="AB1" s="3092"/>
      <c r="AC1" s="3092"/>
      <c r="AD1" s="3092"/>
      <c r="AE1" s="3092"/>
      <c r="AF1" s="3092"/>
      <c r="AG1" s="3092"/>
      <c r="AH1" s="3092"/>
      <c r="AI1" s="3092"/>
      <c r="AJ1" s="3092"/>
      <c r="AK1" s="3092"/>
      <c r="AL1" s="3092"/>
      <c r="AM1" s="3092"/>
      <c r="AN1" s="3092"/>
      <c r="AO1" s="297"/>
      <c r="AP1" s="297"/>
      <c r="AQ1" s="297"/>
      <c r="AR1" s="297"/>
      <c r="AS1" s="297"/>
    </row>
    <row r="2" spans="1:67" ht="5.0999999999999996" customHeight="1" thickBot="1"/>
    <row r="3" spans="1:67" ht="14.1" customHeight="1">
      <c r="B3" s="3093" t="s">
        <v>1314</v>
      </c>
      <c r="C3" s="3094"/>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3095"/>
      <c r="AB3" s="3096" t="s">
        <v>118</v>
      </c>
      <c r="AC3" s="3094"/>
      <c r="AD3" s="3094"/>
      <c r="AE3" s="3094"/>
      <c r="AF3" s="3094"/>
      <c r="AG3" s="3094"/>
      <c r="AH3" s="3094"/>
      <c r="AI3" s="3094"/>
      <c r="AJ3" s="3094"/>
      <c r="AK3" s="3094"/>
      <c r="AL3" s="3094"/>
      <c r="AM3" s="3094"/>
      <c r="AN3" s="3097"/>
      <c r="AO3" s="22"/>
    </row>
    <row r="4" spans="1:67" ht="14.1" customHeight="1">
      <c r="B4" s="3098" t="s">
        <v>487</v>
      </c>
      <c r="C4" s="3099"/>
      <c r="D4" s="3100" t="s">
        <v>1315</v>
      </c>
      <c r="E4" s="3100"/>
      <c r="F4" s="3100"/>
      <c r="G4" s="3100"/>
      <c r="H4" s="3100"/>
      <c r="I4" s="3100"/>
      <c r="J4" s="3100"/>
      <c r="K4" s="3100"/>
      <c r="L4" s="3100"/>
      <c r="M4" s="3100"/>
      <c r="N4" s="3100"/>
      <c r="O4" s="3100"/>
      <c r="P4" s="3100"/>
      <c r="Q4" s="3100"/>
      <c r="R4" s="3100"/>
      <c r="S4" s="3100"/>
      <c r="T4" s="3100"/>
      <c r="U4" s="3100"/>
      <c r="V4" s="3100"/>
      <c r="W4" s="3100"/>
      <c r="X4" s="3100"/>
      <c r="Y4" s="3100"/>
      <c r="Z4" s="3100"/>
      <c r="AA4" s="450"/>
      <c r="AD4" s="45"/>
      <c r="AE4" s="45"/>
      <c r="AF4" s="45"/>
      <c r="AG4" s="45"/>
      <c r="AH4" s="45"/>
      <c r="AI4" s="45"/>
      <c r="AJ4" s="45"/>
      <c r="AK4" s="45"/>
      <c r="AL4" s="45"/>
      <c r="AM4" s="45"/>
      <c r="AN4" s="157"/>
      <c r="AO4" s="22"/>
    </row>
    <row r="5" spans="1:67" ht="14.1" customHeight="1">
      <c r="B5" s="155"/>
      <c r="C5" s="355" t="s">
        <v>150</v>
      </c>
      <c r="D5" s="3101" t="s">
        <v>1149</v>
      </c>
      <c r="E5" s="3101"/>
      <c r="F5" s="3101"/>
      <c r="G5" s="3101"/>
      <c r="H5" s="3101"/>
      <c r="I5" s="3101"/>
      <c r="J5" s="3101"/>
      <c r="K5" s="3101"/>
      <c r="L5" s="3101"/>
      <c r="M5" s="3101"/>
      <c r="N5" s="3101"/>
      <c r="O5" s="3101"/>
      <c r="P5" s="3101"/>
      <c r="Q5" s="3101"/>
      <c r="R5" s="3101"/>
      <c r="S5" s="3101"/>
      <c r="T5" s="3101"/>
      <c r="U5" s="3101"/>
      <c r="V5" s="3101"/>
      <c r="W5" s="3101"/>
      <c r="X5" s="3101"/>
      <c r="Y5" s="3101"/>
      <c r="Z5" s="3101"/>
      <c r="AA5" s="29"/>
      <c r="AB5" s="45"/>
      <c r="AC5" s="45"/>
      <c r="AD5" s="45"/>
      <c r="AE5" s="45"/>
      <c r="AF5" s="45"/>
      <c r="AG5" s="45"/>
      <c r="AH5" s="45"/>
      <c r="AI5" s="45"/>
      <c r="AJ5" s="45"/>
      <c r="AK5" s="45"/>
      <c r="AL5" s="45"/>
      <c r="AM5" s="45"/>
      <c r="AN5" s="157"/>
      <c r="AO5" s="22"/>
    </row>
    <row r="6" spans="1:67" ht="6.75" customHeight="1">
      <c r="B6" s="155"/>
      <c r="C6" s="209"/>
      <c r="D6" s="220"/>
      <c r="E6" s="220"/>
      <c r="F6" s="220"/>
      <c r="G6" s="220"/>
      <c r="H6" s="220"/>
      <c r="I6" s="220"/>
      <c r="J6" s="220"/>
      <c r="K6" s="220"/>
      <c r="L6" s="220"/>
      <c r="M6" s="220"/>
      <c r="N6" s="220"/>
      <c r="O6" s="220"/>
      <c r="P6" s="220"/>
      <c r="Q6" s="220"/>
      <c r="R6" s="220"/>
      <c r="S6" s="220"/>
      <c r="T6" s="220"/>
      <c r="U6" s="220"/>
      <c r="V6" s="220"/>
      <c r="W6" s="220"/>
      <c r="X6" s="220"/>
      <c r="Y6" s="220"/>
      <c r="Z6" s="220"/>
      <c r="AA6" s="45"/>
      <c r="AB6" s="156"/>
      <c r="AC6" s="45"/>
      <c r="AD6" s="45"/>
      <c r="AE6" s="45"/>
      <c r="AF6" s="45"/>
      <c r="AG6" s="45"/>
      <c r="AH6" s="45"/>
      <c r="AI6" s="45"/>
      <c r="AJ6" s="45"/>
      <c r="AK6" s="45"/>
      <c r="AL6" s="45"/>
      <c r="AM6" s="45"/>
      <c r="AN6" s="157"/>
      <c r="AO6" s="22"/>
    </row>
    <row r="7" spans="1:67" ht="14.1" customHeight="1">
      <c r="A7" s="220"/>
      <c r="B7" s="3102" t="s">
        <v>640</v>
      </c>
      <c r="C7" s="3103"/>
      <c r="D7" s="3104" t="s">
        <v>1206</v>
      </c>
      <c r="E7" s="3104"/>
      <c r="F7" s="3104"/>
      <c r="G7" s="3104"/>
      <c r="H7" s="3104"/>
      <c r="I7" s="3104"/>
      <c r="J7" s="3104"/>
      <c r="K7" s="3104"/>
      <c r="L7" s="3104"/>
      <c r="M7" s="3104"/>
      <c r="N7" s="3104"/>
      <c r="O7" s="3104"/>
      <c r="P7" s="3104"/>
      <c r="Q7" s="3104"/>
      <c r="R7" s="3104"/>
      <c r="S7" s="3104"/>
      <c r="T7" s="3104"/>
      <c r="U7" s="3104"/>
      <c r="V7" s="3104"/>
      <c r="W7" s="3104"/>
      <c r="X7" s="3104"/>
      <c r="Y7" s="3104"/>
      <c r="Z7" s="3104"/>
      <c r="AA7" s="3104"/>
      <c r="AB7" s="3104"/>
      <c r="AC7" s="3104"/>
      <c r="AD7" s="3104"/>
      <c r="AE7" s="3104"/>
      <c r="AF7" s="3104"/>
      <c r="AG7" s="3104"/>
      <c r="AH7" s="3104"/>
      <c r="AI7" s="3104"/>
      <c r="AJ7" s="3104"/>
      <c r="AK7" s="3104"/>
      <c r="AL7" s="3104"/>
      <c r="AM7" s="3104"/>
      <c r="AN7" s="173"/>
    </row>
    <row r="8" spans="1:67" ht="14.1" customHeight="1">
      <c r="A8" s="220"/>
      <c r="B8" s="13"/>
      <c r="C8" s="209" t="s">
        <v>35</v>
      </c>
      <c r="D8" s="3105" t="s">
        <v>1316</v>
      </c>
      <c r="E8" s="3105"/>
      <c r="F8" s="3105"/>
      <c r="G8" s="3105"/>
      <c r="H8" s="3105"/>
      <c r="I8" s="3105"/>
      <c r="J8" s="3105"/>
      <c r="K8" s="3105"/>
      <c r="L8" s="3105"/>
      <c r="M8" s="3105"/>
      <c r="N8" s="3105"/>
      <c r="O8" s="3105"/>
      <c r="P8" s="3105"/>
      <c r="Q8" s="3105"/>
      <c r="R8" s="3105"/>
      <c r="S8" s="3105"/>
      <c r="T8" s="3105"/>
      <c r="U8" s="3105"/>
      <c r="V8" s="3105"/>
      <c r="W8" s="3105"/>
      <c r="X8" s="3105"/>
      <c r="Y8" s="3105"/>
      <c r="Z8" s="3105"/>
      <c r="AA8" s="3105"/>
      <c r="AB8" s="3105"/>
      <c r="AC8" s="3105"/>
      <c r="AD8" s="3105"/>
      <c r="AE8" s="3105"/>
      <c r="AF8" s="3105"/>
      <c r="AG8" s="3105"/>
      <c r="AH8" s="3105"/>
      <c r="AI8" s="3105"/>
      <c r="AJ8" s="3105"/>
      <c r="AK8" s="3105"/>
      <c r="AL8" s="3105"/>
      <c r="AM8" s="3105"/>
      <c r="AN8" s="15"/>
    </row>
    <row r="9" spans="1:67" ht="14.1" customHeight="1">
      <c r="A9" s="220"/>
      <c r="B9" s="13"/>
      <c r="C9" s="3106" t="s">
        <v>1205</v>
      </c>
      <c r="D9" s="3109" t="s">
        <v>247</v>
      </c>
      <c r="E9" s="3110"/>
      <c r="F9" s="3111"/>
      <c r="G9" s="3115" t="s">
        <v>245</v>
      </c>
      <c r="H9" s="3116"/>
      <c r="I9" s="3116"/>
      <c r="J9" s="3116"/>
      <c r="K9" s="3117"/>
      <c r="L9" s="3121" t="s">
        <v>53</v>
      </c>
      <c r="M9" s="3122"/>
      <c r="N9" s="3123"/>
      <c r="O9" s="3127" t="s">
        <v>246</v>
      </c>
      <c r="P9" s="3128"/>
      <c r="Q9" s="3128"/>
      <c r="R9" s="3129"/>
      <c r="S9" s="3121" t="s">
        <v>50</v>
      </c>
      <c r="T9" s="3122"/>
      <c r="U9" s="3122"/>
      <c r="V9" s="3122"/>
      <c r="W9" s="3122"/>
      <c r="X9" s="3122"/>
      <c r="Y9" s="3122"/>
      <c r="Z9" s="3122"/>
      <c r="AA9" s="3123"/>
      <c r="AB9" s="3133" t="s">
        <v>249</v>
      </c>
      <c r="AC9" s="3134"/>
      <c r="AD9" s="3134"/>
      <c r="AE9" s="3134"/>
      <c r="AF9" s="3134"/>
      <c r="AG9" s="3134"/>
      <c r="AH9" s="3135"/>
      <c r="AI9" s="3109" t="s">
        <v>235</v>
      </c>
      <c r="AJ9" s="3110"/>
      <c r="AK9" s="3110"/>
      <c r="AL9" s="3110"/>
      <c r="AM9" s="3111"/>
      <c r="AN9" s="15"/>
      <c r="AP9" s="220" t="s">
        <v>254</v>
      </c>
    </row>
    <row r="10" spans="1:67" ht="14.1" customHeight="1">
      <c r="A10" s="220"/>
      <c r="B10" s="13"/>
      <c r="C10" s="3107"/>
      <c r="D10" s="3112"/>
      <c r="E10" s="3113"/>
      <c r="F10" s="3114"/>
      <c r="G10" s="3118"/>
      <c r="H10" s="3119"/>
      <c r="I10" s="3119"/>
      <c r="J10" s="3119"/>
      <c r="K10" s="3120"/>
      <c r="L10" s="3124"/>
      <c r="M10" s="3125"/>
      <c r="N10" s="3126"/>
      <c r="O10" s="3130"/>
      <c r="P10" s="3131"/>
      <c r="Q10" s="3131"/>
      <c r="R10" s="3132"/>
      <c r="S10" s="3124"/>
      <c r="T10" s="3125"/>
      <c r="U10" s="3125"/>
      <c r="V10" s="3125"/>
      <c r="W10" s="3125"/>
      <c r="X10" s="3125"/>
      <c r="Y10" s="3125"/>
      <c r="Z10" s="3125"/>
      <c r="AA10" s="3126"/>
      <c r="AB10" s="3124" t="s">
        <v>248</v>
      </c>
      <c r="AC10" s="3125"/>
      <c r="AD10" s="3136" t="s">
        <v>250</v>
      </c>
      <c r="AE10" s="3137"/>
      <c r="AF10" s="3137"/>
      <c r="AG10" s="3137"/>
      <c r="AH10" s="3138"/>
      <c r="AI10" s="3112"/>
      <c r="AJ10" s="3113"/>
      <c r="AK10" s="3113"/>
      <c r="AL10" s="3113"/>
      <c r="AM10" s="3114"/>
      <c r="AN10" s="15"/>
      <c r="AP10" s="209"/>
      <c r="AQ10" s="3156" t="s">
        <v>253</v>
      </c>
      <c r="AR10" s="3156"/>
      <c r="AS10" s="3156"/>
      <c r="AT10" s="3156"/>
      <c r="AU10" s="3156"/>
      <c r="AV10" s="3156"/>
      <c r="AW10" s="3156"/>
      <c r="AX10" s="3158" t="s">
        <v>1583</v>
      </c>
      <c r="AY10" s="3158"/>
      <c r="AZ10" s="3158"/>
      <c r="BA10" s="3158"/>
      <c r="BB10" s="3158"/>
      <c r="BC10" s="3158"/>
      <c r="BD10" s="3158"/>
      <c r="BE10" s="3158"/>
      <c r="BF10" s="3158"/>
      <c r="BG10" s="3158"/>
      <c r="BH10" s="3158"/>
      <c r="BI10" s="3158"/>
      <c r="BJ10" s="3158"/>
      <c r="BK10" s="3158"/>
      <c r="BL10" s="3158"/>
      <c r="BM10" s="3158"/>
      <c r="BN10" s="3158"/>
      <c r="BO10" s="3158"/>
    </row>
    <row r="11" spans="1:67" ht="14.1" customHeight="1">
      <c r="A11" s="220"/>
      <c r="B11" s="13"/>
      <c r="C11" s="3107"/>
      <c r="D11" s="3160" t="s">
        <v>1153</v>
      </c>
      <c r="E11" s="3160"/>
      <c r="F11" s="3160"/>
      <c r="G11" s="3161" t="s">
        <v>1699</v>
      </c>
      <c r="H11" s="3161"/>
      <c r="I11" s="3161"/>
      <c r="J11" s="3161"/>
      <c r="K11" s="3161"/>
      <c r="L11" s="3162" t="s">
        <v>234</v>
      </c>
      <c r="M11" s="3162"/>
      <c r="N11" s="3162"/>
      <c r="O11" s="3162" t="s">
        <v>1150</v>
      </c>
      <c r="P11" s="3162"/>
      <c r="Q11" s="3162"/>
      <c r="R11" s="3162"/>
      <c r="S11" s="3163">
        <v>45352</v>
      </c>
      <c r="T11" s="3163"/>
      <c r="U11" s="3163"/>
      <c r="V11" s="3164"/>
      <c r="W11" s="451" t="s">
        <v>11</v>
      </c>
      <c r="X11" s="3165">
        <v>45412</v>
      </c>
      <c r="Y11" s="3163"/>
      <c r="Z11" s="3163"/>
      <c r="AA11" s="3163"/>
      <c r="AB11" s="3161" t="s">
        <v>261</v>
      </c>
      <c r="AC11" s="3166"/>
      <c r="AD11" s="3167" t="s">
        <v>1151</v>
      </c>
      <c r="AE11" s="3161"/>
      <c r="AF11" s="3161"/>
      <c r="AG11" s="3161"/>
      <c r="AH11" s="3161"/>
      <c r="AI11" s="3168"/>
      <c r="AJ11" s="3168"/>
      <c r="AK11" s="3168"/>
      <c r="AL11" s="3168"/>
      <c r="AM11" s="3168"/>
      <c r="AN11" s="15"/>
      <c r="AP11" s="209"/>
      <c r="AQ11" s="3157"/>
      <c r="AR11" s="3157"/>
      <c r="AS11" s="3157"/>
      <c r="AT11" s="3157"/>
      <c r="AU11" s="3157"/>
      <c r="AV11" s="3157"/>
      <c r="AW11" s="3157"/>
      <c r="AX11" s="3159"/>
      <c r="AY11" s="3159"/>
      <c r="AZ11" s="3159"/>
      <c r="BA11" s="3159"/>
      <c r="BB11" s="3159"/>
      <c r="BC11" s="3159"/>
      <c r="BD11" s="3159"/>
      <c r="BE11" s="3159"/>
      <c r="BF11" s="3159"/>
      <c r="BG11" s="3159"/>
      <c r="BH11" s="3159"/>
      <c r="BI11" s="3159"/>
      <c r="BJ11" s="3159"/>
      <c r="BK11" s="3159"/>
      <c r="BL11" s="3159"/>
      <c r="BM11" s="3159"/>
      <c r="BN11" s="3159"/>
      <c r="BO11" s="3159"/>
    </row>
    <row r="12" spans="1:67" ht="14.1" customHeight="1">
      <c r="A12" s="220"/>
      <c r="B12" s="13"/>
      <c r="C12" s="3107"/>
      <c r="D12" s="3139"/>
      <c r="E12" s="3139"/>
      <c r="F12" s="3139"/>
      <c r="G12" s="3140"/>
      <c r="H12" s="3140"/>
      <c r="I12" s="3140"/>
      <c r="J12" s="3140"/>
      <c r="K12" s="3140"/>
      <c r="L12" s="3141"/>
      <c r="M12" s="3141"/>
      <c r="N12" s="3141"/>
      <c r="O12" s="3141"/>
      <c r="P12" s="3141"/>
      <c r="Q12" s="3141"/>
      <c r="R12" s="3141"/>
      <c r="S12" s="3142"/>
      <c r="T12" s="3142"/>
      <c r="U12" s="3142"/>
      <c r="V12" s="3143"/>
      <c r="W12" s="452" t="s">
        <v>11</v>
      </c>
      <c r="X12" s="3144"/>
      <c r="Y12" s="3142"/>
      <c r="Z12" s="3142"/>
      <c r="AA12" s="3142"/>
      <c r="AB12" s="3140"/>
      <c r="AC12" s="3145"/>
      <c r="AD12" s="3146"/>
      <c r="AE12" s="3140"/>
      <c r="AF12" s="3140"/>
      <c r="AG12" s="3140"/>
      <c r="AH12" s="3140"/>
      <c r="AI12" s="3147" t="s">
        <v>142</v>
      </c>
      <c r="AJ12" s="3147"/>
      <c r="AK12" s="3147"/>
      <c r="AL12" s="3147"/>
      <c r="AM12" s="3147"/>
      <c r="AN12" s="15"/>
      <c r="AQ12" s="3169" t="s">
        <v>252</v>
      </c>
      <c r="AR12" s="3170"/>
      <c r="AS12" s="3170"/>
      <c r="AT12" s="3170"/>
      <c r="AU12" s="3170"/>
      <c r="AV12" s="3170"/>
      <c r="AW12" s="3170"/>
      <c r="AX12" s="3174" t="s">
        <v>1584</v>
      </c>
      <c r="AY12" s="3175"/>
      <c r="AZ12" s="3175"/>
      <c r="BA12" s="3175"/>
      <c r="BB12" s="3175"/>
      <c r="BC12" s="3175"/>
      <c r="BD12" s="3175"/>
      <c r="BE12" s="3175"/>
      <c r="BF12" s="3175"/>
      <c r="BG12" s="3175"/>
      <c r="BH12" s="3175"/>
      <c r="BI12" s="3175"/>
      <c r="BJ12" s="3175"/>
      <c r="BK12" s="3175"/>
      <c r="BL12" s="3175"/>
      <c r="BM12" s="3175"/>
      <c r="BN12" s="3175"/>
      <c r="BO12" s="3176"/>
    </row>
    <row r="13" spans="1:67" ht="14.1" customHeight="1">
      <c r="A13" s="220"/>
      <c r="B13" s="13"/>
      <c r="C13" s="3107"/>
      <c r="D13" s="3139"/>
      <c r="E13" s="3139"/>
      <c r="F13" s="3139"/>
      <c r="G13" s="3140"/>
      <c r="H13" s="3140"/>
      <c r="I13" s="3140"/>
      <c r="J13" s="3140"/>
      <c r="K13" s="3140"/>
      <c r="L13" s="3141"/>
      <c r="M13" s="3141"/>
      <c r="N13" s="3141"/>
      <c r="O13" s="3141"/>
      <c r="P13" s="3141"/>
      <c r="Q13" s="3141"/>
      <c r="R13" s="3141"/>
      <c r="S13" s="3142"/>
      <c r="T13" s="3142"/>
      <c r="U13" s="3142"/>
      <c r="V13" s="3143"/>
      <c r="W13" s="452" t="s">
        <v>11</v>
      </c>
      <c r="X13" s="3144"/>
      <c r="Y13" s="3142"/>
      <c r="Z13" s="3142"/>
      <c r="AA13" s="3142"/>
      <c r="AB13" s="3140"/>
      <c r="AC13" s="3145"/>
      <c r="AD13" s="3146"/>
      <c r="AE13" s="3140"/>
      <c r="AF13" s="3140"/>
      <c r="AG13" s="3140"/>
      <c r="AH13" s="3140"/>
      <c r="AI13" s="3147"/>
      <c r="AJ13" s="3147"/>
      <c r="AK13" s="3147"/>
      <c r="AL13" s="3147"/>
      <c r="AM13" s="3147"/>
      <c r="AN13" s="15"/>
      <c r="AQ13" s="3171"/>
      <c r="AR13" s="3104"/>
      <c r="AS13" s="3104"/>
      <c r="AT13" s="3104"/>
      <c r="AU13" s="3104"/>
      <c r="AV13" s="3104"/>
      <c r="AW13" s="3104"/>
      <c r="AX13" s="3177"/>
      <c r="AY13" s="3178"/>
      <c r="AZ13" s="3178"/>
      <c r="BA13" s="3178"/>
      <c r="BB13" s="3178"/>
      <c r="BC13" s="3178"/>
      <c r="BD13" s="3178"/>
      <c r="BE13" s="3178"/>
      <c r="BF13" s="3178"/>
      <c r="BG13" s="3178"/>
      <c r="BH13" s="3178"/>
      <c r="BI13" s="3178"/>
      <c r="BJ13" s="3178"/>
      <c r="BK13" s="3178"/>
      <c r="BL13" s="3178"/>
      <c r="BM13" s="3178"/>
      <c r="BN13" s="3178"/>
      <c r="BO13" s="3179"/>
    </row>
    <row r="14" spans="1:67" ht="14.1" customHeight="1">
      <c r="A14" s="220"/>
      <c r="B14" s="13"/>
      <c r="C14" s="3107"/>
      <c r="D14" s="3139"/>
      <c r="E14" s="3139"/>
      <c r="F14" s="3139"/>
      <c r="G14" s="3140"/>
      <c r="H14" s="3140"/>
      <c r="I14" s="3140"/>
      <c r="J14" s="3140"/>
      <c r="K14" s="3140"/>
      <c r="L14" s="3141"/>
      <c r="M14" s="3141"/>
      <c r="N14" s="3141"/>
      <c r="O14" s="3141"/>
      <c r="P14" s="3141"/>
      <c r="Q14" s="3141"/>
      <c r="R14" s="3141"/>
      <c r="S14" s="3142"/>
      <c r="T14" s="3142"/>
      <c r="U14" s="3142"/>
      <c r="V14" s="3143"/>
      <c r="W14" s="452" t="s">
        <v>11</v>
      </c>
      <c r="X14" s="3144"/>
      <c r="Y14" s="3142"/>
      <c r="Z14" s="3142"/>
      <c r="AA14" s="3142"/>
      <c r="AB14" s="3140"/>
      <c r="AC14" s="3145"/>
      <c r="AD14" s="3146"/>
      <c r="AE14" s="3140"/>
      <c r="AF14" s="3140"/>
      <c r="AG14" s="3140"/>
      <c r="AH14" s="3140"/>
      <c r="AI14" s="3147"/>
      <c r="AJ14" s="3147"/>
      <c r="AK14" s="3147"/>
      <c r="AL14" s="3147"/>
      <c r="AM14" s="3147"/>
      <c r="AN14" s="15"/>
      <c r="AQ14" s="3171"/>
      <c r="AR14" s="3104"/>
      <c r="AS14" s="3104"/>
      <c r="AT14" s="3104"/>
      <c r="AU14" s="3104"/>
      <c r="AV14" s="3104"/>
      <c r="AW14" s="3104"/>
      <c r="AX14" s="3177"/>
      <c r="AY14" s="3178"/>
      <c r="AZ14" s="3178"/>
      <c r="BA14" s="3178"/>
      <c r="BB14" s="3178"/>
      <c r="BC14" s="3178"/>
      <c r="BD14" s="3178"/>
      <c r="BE14" s="3178"/>
      <c r="BF14" s="3178"/>
      <c r="BG14" s="3178"/>
      <c r="BH14" s="3178"/>
      <c r="BI14" s="3178"/>
      <c r="BJ14" s="3178"/>
      <c r="BK14" s="3178"/>
      <c r="BL14" s="3178"/>
      <c r="BM14" s="3178"/>
      <c r="BN14" s="3178"/>
      <c r="BO14" s="3179"/>
    </row>
    <row r="15" spans="1:67" ht="14.1" customHeight="1">
      <c r="A15" s="220"/>
      <c r="B15" s="212"/>
      <c r="C15" s="3107"/>
      <c r="D15" s="3183"/>
      <c r="E15" s="3184"/>
      <c r="F15" s="3185"/>
      <c r="G15" s="3145"/>
      <c r="H15" s="3151"/>
      <c r="I15" s="3151"/>
      <c r="J15" s="3151"/>
      <c r="K15" s="3152"/>
      <c r="L15" s="3186"/>
      <c r="M15" s="3187"/>
      <c r="N15" s="3188"/>
      <c r="O15" s="3186"/>
      <c r="P15" s="3187"/>
      <c r="Q15" s="3187"/>
      <c r="R15" s="3188"/>
      <c r="S15" s="3143"/>
      <c r="T15" s="3148"/>
      <c r="U15" s="3148"/>
      <c r="V15" s="3148"/>
      <c r="W15" s="452" t="s">
        <v>11</v>
      </c>
      <c r="X15" s="3148"/>
      <c r="Y15" s="3148"/>
      <c r="Z15" s="3148"/>
      <c r="AA15" s="3144"/>
      <c r="AB15" s="3145"/>
      <c r="AC15" s="3149"/>
      <c r="AD15" s="3150"/>
      <c r="AE15" s="3151"/>
      <c r="AF15" s="3151"/>
      <c r="AG15" s="3151"/>
      <c r="AH15" s="3152"/>
      <c r="AI15" s="3153"/>
      <c r="AJ15" s="3154"/>
      <c r="AK15" s="3154"/>
      <c r="AL15" s="3154"/>
      <c r="AM15" s="3155"/>
      <c r="AN15" s="15"/>
      <c r="AQ15" s="3171"/>
      <c r="AR15" s="3104"/>
      <c r="AS15" s="3104"/>
      <c r="AT15" s="3104"/>
      <c r="AU15" s="3104"/>
      <c r="AV15" s="3104"/>
      <c r="AW15" s="3104"/>
      <c r="AX15" s="3177"/>
      <c r="AY15" s="3178"/>
      <c r="AZ15" s="3178"/>
      <c r="BA15" s="3178"/>
      <c r="BB15" s="3178"/>
      <c r="BC15" s="3178"/>
      <c r="BD15" s="3178"/>
      <c r="BE15" s="3178"/>
      <c r="BF15" s="3178"/>
      <c r="BG15" s="3178"/>
      <c r="BH15" s="3178"/>
      <c r="BI15" s="3178"/>
      <c r="BJ15" s="3178"/>
      <c r="BK15" s="3178"/>
      <c r="BL15" s="3178"/>
      <c r="BM15" s="3178"/>
      <c r="BN15" s="3178"/>
      <c r="BO15" s="3179"/>
    </row>
    <row r="16" spans="1:67" ht="14.1" customHeight="1">
      <c r="A16" s="220"/>
      <c r="B16" s="13"/>
      <c r="C16" s="3108"/>
      <c r="D16" s="3189"/>
      <c r="E16" s="3189"/>
      <c r="F16" s="3189"/>
      <c r="G16" s="3190"/>
      <c r="H16" s="3190"/>
      <c r="I16" s="3190"/>
      <c r="J16" s="3190"/>
      <c r="K16" s="3190"/>
      <c r="L16" s="3191"/>
      <c r="M16" s="3191"/>
      <c r="N16" s="3191"/>
      <c r="O16" s="3191"/>
      <c r="P16" s="3191"/>
      <c r="Q16" s="3191"/>
      <c r="R16" s="3191"/>
      <c r="S16" s="3192"/>
      <c r="T16" s="3192"/>
      <c r="U16" s="3192"/>
      <c r="V16" s="3193"/>
      <c r="W16" s="453" t="s">
        <v>11</v>
      </c>
      <c r="X16" s="3194"/>
      <c r="Y16" s="3192"/>
      <c r="Z16" s="3192"/>
      <c r="AA16" s="3192"/>
      <c r="AB16" s="3190"/>
      <c r="AC16" s="3195"/>
      <c r="AD16" s="3196"/>
      <c r="AE16" s="3190"/>
      <c r="AF16" s="3190"/>
      <c r="AG16" s="3190"/>
      <c r="AH16" s="3190"/>
      <c r="AI16" s="3197"/>
      <c r="AJ16" s="3197"/>
      <c r="AK16" s="3197"/>
      <c r="AL16" s="3197"/>
      <c r="AM16" s="3197"/>
      <c r="AN16" s="15"/>
      <c r="AO16" s="454"/>
      <c r="AP16" s="177"/>
      <c r="AQ16" s="3172"/>
      <c r="AR16" s="3173"/>
      <c r="AS16" s="3173"/>
      <c r="AT16" s="3173"/>
      <c r="AU16" s="3173"/>
      <c r="AV16" s="3173"/>
      <c r="AW16" s="3173"/>
      <c r="AX16" s="3180"/>
      <c r="AY16" s="3181"/>
      <c r="AZ16" s="3181"/>
      <c r="BA16" s="3181"/>
      <c r="BB16" s="3181"/>
      <c r="BC16" s="3181"/>
      <c r="BD16" s="3181"/>
      <c r="BE16" s="3181"/>
      <c r="BF16" s="3181"/>
      <c r="BG16" s="3181"/>
      <c r="BH16" s="3181"/>
      <c r="BI16" s="3181"/>
      <c r="BJ16" s="3181"/>
      <c r="BK16" s="3181"/>
      <c r="BL16" s="3181"/>
      <c r="BM16" s="3181"/>
      <c r="BN16" s="3181"/>
      <c r="BO16" s="3182"/>
    </row>
    <row r="17" spans="1:67" ht="14.1" customHeight="1">
      <c r="A17" s="220"/>
      <c r="B17" s="13"/>
      <c r="C17" s="244"/>
      <c r="D17" s="244"/>
      <c r="E17" s="244"/>
      <c r="F17" s="244"/>
      <c r="G17" s="244"/>
      <c r="H17" s="244"/>
      <c r="I17" s="244"/>
      <c r="J17" s="32"/>
      <c r="K17" s="32"/>
      <c r="L17" s="32"/>
      <c r="M17" s="373"/>
      <c r="N17" s="32"/>
      <c r="O17" s="32"/>
      <c r="P17" s="32"/>
      <c r="Q17" s="32"/>
      <c r="R17" s="32"/>
      <c r="S17" s="32"/>
      <c r="T17" s="32"/>
      <c r="U17" s="32"/>
      <c r="V17" s="32"/>
      <c r="W17" s="455"/>
      <c r="X17" s="455"/>
      <c r="Y17" s="455"/>
      <c r="Z17" s="455"/>
      <c r="AA17" s="455"/>
      <c r="AB17" s="456"/>
      <c r="AC17" s="178"/>
      <c r="AD17" s="455"/>
      <c r="AE17" s="455"/>
      <c r="AF17" s="455"/>
      <c r="AG17" s="178"/>
      <c r="AH17" s="178"/>
      <c r="AI17" s="178"/>
      <c r="AN17" s="15"/>
      <c r="AQ17" s="3169" t="s">
        <v>1585</v>
      </c>
      <c r="AR17" s="3170"/>
      <c r="AS17" s="3170"/>
      <c r="AT17" s="3170"/>
      <c r="AU17" s="3170"/>
      <c r="AV17" s="3170"/>
      <c r="AW17" s="3170"/>
      <c r="AX17" s="3174" t="s">
        <v>1467</v>
      </c>
      <c r="AY17" s="3175"/>
      <c r="AZ17" s="3175"/>
      <c r="BA17" s="3175"/>
      <c r="BB17" s="3175"/>
      <c r="BC17" s="3175"/>
      <c r="BD17" s="3175"/>
      <c r="BE17" s="3175"/>
      <c r="BF17" s="3175"/>
      <c r="BG17" s="3175"/>
      <c r="BH17" s="3175"/>
      <c r="BI17" s="3175"/>
      <c r="BJ17" s="3175"/>
      <c r="BK17" s="3175"/>
      <c r="BL17" s="3175"/>
      <c r="BM17" s="3175"/>
      <c r="BN17" s="3175"/>
      <c r="BO17" s="3176"/>
    </row>
    <row r="18" spans="1:67" ht="14.1" customHeight="1">
      <c r="A18" s="220"/>
      <c r="B18" s="16"/>
      <c r="C18" s="209" t="s">
        <v>32</v>
      </c>
      <c r="D18" s="3202" t="s">
        <v>1317</v>
      </c>
      <c r="E18" s="3202"/>
      <c r="F18" s="3202"/>
      <c r="G18" s="3202"/>
      <c r="H18" s="3202"/>
      <c r="I18" s="3202"/>
      <c r="J18" s="3202"/>
      <c r="K18" s="3202"/>
      <c r="L18" s="3202"/>
      <c r="M18" s="3202"/>
      <c r="N18" s="3202"/>
      <c r="O18" s="3202"/>
      <c r="P18" s="3202"/>
      <c r="Q18" s="3202"/>
      <c r="R18" s="3202"/>
      <c r="S18" s="3202"/>
      <c r="T18" s="3202"/>
      <c r="U18" s="3202"/>
      <c r="V18" s="3202"/>
      <c r="W18" s="3202"/>
      <c r="X18" s="3202"/>
      <c r="Y18" s="3202"/>
      <c r="Z18" s="3202"/>
      <c r="AA18" s="3202"/>
      <c r="AB18" s="3202"/>
      <c r="AC18" s="3202"/>
      <c r="AD18" s="3202"/>
      <c r="AE18" s="3202"/>
      <c r="AF18" s="3202"/>
      <c r="AG18" s="3202"/>
      <c r="AH18" s="3202"/>
      <c r="AI18" s="3202"/>
      <c r="AJ18" s="3202"/>
      <c r="AK18" s="3202"/>
      <c r="AL18" s="3202"/>
      <c r="AM18" s="3202"/>
      <c r="AN18" s="173"/>
      <c r="AQ18" s="3198"/>
      <c r="AR18" s="3105"/>
      <c r="AS18" s="3105"/>
      <c r="AT18" s="3105"/>
      <c r="AU18" s="3105"/>
      <c r="AV18" s="3105"/>
      <c r="AW18" s="3105"/>
      <c r="AX18" s="3199"/>
      <c r="AY18" s="3200"/>
      <c r="AZ18" s="3200"/>
      <c r="BA18" s="3200"/>
      <c r="BB18" s="3200"/>
      <c r="BC18" s="3200"/>
      <c r="BD18" s="3200"/>
      <c r="BE18" s="3200"/>
      <c r="BF18" s="3200"/>
      <c r="BG18" s="3200"/>
      <c r="BH18" s="3200"/>
      <c r="BI18" s="3200"/>
      <c r="BJ18" s="3200"/>
      <c r="BK18" s="3200"/>
      <c r="BL18" s="3200"/>
      <c r="BM18" s="3200"/>
      <c r="BN18" s="3200"/>
      <c r="BO18" s="3201"/>
    </row>
    <row r="19" spans="1:67" ht="14.1" customHeight="1">
      <c r="A19" s="220"/>
      <c r="B19" s="13"/>
      <c r="C19" s="3106" t="s">
        <v>1205</v>
      </c>
      <c r="D19" s="3109" t="s">
        <v>247</v>
      </c>
      <c r="E19" s="3110"/>
      <c r="F19" s="3111"/>
      <c r="G19" s="3203" t="s">
        <v>825</v>
      </c>
      <c r="H19" s="3204"/>
      <c r="I19" s="3204"/>
      <c r="J19" s="3204"/>
      <c r="K19" s="3121" t="s">
        <v>51</v>
      </c>
      <c r="L19" s="3122"/>
      <c r="M19" s="3122"/>
      <c r="N19" s="3122"/>
      <c r="O19" s="3122"/>
      <c r="P19" s="3109" t="s">
        <v>381</v>
      </c>
      <c r="Q19" s="3111"/>
      <c r="R19" s="3204" t="s">
        <v>53</v>
      </c>
      <c r="S19" s="3204"/>
      <c r="T19" s="3204"/>
      <c r="U19" s="3204"/>
      <c r="V19" s="3205" t="s">
        <v>95</v>
      </c>
      <c r="W19" s="3123"/>
      <c r="X19" s="3127" t="s">
        <v>246</v>
      </c>
      <c r="Y19" s="3128"/>
      <c r="Z19" s="3128"/>
      <c r="AA19" s="3129"/>
      <c r="AB19" s="3121" t="s">
        <v>54</v>
      </c>
      <c r="AC19" s="3122"/>
      <c r="AD19" s="3122"/>
      <c r="AE19" s="3122"/>
      <c r="AF19" s="3122"/>
      <c r="AG19" s="3122"/>
      <c r="AH19" s="3122"/>
      <c r="AI19" s="3122"/>
      <c r="AJ19" s="3122"/>
      <c r="AK19" s="3122"/>
      <c r="AL19" s="3122"/>
      <c r="AM19" s="3123"/>
      <c r="AN19" s="457"/>
    </row>
    <row r="20" spans="1:67" ht="14.1" customHeight="1">
      <c r="A20" s="220"/>
      <c r="B20" s="13"/>
      <c r="C20" s="3107"/>
      <c r="D20" s="3112"/>
      <c r="E20" s="3113"/>
      <c r="F20" s="3114"/>
      <c r="G20" s="3204"/>
      <c r="H20" s="3204"/>
      <c r="I20" s="3204"/>
      <c r="J20" s="3204"/>
      <c r="K20" s="3124"/>
      <c r="L20" s="3125"/>
      <c r="M20" s="3125"/>
      <c r="N20" s="3125"/>
      <c r="O20" s="3125"/>
      <c r="P20" s="3112"/>
      <c r="Q20" s="3114"/>
      <c r="R20" s="3204"/>
      <c r="S20" s="3204"/>
      <c r="T20" s="3204"/>
      <c r="U20" s="3204"/>
      <c r="V20" s="3124"/>
      <c r="W20" s="3126"/>
      <c r="X20" s="3130"/>
      <c r="Y20" s="3131"/>
      <c r="Z20" s="3131"/>
      <c r="AA20" s="3132"/>
      <c r="AB20" s="3124"/>
      <c r="AC20" s="3125"/>
      <c r="AD20" s="3125"/>
      <c r="AE20" s="3125"/>
      <c r="AF20" s="3125"/>
      <c r="AG20" s="3125"/>
      <c r="AH20" s="3125"/>
      <c r="AI20" s="3125"/>
      <c r="AJ20" s="3125"/>
      <c r="AK20" s="3125"/>
      <c r="AL20" s="3125"/>
      <c r="AM20" s="3126"/>
      <c r="AN20" s="457"/>
      <c r="AO20" s="220"/>
      <c r="AP20" s="220"/>
    </row>
    <row r="21" spans="1:67" ht="14.1" customHeight="1">
      <c r="A21" s="220"/>
      <c r="B21" s="13"/>
      <c r="C21" s="3107"/>
      <c r="D21" s="3206" t="s">
        <v>1152</v>
      </c>
      <c r="E21" s="3207"/>
      <c r="F21" s="3208"/>
      <c r="G21" s="3212">
        <v>45413</v>
      </c>
      <c r="H21" s="3213"/>
      <c r="I21" s="3213"/>
      <c r="J21" s="3214"/>
      <c r="K21" s="3218" t="s">
        <v>1700</v>
      </c>
      <c r="L21" s="3219"/>
      <c r="M21" s="3219"/>
      <c r="N21" s="3219"/>
      <c r="O21" s="3219"/>
      <c r="P21" s="3206">
        <v>30</v>
      </c>
      <c r="Q21" s="3208"/>
      <c r="R21" s="3218" t="s">
        <v>234</v>
      </c>
      <c r="S21" s="3219"/>
      <c r="T21" s="3219"/>
      <c r="U21" s="3222"/>
      <c r="V21" s="3224">
        <v>5</v>
      </c>
      <c r="W21" s="3225"/>
      <c r="X21" s="3218" t="s">
        <v>1150</v>
      </c>
      <c r="Y21" s="3219"/>
      <c r="Z21" s="3219"/>
      <c r="AA21" s="3222"/>
      <c r="AB21" s="3228" t="s">
        <v>1154</v>
      </c>
      <c r="AC21" s="3229"/>
      <c r="AD21" s="3229"/>
      <c r="AE21" s="3229"/>
      <c r="AF21" s="3229"/>
      <c r="AG21" s="3229"/>
      <c r="AH21" s="3229"/>
      <c r="AI21" s="3229"/>
      <c r="AJ21" s="3229"/>
      <c r="AK21" s="3229"/>
      <c r="AL21" s="3229"/>
      <c r="AM21" s="3230"/>
      <c r="AN21" s="15"/>
      <c r="AO21" s="220"/>
      <c r="AP21" s="220"/>
    </row>
    <row r="22" spans="1:67" ht="14.1" customHeight="1">
      <c r="A22" s="220"/>
      <c r="B22" s="13"/>
      <c r="C22" s="3107"/>
      <c r="D22" s="3209"/>
      <c r="E22" s="3210"/>
      <c r="F22" s="3211"/>
      <c r="G22" s="3215"/>
      <c r="H22" s="3216"/>
      <c r="I22" s="3216"/>
      <c r="J22" s="3217"/>
      <c r="K22" s="3220"/>
      <c r="L22" s="3221"/>
      <c r="M22" s="3221"/>
      <c r="N22" s="3221"/>
      <c r="O22" s="3221"/>
      <c r="P22" s="3209"/>
      <c r="Q22" s="3211"/>
      <c r="R22" s="3220"/>
      <c r="S22" s="3221"/>
      <c r="T22" s="3221"/>
      <c r="U22" s="3223"/>
      <c r="V22" s="3226"/>
      <c r="W22" s="3227"/>
      <c r="X22" s="3220"/>
      <c r="Y22" s="3221"/>
      <c r="Z22" s="3221"/>
      <c r="AA22" s="3223"/>
      <c r="AB22" s="3228"/>
      <c r="AC22" s="3229"/>
      <c r="AD22" s="3229"/>
      <c r="AE22" s="3229"/>
      <c r="AF22" s="3229"/>
      <c r="AG22" s="3229"/>
      <c r="AH22" s="3229"/>
      <c r="AI22" s="3229"/>
      <c r="AJ22" s="3229"/>
      <c r="AK22" s="3229"/>
      <c r="AL22" s="3229"/>
      <c r="AM22" s="3230"/>
      <c r="AN22" s="15"/>
      <c r="AO22" s="220"/>
      <c r="AP22" s="220"/>
    </row>
    <row r="23" spans="1:67" ht="14.1" customHeight="1">
      <c r="A23" s="220"/>
      <c r="B23" s="13"/>
      <c r="C23" s="3107"/>
      <c r="D23" s="3231"/>
      <c r="E23" s="3232"/>
      <c r="F23" s="3233"/>
      <c r="G23" s="3237"/>
      <c r="H23" s="3238"/>
      <c r="I23" s="3238"/>
      <c r="J23" s="3239"/>
      <c r="K23" s="3243"/>
      <c r="L23" s="3244"/>
      <c r="M23" s="3244"/>
      <c r="N23" s="3244"/>
      <c r="O23" s="3245"/>
      <c r="P23" s="3249"/>
      <c r="Q23" s="3250"/>
      <c r="R23" s="3249"/>
      <c r="S23" s="3253"/>
      <c r="T23" s="3253"/>
      <c r="U23" s="3250"/>
      <c r="V23" s="3257"/>
      <c r="W23" s="3258"/>
      <c r="X23" s="3249"/>
      <c r="Y23" s="3253"/>
      <c r="Z23" s="3253"/>
      <c r="AA23" s="3250"/>
      <c r="AB23" s="3261"/>
      <c r="AC23" s="3262"/>
      <c r="AD23" s="3262"/>
      <c r="AE23" s="3262"/>
      <c r="AF23" s="3262"/>
      <c r="AG23" s="3262"/>
      <c r="AH23" s="3262"/>
      <c r="AI23" s="3262"/>
      <c r="AJ23" s="3262"/>
      <c r="AK23" s="3262"/>
      <c r="AL23" s="3262"/>
      <c r="AM23" s="3263"/>
      <c r="AN23" s="15"/>
      <c r="AO23" s="220"/>
      <c r="AP23" s="220"/>
      <c r="AX23" s="458"/>
      <c r="AY23" s="458"/>
      <c r="AZ23" s="458"/>
      <c r="BA23" s="458"/>
      <c r="BB23" s="458"/>
      <c r="BC23" s="458"/>
      <c r="BD23" s="458"/>
      <c r="BE23" s="458"/>
      <c r="BF23" s="458"/>
      <c r="BG23" s="458"/>
      <c r="BH23" s="458"/>
      <c r="BI23" s="458"/>
      <c r="BJ23" s="458"/>
      <c r="BK23" s="458"/>
      <c r="BL23" s="458"/>
      <c r="BM23" s="458"/>
      <c r="BN23" s="458"/>
      <c r="BO23" s="458"/>
    </row>
    <row r="24" spans="1:67" ht="14.1" customHeight="1">
      <c r="A24" s="220"/>
      <c r="B24" s="13"/>
      <c r="C24" s="3107"/>
      <c r="D24" s="3234"/>
      <c r="E24" s="3235"/>
      <c r="F24" s="3236"/>
      <c r="G24" s="3240"/>
      <c r="H24" s="3241"/>
      <c r="I24" s="3241"/>
      <c r="J24" s="3242"/>
      <c r="K24" s="3246"/>
      <c r="L24" s="3247"/>
      <c r="M24" s="3247"/>
      <c r="N24" s="3247"/>
      <c r="O24" s="3248"/>
      <c r="P24" s="3251"/>
      <c r="Q24" s="3252"/>
      <c r="R24" s="3254"/>
      <c r="S24" s="3255"/>
      <c r="T24" s="3255"/>
      <c r="U24" s="3256"/>
      <c r="V24" s="3259"/>
      <c r="W24" s="3260"/>
      <c r="X24" s="3254"/>
      <c r="Y24" s="3255"/>
      <c r="Z24" s="3255"/>
      <c r="AA24" s="3256"/>
      <c r="AB24" s="3264"/>
      <c r="AC24" s="3262"/>
      <c r="AD24" s="3262"/>
      <c r="AE24" s="3262"/>
      <c r="AF24" s="3262"/>
      <c r="AG24" s="3262"/>
      <c r="AH24" s="3262"/>
      <c r="AI24" s="3262"/>
      <c r="AJ24" s="3262"/>
      <c r="AK24" s="3262"/>
      <c r="AL24" s="3262"/>
      <c r="AM24" s="3263"/>
      <c r="AN24" s="15"/>
      <c r="AX24" s="458"/>
      <c r="AY24" s="458"/>
      <c r="AZ24" s="458"/>
      <c r="BA24" s="458"/>
      <c r="BB24" s="458"/>
      <c r="BC24" s="458"/>
      <c r="BD24" s="458"/>
      <c r="BE24" s="458"/>
      <c r="BF24" s="458"/>
      <c r="BG24" s="458"/>
      <c r="BH24" s="458"/>
      <c r="BI24" s="458"/>
      <c r="BJ24" s="458"/>
      <c r="BK24" s="458"/>
      <c r="BL24" s="458"/>
      <c r="BM24" s="458"/>
      <c r="BN24" s="458"/>
      <c r="BO24" s="458"/>
    </row>
    <row r="25" spans="1:67" ht="14.1" customHeight="1">
      <c r="A25" s="220"/>
      <c r="B25" s="13"/>
      <c r="C25" s="3107"/>
      <c r="D25" s="3231"/>
      <c r="E25" s="3232"/>
      <c r="F25" s="3233"/>
      <c r="G25" s="3237"/>
      <c r="H25" s="3238"/>
      <c r="I25" s="3238"/>
      <c r="J25" s="3239"/>
      <c r="K25" s="3243"/>
      <c r="L25" s="3265"/>
      <c r="M25" s="3265"/>
      <c r="N25" s="3265"/>
      <c r="O25" s="3266"/>
      <c r="P25" s="3249"/>
      <c r="Q25" s="3250"/>
      <c r="R25" s="3249"/>
      <c r="S25" s="3253"/>
      <c r="T25" s="3253"/>
      <c r="U25" s="3250"/>
      <c r="V25" s="3257"/>
      <c r="W25" s="3258"/>
      <c r="X25" s="3249"/>
      <c r="Y25" s="3253"/>
      <c r="Z25" s="3253"/>
      <c r="AA25" s="3250"/>
      <c r="AB25" s="3261"/>
      <c r="AC25" s="3262"/>
      <c r="AD25" s="3262"/>
      <c r="AE25" s="3262"/>
      <c r="AF25" s="3262"/>
      <c r="AG25" s="3262"/>
      <c r="AH25" s="3262"/>
      <c r="AI25" s="3262"/>
      <c r="AJ25" s="3262"/>
      <c r="AK25" s="3262"/>
      <c r="AL25" s="3262"/>
      <c r="AM25" s="3263"/>
      <c r="AN25" s="15"/>
    </row>
    <row r="26" spans="1:67" ht="14.1" customHeight="1">
      <c r="A26" s="220"/>
      <c r="B26" s="13"/>
      <c r="C26" s="3107"/>
      <c r="D26" s="3234"/>
      <c r="E26" s="3235"/>
      <c r="F26" s="3236"/>
      <c r="G26" s="3240"/>
      <c r="H26" s="3241"/>
      <c r="I26" s="3241"/>
      <c r="J26" s="3242"/>
      <c r="K26" s="3267"/>
      <c r="L26" s="3268"/>
      <c r="M26" s="3268"/>
      <c r="N26" s="3268"/>
      <c r="O26" s="3269"/>
      <c r="P26" s="3251"/>
      <c r="Q26" s="3252"/>
      <c r="R26" s="3254"/>
      <c r="S26" s="3255"/>
      <c r="T26" s="3255"/>
      <c r="U26" s="3256"/>
      <c r="V26" s="3259"/>
      <c r="W26" s="3260"/>
      <c r="X26" s="3254"/>
      <c r="Y26" s="3255"/>
      <c r="Z26" s="3255"/>
      <c r="AA26" s="3256"/>
      <c r="AB26" s="3264"/>
      <c r="AC26" s="3262"/>
      <c r="AD26" s="3262"/>
      <c r="AE26" s="3262"/>
      <c r="AF26" s="3262"/>
      <c r="AG26" s="3262"/>
      <c r="AH26" s="3262"/>
      <c r="AI26" s="3262"/>
      <c r="AJ26" s="3262"/>
      <c r="AK26" s="3262"/>
      <c r="AL26" s="3262"/>
      <c r="AM26" s="3263"/>
      <c r="AN26" s="15"/>
    </row>
    <row r="27" spans="1:67" ht="14.1" customHeight="1">
      <c r="A27" s="220"/>
      <c r="B27" s="13"/>
      <c r="C27" s="3107"/>
      <c r="D27" s="3231"/>
      <c r="E27" s="3232"/>
      <c r="F27" s="3233"/>
      <c r="G27" s="3237"/>
      <c r="H27" s="3238"/>
      <c r="I27" s="3238"/>
      <c r="J27" s="3239"/>
      <c r="K27" s="3243"/>
      <c r="L27" s="3265"/>
      <c r="M27" s="3265"/>
      <c r="N27" s="3265"/>
      <c r="O27" s="3266"/>
      <c r="P27" s="3249"/>
      <c r="Q27" s="3250"/>
      <c r="R27" s="3249"/>
      <c r="S27" s="3253"/>
      <c r="T27" s="3253"/>
      <c r="U27" s="3250"/>
      <c r="V27" s="3257"/>
      <c r="W27" s="3258"/>
      <c r="X27" s="3249"/>
      <c r="Y27" s="3253"/>
      <c r="Z27" s="3253"/>
      <c r="AA27" s="3250"/>
      <c r="AB27" s="3261"/>
      <c r="AC27" s="3262"/>
      <c r="AD27" s="3262"/>
      <c r="AE27" s="3262"/>
      <c r="AF27" s="3262"/>
      <c r="AG27" s="3262"/>
      <c r="AH27" s="3262"/>
      <c r="AI27" s="3262"/>
      <c r="AJ27" s="3262"/>
      <c r="AK27" s="3262"/>
      <c r="AL27" s="3262"/>
      <c r="AM27" s="3263"/>
      <c r="AN27" s="15"/>
    </row>
    <row r="28" spans="1:67" ht="14.1" customHeight="1">
      <c r="A28" s="220"/>
      <c r="B28" s="13"/>
      <c r="C28" s="3107"/>
      <c r="D28" s="3234"/>
      <c r="E28" s="3235"/>
      <c r="F28" s="3236"/>
      <c r="G28" s="3240"/>
      <c r="H28" s="3241"/>
      <c r="I28" s="3241"/>
      <c r="J28" s="3242"/>
      <c r="K28" s="3267"/>
      <c r="L28" s="3268"/>
      <c r="M28" s="3268"/>
      <c r="N28" s="3268"/>
      <c r="O28" s="3269"/>
      <c r="P28" s="3251"/>
      <c r="Q28" s="3252"/>
      <c r="R28" s="3254"/>
      <c r="S28" s="3255"/>
      <c r="T28" s="3255"/>
      <c r="U28" s="3256"/>
      <c r="V28" s="3259"/>
      <c r="W28" s="3260"/>
      <c r="X28" s="3254"/>
      <c r="Y28" s="3255"/>
      <c r="Z28" s="3255"/>
      <c r="AA28" s="3256"/>
      <c r="AB28" s="3264"/>
      <c r="AC28" s="3262"/>
      <c r="AD28" s="3262"/>
      <c r="AE28" s="3262"/>
      <c r="AF28" s="3262"/>
      <c r="AG28" s="3262"/>
      <c r="AH28" s="3262"/>
      <c r="AI28" s="3262"/>
      <c r="AJ28" s="3262"/>
      <c r="AK28" s="3262"/>
      <c r="AL28" s="3262"/>
      <c r="AM28" s="3263"/>
      <c r="AN28" s="15"/>
    </row>
    <row r="29" spans="1:67" ht="14.1" customHeight="1">
      <c r="A29" s="220"/>
      <c r="B29" s="13"/>
      <c r="C29" s="3107"/>
      <c r="D29" s="3231"/>
      <c r="E29" s="3232"/>
      <c r="F29" s="3233"/>
      <c r="G29" s="3237"/>
      <c r="H29" s="3238"/>
      <c r="I29" s="3238"/>
      <c r="J29" s="3239"/>
      <c r="K29" s="3243"/>
      <c r="L29" s="3265"/>
      <c r="M29" s="3265"/>
      <c r="N29" s="3265"/>
      <c r="O29" s="3266"/>
      <c r="P29" s="3249"/>
      <c r="Q29" s="3250"/>
      <c r="R29" s="3249"/>
      <c r="S29" s="3253"/>
      <c r="T29" s="3253"/>
      <c r="U29" s="3250"/>
      <c r="V29" s="3257"/>
      <c r="W29" s="3258"/>
      <c r="X29" s="3249"/>
      <c r="Y29" s="3253"/>
      <c r="Z29" s="3253"/>
      <c r="AA29" s="3250"/>
      <c r="AB29" s="3261"/>
      <c r="AC29" s="3262"/>
      <c r="AD29" s="3262"/>
      <c r="AE29" s="3262"/>
      <c r="AF29" s="3262"/>
      <c r="AG29" s="3262"/>
      <c r="AH29" s="3262"/>
      <c r="AI29" s="3262"/>
      <c r="AJ29" s="3262"/>
      <c r="AK29" s="3262"/>
      <c r="AL29" s="3262"/>
      <c r="AM29" s="3263"/>
      <c r="AN29" s="15"/>
    </row>
    <row r="30" spans="1:67" ht="14.1" customHeight="1">
      <c r="A30" s="220"/>
      <c r="B30" s="13"/>
      <c r="C30" s="3107"/>
      <c r="D30" s="3234"/>
      <c r="E30" s="3235"/>
      <c r="F30" s="3236"/>
      <c r="G30" s="3240"/>
      <c r="H30" s="3241"/>
      <c r="I30" s="3241"/>
      <c r="J30" s="3242"/>
      <c r="K30" s="3267"/>
      <c r="L30" s="3268"/>
      <c r="M30" s="3268"/>
      <c r="N30" s="3268"/>
      <c r="O30" s="3269"/>
      <c r="P30" s="3251"/>
      <c r="Q30" s="3252"/>
      <c r="R30" s="3254"/>
      <c r="S30" s="3255"/>
      <c r="T30" s="3255"/>
      <c r="U30" s="3256"/>
      <c r="V30" s="3259"/>
      <c r="W30" s="3260"/>
      <c r="X30" s="3254"/>
      <c r="Y30" s="3255"/>
      <c r="Z30" s="3255"/>
      <c r="AA30" s="3256"/>
      <c r="AB30" s="3264"/>
      <c r="AC30" s="3262"/>
      <c r="AD30" s="3262"/>
      <c r="AE30" s="3262"/>
      <c r="AF30" s="3262"/>
      <c r="AG30" s="3262"/>
      <c r="AH30" s="3262"/>
      <c r="AI30" s="3262"/>
      <c r="AJ30" s="3262"/>
      <c r="AK30" s="3262"/>
      <c r="AL30" s="3262"/>
      <c r="AM30" s="3263"/>
      <c r="AN30" s="15"/>
    </row>
    <row r="31" spans="1:67" ht="14.1" customHeight="1">
      <c r="A31" s="220"/>
      <c r="B31" s="13"/>
      <c r="C31" s="3107"/>
      <c r="D31" s="3231"/>
      <c r="E31" s="3232"/>
      <c r="F31" s="3233"/>
      <c r="G31" s="3237"/>
      <c r="H31" s="3238"/>
      <c r="I31" s="3238"/>
      <c r="J31" s="3239"/>
      <c r="K31" s="3243"/>
      <c r="L31" s="3265"/>
      <c r="M31" s="3265"/>
      <c r="N31" s="3265"/>
      <c r="O31" s="3266"/>
      <c r="P31" s="3249"/>
      <c r="Q31" s="3250"/>
      <c r="R31" s="3249"/>
      <c r="S31" s="3253"/>
      <c r="T31" s="3253"/>
      <c r="U31" s="3250"/>
      <c r="V31" s="3257"/>
      <c r="W31" s="3258"/>
      <c r="X31" s="3249"/>
      <c r="Y31" s="3253"/>
      <c r="Z31" s="3253"/>
      <c r="AA31" s="3250"/>
      <c r="AB31" s="3261"/>
      <c r="AC31" s="3262"/>
      <c r="AD31" s="3262"/>
      <c r="AE31" s="3262"/>
      <c r="AF31" s="3262"/>
      <c r="AG31" s="3262"/>
      <c r="AH31" s="3262"/>
      <c r="AI31" s="3262"/>
      <c r="AJ31" s="3262"/>
      <c r="AK31" s="3262"/>
      <c r="AL31" s="3262"/>
      <c r="AM31" s="3263"/>
      <c r="AN31" s="15"/>
    </row>
    <row r="32" spans="1:67" ht="14.1" customHeight="1">
      <c r="A32" s="220"/>
      <c r="B32" s="13"/>
      <c r="C32" s="3107"/>
      <c r="D32" s="3234"/>
      <c r="E32" s="3235"/>
      <c r="F32" s="3236"/>
      <c r="G32" s="3240"/>
      <c r="H32" s="3241"/>
      <c r="I32" s="3241"/>
      <c r="J32" s="3242"/>
      <c r="K32" s="3267"/>
      <c r="L32" s="3268"/>
      <c r="M32" s="3268"/>
      <c r="N32" s="3268"/>
      <c r="O32" s="3269"/>
      <c r="P32" s="3251"/>
      <c r="Q32" s="3252"/>
      <c r="R32" s="3254"/>
      <c r="S32" s="3255"/>
      <c r="T32" s="3255"/>
      <c r="U32" s="3256"/>
      <c r="V32" s="3259"/>
      <c r="W32" s="3260"/>
      <c r="X32" s="3254"/>
      <c r="Y32" s="3255"/>
      <c r="Z32" s="3255"/>
      <c r="AA32" s="3256"/>
      <c r="AB32" s="3264"/>
      <c r="AC32" s="3262"/>
      <c r="AD32" s="3262"/>
      <c r="AE32" s="3262"/>
      <c r="AF32" s="3262"/>
      <c r="AG32" s="3262"/>
      <c r="AH32" s="3262"/>
      <c r="AI32" s="3262"/>
      <c r="AJ32" s="3262"/>
      <c r="AK32" s="3262"/>
      <c r="AL32" s="3262"/>
      <c r="AM32" s="3263"/>
      <c r="AN32" s="15"/>
    </row>
    <row r="33" spans="1:66" ht="14.1" customHeight="1">
      <c r="A33" s="220"/>
      <c r="B33" s="16"/>
      <c r="C33" s="3107"/>
      <c r="D33" s="3284"/>
      <c r="E33" s="3285"/>
      <c r="F33" s="3286"/>
      <c r="G33" s="3290"/>
      <c r="H33" s="3291"/>
      <c r="I33" s="3291"/>
      <c r="J33" s="3292"/>
      <c r="K33" s="3296"/>
      <c r="L33" s="3297"/>
      <c r="M33" s="3297"/>
      <c r="N33" s="3297"/>
      <c r="O33" s="3297"/>
      <c r="P33" s="3270"/>
      <c r="Q33" s="3299"/>
      <c r="R33" s="3271"/>
      <c r="S33" s="3271"/>
      <c r="T33" s="3271"/>
      <c r="U33" s="3271"/>
      <c r="V33" s="3302"/>
      <c r="W33" s="3303"/>
      <c r="X33" s="3270"/>
      <c r="Y33" s="3271"/>
      <c r="Z33" s="3271"/>
      <c r="AA33" s="3271"/>
      <c r="AB33" s="3274"/>
      <c r="AC33" s="3275"/>
      <c r="AD33" s="3275"/>
      <c r="AE33" s="3275"/>
      <c r="AF33" s="3275"/>
      <c r="AG33" s="3275"/>
      <c r="AH33" s="3275"/>
      <c r="AI33" s="3275"/>
      <c r="AJ33" s="3275"/>
      <c r="AK33" s="3275"/>
      <c r="AL33" s="3275"/>
      <c r="AM33" s="3276"/>
      <c r="AN33" s="15"/>
      <c r="AO33" s="209"/>
      <c r="AP33" s="22"/>
    </row>
    <row r="34" spans="1:66" ht="14.1" customHeight="1">
      <c r="A34" s="220"/>
      <c r="B34" s="16"/>
      <c r="C34" s="3108"/>
      <c r="D34" s="3287"/>
      <c r="E34" s="3288"/>
      <c r="F34" s="3289"/>
      <c r="G34" s="3293"/>
      <c r="H34" s="3294"/>
      <c r="I34" s="3294"/>
      <c r="J34" s="3295"/>
      <c r="K34" s="3298"/>
      <c r="L34" s="3298"/>
      <c r="M34" s="3298"/>
      <c r="N34" s="3298"/>
      <c r="O34" s="3298"/>
      <c r="P34" s="3300"/>
      <c r="Q34" s="3301"/>
      <c r="R34" s="3273"/>
      <c r="S34" s="3273"/>
      <c r="T34" s="3273"/>
      <c r="U34" s="3273"/>
      <c r="V34" s="3304"/>
      <c r="W34" s="3305"/>
      <c r="X34" s="3272"/>
      <c r="Y34" s="3273"/>
      <c r="Z34" s="3273"/>
      <c r="AA34" s="3273"/>
      <c r="AB34" s="3277"/>
      <c r="AC34" s="3278"/>
      <c r="AD34" s="3278"/>
      <c r="AE34" s="3278"/>
      <c r="AF34" s="3278"/>
      <c r="AG34" s="3278"/>
      <c r="AH34" s="3278"/>
      <c r="AI34" s="3278"/>
      <c r="AJ34" s="3278"/>
      <c r="AK34" s="3278"/>
      <c r="AL34" s="3278"/>
      <c r="AM34" s="3279"/>
      <c r="AN34" s="15"/>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22"/>
    </row>
    <row r="35" spans="1:66" ht="14.1" customHeight="1">
      <c r="A35" s="220"/>
      <c r="B35" s="16"/>
      <c r="C35" s="159" t="s">
        <v>150</v>
      </c>
      <c r="D35" s="3280" t="s">
        <v>649</v>
      </c>
      <c r="E35" s="3280"/>
      <c r="F35" s="3280"/>
      <c r="G35" s="3280"/>
      <c r="H35" s="3280"/>
      <c r="I35" s="3280"/>
      <c r="J35" s="3280"/>
      <c r="K35" s="3280"/>
      <c r="L35" s="3280"/>
      <c r="M35" s="3280"/>
      <c r="N35" s="3280"/>
      <c r="O35" s="3280"/>
      <c r="P35" s="3280"/>
      <c r="Q35" s="3280"/>
      <c r="R35" s="3280"/>
      <c r="S35" s="3280"/>
      <c r="T35" s="3280"/>
      <c r="U35" s="3280"/>
      <c r="V35" s="3280"/>
      <c r="W35" s="3280"/>
      <c r="X35" s="3280"/>
      <c r="Y35" s="3280"/>
      <c r="Z35" s="3280"/>
      <c r="AB35" s="18"/>
      <c r="AC35" s="227"/>
      <c r="AD35" s="227"/>
      <c r="AE35" s="227"/>
      <c r="AF35" s="227"/>
      <c r="AG35" s="227"/>
      <c r="AH35" s="227"/>
      <c r="AI35" s="227"/>
      <c r="AJ35" s="227"/>
      <c r="AK35" s="227"/>
      <c r="AL35" s="227"/>
      <c r="AM35" s="230"/>
      <c r="AN35" s="15"/>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22"/>
    </row>
    <row r="36" spans="1:66" ht="12.95" customHeight="1">
      <c r="A36" s="220"/>
      <c r="B36" s="16"/>
      <c r="AB36" s="18"/>
      <c r="AC36" s="459"/>
      <c r="AD36" s="459"/>
      <c r="AE36" s="459"/>
      <c r="AF36" s="459"/>
      <c r="AG36" s="459"/>
      <c r="AH36" s="459"/>
      <c r="AI36" s="459"/>
      <c r="AJ36" s="459"/>
      <c r="AK36" s="459"/>
      <c r="AL36" s="459"/>
      <c r="AM36" s="459"/>
      <c r="AN36" s="15"/>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22"/>
    </row>
    <row r="37" spans="1:66" ht="14.1" customHeight="1">
      <c r="A37" s="220"/>
      <c r="B37" s="3281" t="s">
        <v>643</v>
      </c>
      <c r="C37" s="3282"/>
      <c r="D37" s="3283" t="s">
        <v>707</v>
      </c>
      <c r="E37" s="3283"/>
      <c r="F37" s="3283"/>
      <c r="G37" s="3283"/>
      <c r="H37" s="3283"/>
      <c r="I37" s="3283"/>
      <c r="J37" s="3283"/>
      <c r="K37" s="3283"/>
      <c r="L37" s="3283"/>
      <c r="M37" s="3283"/>
      <c r="N37" s="3283"/>
      <c r="O37" s="3283"/>
      <c r="P37" s="3283"/>
      <c r="Q37" s="3283"/>
      <c r="R37" s="3283"/>
      <c r="S37" s="3283"/>
      <c r="T37" s="3283"/>
      <c r="U37" s="3283"/>
      <c r="V37" s="3283"/>
      <c r="W37" s="3283"/>
      <c r="X37" s="3283"/>
      <c r="Y37" s="3283"/>
      <c r="Z37" s="3283"/>
      <c r="AB37" s="219"/>
      <c r="AC37" s="3"/>
      <c r="AD37" s="3"/>
      <c r="AE37" s="3"/>
      <c r="AF37" s="3"/>
      <c r="AG37" s="3"/>
      <c r="AH37" s="3"/>
      <c r="AI37" s="3"/>
      <c r="AJ37" s="3"/>
      <c r="AK37" s="3"/>
      <c r="AL37" s="3"/>
      <c r="AM37" s="218"/>
      <c r="AN37" s="15"/>
      <c r="AP37" s="206"/>
      <c r="AQ37" s="206"/>
      <c r="AR37" s="206"/>
      <c r="AS37" s="206"/>
      <c r="AT37" s="206"/>
      <c r="AU37" s="206"/>
    </row>
    <row r="38" spans="1:66" ht="14.1" customHeight="1">
      <c r="A38" s="220"/>
      <c r="B38" s="13"/>
      <c r="C38" s="220"/>
      <c r="D38" s="3283"/>
      <c r="E38" s="3283"/>
      <c r="F38" s="3283"/>
      <c r="G38" s="3283"/>
      <c r="H38" s="3283"/>
      <c r="I38" s="3283"/>
      <c r="J38" s="3283"/>
      <c r="K38" s="3283"/>
      <c r="L38" s="3283"/>
      <c r="M38" s="3283"/>
      <c r="N38" s="3283"/>
      <c r="O38" s="3283"/>
      <c r="P38" s="3283"/>
      <c r="Q38" s="3283"/>
      <c r="R38" s="3283"/>
      <c r="S38" s="3283"/>
      <c r="T38" s="3283"/>
      <c r="U38" s="3283"/>
      <c r="V38" s="3283"/>
      <c r="W38" s="3283"/>
      <c r="X38" s="3283"/>
      <c r="Y38" s="3283"/>
      <c r="Z38" s="3283"/>
      <c r="AB38" s="18"/>
      <c r="AC38" s="3"/>
      <c r="AD38" s="3"/>
      <c r="AE38" s="3"/>
      <c r="AF38" s="3"/>
      <c r="AG38" s="3"/>
      <c r="AH38" s="3"/>
      <c r="AI38" s="3"/>
      <c r="AJ38" s="3"/>
      <c r="AK38" s="3"/>
      <c r="AL38" s="3"/>
      <c r="AM38" s="218"/>
      <c r="AN38" s="15"/>
      <c r="AP38" s="206"/>
      <c r="AQ38" s="206"/>
      <c r="AR38" s="206"/>
      <c r="AS38" s="206"/>
      <c r="AT38" s="206"/>
      <c r="AU38" s="206"/>
    </row>
    <row r="39" spans="1:66" ht="14.1" customHeight="1">
      <c r="A39" s="220"/>
      <c r="B39" s="13"/>
      <c r="D39" s="209" t="s">
        <v>15</v>
      </c>
      <c r="E39" s="3104" t="s">
        <v>708</v>
      </c>
      <c r="F39" s="3104"/>
      <c r="G39" s="3104"/>
      <c r="H39" s="3104"/>
      <c r="I39" s="3104"/>
      <c r="J39" s="3104"/>
      <c r="K39" s="3104"/>
      <c r="L39" s="3104"/>
      <c r="M39" s="3104"/>
      <c r="N39" s="3104"/>
      <c r="O39" s="3104"/>
      <c r="P39" s="3104"/>
      <c r="Q39" s="3104"/>
      <c r="R39" s="3104"/>
      <c r="S39" s="3104"/>
      <c r="T39" s="3104"/>
      <c r="U39" s="3104"/>
      <c r="V39" s="3104"/>
      <c r="W39" s="3104"/>
      <c r="X39" s="3104"/>
      <c r="Y39" s="3104"/>
      <c r="Z39" s="3104"/>
      <c r="AB39" s="18"/>
      <c r="AC39" s="170"/>
      <c r="AD39" s="170"/>
      <c r="AE39" s="170"/>
      <c r="AF39" s="170"/>
      <c r="AG39" s="170"/>
      <c r="AH39" s="170"/>
      <c r="AI39" s="170"/>
      <c r="AJ39" s="170"/>
      <c r="AK39" s="170"/>
      <c r="AL39" s="170"/>
      <c r="AM39" s="170"/>
      <c r="AN39" s="15"/>
      <c r="AP39" s="206"/>
      <c r="AQ39" s="206"/>
      <c r="AR39" s="206"/>
      <c r="AS39" s="206"/>
      <c r="AT39" s="206"/>
      <c r="AU39" s="206"/>
    </row>
    <row r="40" spans="1:66" ht="14.1" customHeight="1">
      <c r="A40" s="220"/>
      <c r="B40" s="13"/>
      <c r="D40" s="220"/>
      <c r="E40" s="3311"/>
      <c r="F40" s="3311"/>
      <c r="G40" s="3311"/>
      <c r="H40" s="3311"/>
      <c r="I40" s="3311"/>
      <c r="J40" s="3311"/>
      <c r="K40" s="3311"/>
      <c r="L40" s="3311"/>
      <c r="M40" s="3311"/>
      <c r="N40" s="3311"/>
      <c r="O40" s="3311"/>
      <c r="P40" s="3311"/>
      <c r="Q40" s="3311"/>
      <c r="R40" s="3311"/>
      <c r="S40" s="3311"/>
      <c r="T40" s="3311"/>
      <c r="U40" s="3311"/>
      <c r="V40" s="3311"/>
      <c r="W40" s="3311"/>
      <c r="X40" s="3311"/>
      <c r="Y40" s="3311"/>
      <c r="Z40" s="3311"/>
      <c r="AB40" s="219"/>
      <c r="AC40" s="3"/>
      <c r="AD40" s="3"/>
      <c r="AE40" s="3"/>
      <c r="AF40" s="3"/>
      <c r="AG40" s="3"/>
      <c r="AH40" s="3"/>
      <c r="AI40" s="3"/>
      <c r="AJ40" s="3"/>
      <c r="AK40" s="3"/>
      <c r="AL40" s="3"/>
      <c r="AM40" s="218"/>
      <c r="AN40" s="15"/>
      <c r="AP40" s="206"/>
      <c r="AQ40" s="206"/>
      <c r="AR40" s="206"/>
      <c r="AS40" s="206"/>
      <c r="AT40" s="206"/>
      <c r="AU40" s="206"/>
    </row>
    <row r="41" spans="1:66" ht="14.1" customHeight="1">
      <c r="A41" s="220"/>
      <c r="B41" s="460"/>
      <c r="C41" s="177"/>
      <c r="D41" s="220"/>
      <c r="E41" s="3311"/>
      <c r="F41" s="3311"/>
      <c r="G41" s="3311"/>
      <c r="H41" s="3311"/>
      <c r="I41" s="3311"/>
      <c r="J41" s="3311"/>
      <c r="K41" s="3311"/>
      <c r="L41" s="3311"/>
      <c r="M41" s="3311"/>
      <c r="N41" s="3311"/>
      <c r="O41" s="3311"/>
      <c r="P41" s="3311"/>
      <c r="Q41" s="3311"/>
      <c r="R41" s="3311"/>
      <c r="S41" s="3311"/>
      <c r="T41" s="3311"/>
      <c r="U41" s="3311"/>
      <c r="V41" s="3311"/>
      <c r="W41" s="3311"/>
      <c r="X41" s="3311"/>
      <c r="Y41" s="3311"/>
      <c r="Z41" s="3311"/>
      <c r="AA41" s="14"/>
      <c r="AB41" s="10"/>
      <c r="AN41" s="15"/>
      <c r="AP41" s="206"/>
      <c r="AQ41" s="206"/>
      <c r="AR41" s="206"/>
      <c r="AS41" s="206"/>
      <c r="AT41" s="206"/>
      <c r="AU41" s="206"/>
    </row>
    <row r="42" spans="1:66" ht="14.1" customHeight="1">
      <c r="A42" s="220"/>
      <c r="B42" s="16"/>
      <c r="C42" s="220"/>
      <c r="D42" s="220"/>
      <c r="E42" s="3311"/>
      <c r="F42" s="3311"/>
      <c r="G42" s="3311"/>
      <c r="H42" s="3311"/>
      <c r="I42" s="3311"/>
      <c r="J42" s="3311"/>
      <c r="K42" s="3311"/>
      <c r="L42" s="3311"/>
      <c r="M42" s="3311"/>
      <c r="N42" s="3311"/>
      <c r="O42" s="3311"/>
      <c r="P42" s="3311"/>
      <c r="Q42" s="3311"/>
      <c r="R42" s="3311"/>
      <c r="S42" s="3311"/>
      <c r="T42" s="3311"/>
      <c r="U42" s="3311"/>
      <c r="V42" s="3311"/>
      <c r="W42" s="3311"/>
      <c r="X42" s="3311"/>
      <c r="Y42" s="3311"/>
      <c r="Z42" s="3311"/>
      <c r="AA42" s="461"/>
      <c r="AB42" s="10"/>
      <c r="AN42" s="15"/>
      <c r="AP42" s="206"/>
      <c r="AQ42" s="206"/>
      <c r="AR42" s="206"/>
      <c r="AS42" s="206"/>
      <c r="AT42" s="206"/>
      <c r="AU42" s="206"/>
    </row>
    <row r="43" spans="1:66" ht="14.1" customHeight="1">
      <c r="A43" s="220"/>
      <c r="B43" s="16"/>
      <c r="AA43" s="14"/>
      <c r="AB43" s="10"/>
      <c r="AD43" s="233"/>
      <c r="AF43" s="233"/>
      <c r="AG43" s="233"/>
      <c r="AH43" s="233"/>
      <c r="AI43" s="233"/>
      <c r="AJ43" s="233"/>
      <c r="AK43" s="3"/>
      <c r="AL43" s="3"/>
      <c r="AM43" s="3"/>
      <c r="AN43" s="15"/>
      <c r="AP43" s="206"/>
      <c r="AQ43" s="206"/>
      <c r="AR43" s="206"/>
      <c r="AS43" s="206"/>
      <c r="AT43" s="206"/>
      <c r="AU43" s="206"/>
    </row>
    <row r="44" spans="1:66" ht="14.1" customHeight="1">
      <c r="A44" s="220"/>
      <c r="B44" s="3312" t="s">
        <v>1403</v>
      </c>
      <c r="C44" s="3313"/>
      <c r="D44" s="3314" t="s">
        <v>1586</v>
      </c>
      <c r="E44" s="3314"/>
      <c r="F44" s="3314"/>
      <c r="G44" s="3314"/>
      <c r="H44" s="3314"/>
      <c r="I44" s="3314"/>
      <c r="J44" s="3314"/>
      <c r="K44" s="3314"/>
      <c r="L44" s="3314"/>
      <c r="M44" s="3314"/>
      <c r="N44" s="3314"/>
      <c r="O44" s="3314"/>
      <c r="P44" s="3314"/>
      <c r="Q44" s="3314"/>
      <c r="R44" s="3314"/>
      <c r="S44" s="3314"/>
      <c r="T44" s="3314"/>
      <c r="U44" s="3314"/>
      <c r="V44" s="3314"/>
      <c r="W44" s="3314"/>
      <c r="X44" s="3314"/>
      <c r="Y44" s="3314"/>
      <c r="Z44" s="3314"/>
      <c r="AB44" s="217"/>
      <c r="AC44" s="227"/>
      <c r="AD44" s="227"/>
      <c r="AE44" s="227"/>
      <c r="AF44" s="227"/>
      <c r="AG44" s="227"/>
      <c r="AH44" s="227"/>
      <c r="AI44" s="227"/>
      <c r="AJ44" s="227"/>
      <c r="AK44" s="227"/>
      <c r="AL44" s="227"/>
      <c r="AM44" s="3"/>
      <c r="AN44" s="15"/>
      <c r="AP44" s="206"/>
      <c r="AQ44" s="206"/>
      <c r="AR44" s="206"/>
      <c r="AS44" s="206"/>
      <c r="AT44" s="206"/>
      <c r="AU44" s="206"/>
      <c r="AV44" s="206"/>
    </row>
    <row r="45" spans="1:66" ht="9.9499999999999993" customHeight="1">
      <c r="A45" s="220"/>
      <c r="B45" s="462"/>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B45" s="279"/>
      <c r="AC45" s="463"/>
      <c r="AD45" s="463"/>
      <c r="AE45" s="463"/>
      <c r="AF45" s="463"/>
      <c r="AG45" s="463"/>
      <c r="AH45" s="463"/>
      <c r="AI45" s="463"/>
      <c r="AJ45" s="463"/>
      <c r="AK45" s="463"/>
      <c r="AL45" s="463"/>
      <c r="AM45" s="463"/>
      <c r="AN45" s="15"/>
      <c r="AP45" s="206"/>
      <c r="AQ45" s="206"/>
      <c r="AR45" s="206"/>
      <c r="AS45" s="206"/>
      <c r="AT45" s="206"/>
      <c r="AU45" s="206"/>
    </row>
    <row r="46" spans="1:66" ht="14.1" customHeight="1">
      <c r="A46" s="220"/>
      <c r="B46" s="447"/>
      <c r="C46" s="448"/>
      <c r="D46" s="209" t="s">
        <v>590</v>
      </c>
      <c r="E46" s="3307" t="s">
        <v>1404</v>
      </c>
      <c r="F46" s="3307"/>
      <c r="G46" s="3307"/>
      <c r="H46" s="3307"/>
      <c r="I46" s="3307"/>
      <c r="J46" s="3307"/>
      <c r="K46" s="3307"/>
      <c r="L46" s="3307"/>
      <c r="M46" s="3307"/>
      <c r="N46" s="3307"/>
      <c r="O46" s="3307"/>
      <c r="P46" s="3307"/>
      <c r="Q46" s="3307"/>
      <c r="R46" s="3307"/>
      <c r="S46" s="3307"/>
      <c r="T46" s="3307"/>
      <c r="U46" s="3307"/>
      <c r="V46" s="3307"/>
      <c r="W46" s="3307"/>
      <c r="X46" s="3307"/>
      <c r="Y46" s="3307"/>
      <c r="Z46" s="3307"/>
      <c r="AA46" s="359"/>
      <c r="AB46" s="464"/>
      <c r="AC46" s="367"/>
      <c r="AD46" s="367"/>
      <c r="AE46" s="367"/>
      <c r="AF46" s="367"/>
      <c r="AG46" s="367"/>
      <c r="AH46" s="367"/>
      <c r="AI46" s="367"/>
      <c r="AJ46" s="367"/>
      <c r="AK46" s="367"/>
      <c r="AL46" s="463"/>
      <c r="AM46" s="463"/>
      <c r="AN46" s="15"/>
      <c r="AP46" s="206"/>
      <c r="AQ46" s="206"/>
      <c r="AR46" s="206"/>
      <c r="AS46" s="206"/>
      <c r="AT46" s="206"/>
      <c r="AU46" s="206"/>
    </row>
    <row r="47" spans="1:66" ht="14.1" customHeight="1">
      <c r="A47" s="220"/>
      <c r="B47" s="447"/>
      <c r="C47" s="465"/>
      <c r="D47" s="3315" t="s">
        <v>1405</v>
      </c>
      <c r="E47" s="3315"/>
      <c r="F47" s="3315"/>
      <c r="G47" s="3315"/>
      <c r="H47" s="3315"/>
      <c r="I47" s="3315"/>
      <c r="J47" s="3315"/>
      <c r="K47" s="3315"/>
      <c r="L47" s="3315"/>
      <c r="M47" s="359"/>
      <c r="N47" s="356" t="s">
        <v>494</v>
      </c>
      <c r="O47" s="3316"/>
      <c r="P47" s="3316"/>
      <c r="Q47" s="3317"/>
      <c r="R47" s="3317"/>
      <c r="S47" s="356" t="s">
        <v>99</v>
      </c>
      <c r="T47" s="3317"/>
      <c r="U47" s="3317"/>
      <c r="V47" s="356" t="s">
        <v>28</v>
      </c>
      <c r="W47" s="3317"/>
      <c r="X47" s="3317"/>
      <c r="Y47" s="3314" t="s">
        <v>317</v>
      </c>
      <c r="Z47" s="3314"/>
      <c r="AA47" s="359"/>
      <c r="AB47" s="466"/>
      <c r="AC47" s="363"/>
      <c r="AD47" s="363"/>
      <c r="AE47" s="363"/>
      <c r="AF47" s="363"/>
      <c r="AG47" s="363"/>
      <c r="AH47" s="363"/>
      <c r="AI47" s="363"/>
      <c r="AJ47" s="363"/>
      <c r="AK47" s="363"/>
      <c r="AL47" s="463"/>
      <c r="AM47" s="463"/>
      <c r="AN47" s="15"/>
      <c r="AO47" s="209"/>
      <c r="AP47" s="22"/>
      <c r="AQ47" s="3"/>
      <c r="AR47" s="3"/>
      <c r="AS47" s="3"/>
      <c r="AT47" s="3"/>
      <c r="AU47" s="3"/>
    </row>
    <row r="48" spans="1:66" ht="14.1" customHeight="1">
      <c r="A48" s="220"/>
      <c r="B48" s="467"/>
      <c r="C48" s="449"/>
      <c r="D48" s="360"/>
      <c r="E48" s="387"/>
      <c r="F48" s="387"/>
      <c r="G48" s="359"/>
      <c r="H48" s="359"/>
      <c r="I48" s="359"/>
      <c r="J48" s="359"/>
      <c r="K48" s="359"/>
      <c r="L48" s="359"/>
      <c r="M48" s="359"/>
      <c r="N48" s="356"/>
      <c r="O48" s="223"/>
      <c r="P48" s="223"/>
      <c r="Q48" s="468"/>
      <c r="R48" s="468"/>
      <c r="S48" s="356"/>
      <c r="T48" s="468"/>
      <c r="U48" s="468"/>
      <c r="V48" s="356"/>
      <c r="W48" s="468"/>
      <c r="X48" s="468"/>
      <c r="Y48" s="357"/>
      <c r="Z48" s="357"/>
      <c r="AA48" s="359"/>
      <c r="AB48" s="466"/>
      <c r="AC48" s="363"/>
      <c r="AD48" s="363"/>
      <c r="AE48" s="363"/>
      <c r="AF48" s="363"/>
      <c r="AG48" s="363"/>
      <c r="AH48" s="363"/>
      <c r="AI48" s="363"/>
      <c r="AJ48" s="363"/>
      <c r="AK48" s="363"/>
      <c r="AL48" s="3"/>
      <c r="AM48" s="3"/>
      <c r="AN48" s="15"/>
      <c r="AP48" s="227"/>
      <c r="AQ48" s="227"/>
      <c r="AR48" s="227"/>
      <c r="AS48" s="227"/>
      <c r="AT48" s="227"/>
      <c r="AU48" s="227"/>
    </row>
    <row r="49" spans="1:47" ht="14.1" customHeight="1">
      <c r="A49" s="220"/>
      <c r="B49" s="447"/>
      <c r="C49" s="465"/>
      <c r="D49" s="3310" t="s">
        <v>1587</v>
      </c>
      <c r="E49" s="3310"/>
      <c r="F49" s="3310"/>
      <c r="G49" s="3310"/>
      <c r="H49" s="3310"/>
      <c r="I49" s="3310"/>
      <c r="J49" s="3310"/>
      <c r="K49" s="3310"/>
      <c r="L49" s="3310"/>
      <c r="M49" s="3310"/>
      <c r="N49" s="3310"/>
      <c r="O49" s="3310"/>
      <c r="P49" s="3310"/>
      <c r="Q49" s="3310"/>
      <c r="R49" s="3310"/>
      <c r="S49" s="3310"/>
      <c r="T49" s="3310"/>
      <c r="U49" s="3310"/>
      <c r="V49" s="3310"/>
      <c r="W49" s="3310"/>
      <c r="X49" s="3310"/>
      <c r="Y49" s="3310"/>
      <c r="Z49" s="3310"/>
      <c r="AA49" s="387"/>
      <c r="AB49" s="469" t="s">
        <v>127</v>
      </c>
      <c r="AC49" s="3306" t="s">
        <v>1558</v>
      </c>
      <c r="AD49" s="3306"/>
      <c r="AE49" s="3306"/>
      <c r="AF49" s="3306"/>
      <c r="AG49" s="3306"/>
      <c r="AH49" s="3306"/>
      <c r="AI49" s="3306"/>
      <c r="AJ49" s="3306"/>
      <c r="AK49" s="3306"/>
      <c r="AL49" s="3306"/>
      <c r="AM49" s="3306"/>
      <c r="AN49" s="15"/>
      <c r="AP49" s="227"/>
      <c r="AQ49" s="227"/>
      <c r="AR49" s="227"/>
      <c r="AS49" s="227"/>
      <c r="AT49" s="227"/>
      <c r="AU49" s="227"/>
    </row>
    <row r="50" spans="1:47" ht="14.1" customHeight="1">
      <c r="A50" s="220"/>
      <c r="B50" s="447"/>
      <c r="D50" s="465"/>
      <c r="E50" s="359"/>
      <c r="F50" s="470"/>
      <c r="G50" s="358"/>
      <c r="H50" s="209"/>
      <c r="I50" s="210"/>
      <c r="J50" s="210"/>
      <c r="K50" s="471"/>
      <c r="L50" s="471"/>
      <c r="M50" s="41"/>
      <c r="N50" s="471"/>
      <c r="O50" s="471"/>
      <c r="P50" s="41"/>
      <c r="Q50" s="471"/>
      <c r="R50" s="471"/>
      <c r="U50" s="358"/>
      <c r="X50" s="358"/>
      <c r="Y50" s="358"/>
      <c r="Z50" s="358"/>
      <c r="AA50" s="358"/>
      <c r="AB50" s="469" t="s">
        <v>127</v>
      </c>
      <c r="AC50" s="3306" t="s">
        <v>1559</v>
      </c>
      <c r="AD50" s="3306"/>
      <c r="AE50" s="3306"/>
      <c r="AF50" s="3306"/>
      <c r="AG50" s="3306"/>
      <c r="AH50" s="3306"/>
      <c r="AI50" s="3306"/>
      <c r="AJ50" s="3306"/>
      <c r="AK50" s="3306"/>
      <c r="AL50" s="3306"/>
      <c r="AM50" s="3306"/>
      <c r="AN50" s="15"/>
      <c r="AP50" s="227"/>
      <c r="AQ50" s="227"/>
      <c r="AR50" s="227"/>
      <c r="AS50" s="227"/>
      <c r="AT50" s="227"/>
      <c r="AU50" s="227"/>
    </row>
    <row r="51" spans="1:47" ht="14.1" customHeight="1">
      <c r="A51" s="220"/>
      <c r="B51" s="13"/>
      <c r="C51" s="220"/>
      <c r="D51" s="472"/>
      <c r="E51" s="470"/>
      <c r="M51" s="11"/>
      <c r="V51" s="470"/>
      <c r="W51" s="470"/>
      <c r="X51" s="470"/>
      <c r="Y51" s="470"/>
      <c r="Z51" s="470"/>
      <c r="AA51" s="359"/>
      <c r="AB51" s="10"/>
      <c r="AN51" s="173"/>
    </row>
    <row r="52" spans="1:47">
      <c r="B52" s="16"/>
      <c r="C52" s="289"/>
      <c r="D52" s="3104" t="s">
        <v>1588</v>
      </c>
      <c r="E52" s="3104"/>
      <c r="F52" s="3104"/>
      <c r="G52" s="3104"/>
      <c r="H52" s="3104"/>
      <c r="I52" s="3104"/>
      <c r="J52" s="3104"/>
      <c r="K52" s="3104"/>
      <c r="L52" s="3104"/>
      <c r="M52" s="3104"/>
      <c r="N52" s="3104"/>
      <c r="O52" s="3104"/>
      <c r="P52" s="3104"/>
      <c r="Q52" s="3104"/>
      <c r="R52" s="3104"/>
      <c r="S52" s="3104"/>
      <c r="T52" s="3104"/>
      <c r="U52" s="3104"/>
      <c r="V52" s="3104"/>
      <c r="W52" s="3104"/>
      <c r="X52" s="3104"/>
      <c r="Y52" s="3104"/>
      <c r="Z52" s="3104"/>
      <c r="AA52" s="359"/>
      <c r="AB52" s="528" t="s">
        <v>127</v>
      </c>
      <c r="AC52" s="1632" t="s">
        <v>1637</v>
      </c>
      <c r="AD52" s="1632"/>
      <c r="AE52" s="1632"/>
      <c r="AF52" s="1632"/>
      <c r="AG52" s="1632"/>
      <c r="AH52" s="1632"/>
      <c r="AI52" s="1632"/>
      <c r="AJ52" s="1632"/>
      <c r="AK52" s="1632"/>
      <c r="AL52" s="1632"/>
      <c r="AM52" s="1632"/>
      <c r="AN52" s="173"/>
    </row>
    <row r="53" spans="1:47">
      <c r="B53" s="462"/>
      <c r="C53" s="446"/>
      <c r="D53" s="359"/>
      <c r="E53" s="362"/>
      <c r="F53" s="362"/>
      <c r="G53" s="362"/>
      <c r="H53" s="362"/>
      <c r="I53" s="362"/>
      <c r="J53" s="362"/>
      <c r="K53" s="362"/>
      <c r="L53" s="362"/>
      <c r="M53" s="362"/>
      <c r="N53" s="362"/>
      <c r="O53" s="362"/>
      <c r="P53" s="362"/>
      <c r="Q53" s="362"/>
      <c r="R53" s="362"/>
      <c r="S53" s="362"/>
      <c r="T53" s="362"/>
      <c r="U53" s="362"/>
      <c r="V53" s="362"/>
      <c r="W53" s="362"/>
      <c r="X53" s="362"/>
      <c r="Y53" s="362"/>
      <c r="Z53" s="362"/>
      <c r="AA53" s="359"/>
      <c r="AB53" s="529"/>
      <c r="AC53" s="1632"/>
      <c r="AD53" s="1632"/>
      <c r="AE53" s="1632"/>
      <c r="AF53" s="1632"/>
      <c r="AG53" s="1632"/>
      <c r="AH53" s="1632"/>
      <c r="AI53" s="1632"/>
      <c r="AJ53" s="1632"/>
      <c r="AK53" s="1632"/>
      <c r="AL53" s="1632"/>
      <c r="AM53" s="1632"/>
      <c r="AN53" s="173"/>
    </row>
    <row r="54" spans="1:47">
      <c r="B54" s="16"/>
      <c r="D54" s="3307" t="s">
        <v>1589</v>
      </c>
      <c r="E54" s="3307"/>
      <c r="F54" s="3307"/>
      <c r="G54" s="3307"/>
      <c r="H54" s="3307"/>
      <c r="I54" s="3307"/>
      <c r="J54" s="3307"/>
      <c r="K54" s="3307"/>
      <c r="L54" s="3307"/>
      <c r="M54" s="3307"/>
      <c r="N54" s="3307"/>
      <c r="O54" s="3307"/>
      <c r="P54" s="3307"/>
      <c r="Q54" s="3307"/>
      <c r="R54" s="3307"/>
      <c r="S54" s="3307"/>
      <c r="T54" s="3307"/>
      <c r="U54" s="3307"/>
      <c r="V54" s="3307"/>
      <c r="W54" s="3307"/>
      <c r="X54" s="3307"/>
      <c r="Y54" s="3307"/>
      <c r="Z54" s="3307"/>
      <c r="AA54" s="359"/>
      <c r="AB54" s="469" t="s">
        <v>127</v>
      </c>
      <c r="AC54" s="3308" t="s">
        <v>1560</v>
      </c>
      <c r="AD54" s="3308"/>
      <c r="AE54" s="3308"/>
      <c r="AF54" s="3308"/>
      <c r="AG54" s="3308"/>
      <c r="AH54" s="3308"/>
      <c r="AI54" s="3308"/>
      <c r="AJ54" s="3308"/>
      <c r="AK54" s="3308"/>
      <c r="AL54" s="3308"/>
      <c r="AM54" s="3308"/>
      <c r="AN54" s="3309"/>
    </row>
    <row r="55" spans="1:47">
      <c r="B55" s="16"/>
      <c r="D55" s="362"/>
      <c r="E55" s="470"/>
      <c r="F55" s="470"/>
      <c r="G55" s="470"/>
      <c r="H55" s="470"/>
      <c r="I55" s="470"/>
      <c r="J55" s="470"/>
      <c r="K55" s="470"/>
      <c r="L55" s="470"/>
      <c r="M55" s="470"/>
      <c r="N55" s="470"/>
      <c r="O55" s="470"/>
      <c r="P55" s="470"/>
      <c r="Q55" s="470"/>
      <c r="R55" s="470"/>
      <c r="S55" s="470"/>
      <c r="T55" s="470"/>
      <c r="U55" s="470"/>
      <c r="V55" s="470"/>
      <c r="W55" s="470"/>
      <c r="X55" s="470"/>
      <c r="Y55" s="470"/>
      <c r="Z55" s="470"/>
      <c r="AA55" s="359"/>
      <c r="AB55" s="469" t="s">
        <v>127</v>
      </c>
      <c r="AC55" s="3308" t="s">
        <v>1561</v>
      </c>
      <c r="AD55" s="3308"/>
      <c r="AE55" s="3308"/>
      <c r="AF55" s="3308"/>
      <c r="AG55" s="3308"/>
      <c r="AH55" s="3308"/>
      <c r="AI55" s="3308"/>
      <c r="AJ55" s="3308"/>
      <c r="AK55" s="3308"/>
      <c r="AL55" s="3308"/>
      <c r="AM55" s="3308"/>
      <c r="AN55" s="173"/>
    </row>
    <row r="56" spans="1:47" ht="9" customHeight="1">
      <c r="B56" s="16"/>
      <c r="D56" s="359"/>
      <c r="E56" s="470"/>
      <c r="F56" s="470"/>
      <c r="G56" s="470"/>
      <c r="H56" s="470"/>
      <c r="I56" s="470"/>
      <c r="J56" s="470"/>
      <c r="K56" s="470"/>
      <c r="L56" s="470"/>
      <c r="M56" s="470"/>
      <c r="N56" s="470"/>
      <c r="O56" s="470"/>
      <c r="P56" s="470"/>
      <c r="Q56" s="470"/>
      <c r="R56" s="470"/>
      <c r="S56" s="470"/>
      <c r="T56" s="470"/>
      <c r="U56" s="470"/>
      <c r="V56" s="470"/>
      <c r="W56" s="470"/>
      <c r="X56" s="470"/>
      <c r="Y56" s="470"/>
      <c r="Z56" s="470"/>
      <c r="AA56" s="359"/>
      <c r="AB56" s="464"/>
      <c r="AC56" s="473"/>
      <c r="AD56" s="473"/>
      <c r="AE56" s="473"/>
      <c r="AF56" s="473"/>
      <c r="AG56" s="473"/>
      <c r="AH56" s="473"/>
      <c r="AI56" s="473"/>
      <c r="AJ56" s="473"/>
      <c r="AK56" s="473"/>
      <c r="AN56" s="15"/>
    </row>
    <row r="57" spans="1:47">
      <c r="B57" s="16"/>
      <c r="D57" s="11" t="s">
        <v>590</v>
      </c>
      <c r="E57" s="3104" t="s">
        <v>1406</v>
      </c>
      <c r="F57" s="3104"/>
      <c r="G57" s="3104"/>
      <c r="H57" s="3104"/>
      <c r="I57" s="3104"/>
      <c r="J57" s="3104"/>
      <c r="K57" s="3104"/>
      <c r="L57" s="3104"/>
      <c r="M57" s="3104"/>
      <c r="N57" s="3104"/>
      <c r="O57" s="3104"/>
      <c r="P57" s="3104"/>
      <c r="Q57" s="3104"/>
      <c r="R57" s="3104"/>
      <c r="S57" s="3104"/>
      <c r="T57" s="3104"/>
      <c r="U57" s="3104"/>
      <c r="V57" s="3104"/>
      <c r="W57" s="3104"/>
      <c r="X57" s="3104"/>
      <c r="Y57" s="3104"/>
      <c r="Z57" s="3104"/>
      <c r="AA57" s="359"/>
      <c r="AB57" s="464"/>
      <c r="AC57" s="473"/>
      <c r="AD57" s="473"/>
      <c r="AE57" s="473"/>
      <c r="AF57" s="473"/>
      <c r="AG57" s="473"/>
      <c r="AH57" s="473"/>
      <c r="AI57" s="473"/>
      <c r="AJ57" s="473"/>
      <c r="AK57" s="473"/>
      <c r="AN57" s="15"/>
    </row>
    <row r="58" spans="1:47" ht="6" customHeight="1">
      <c r="B58" s="16"/>
      <c r="E58" s="220"/>
      <c r="F58" s="220"/>
      <c r="G58" s="220"/>
      <c r="H58" s="220"/>
      <c r="I58" s="220"/>
      <c r="J58" s="220"/>
      <c r="K58" s="220"/>
      <c r="L58" s="220"/>
      <c r="M58" s="220"/>
      <c r="N58" s="220"/>
      <c r="O58" s="220"/>
      <c r="P58" s="220"/>
      <c r="Q58" s="220"/>
      <c r="R58" s="220"/>
      <c r="S58" s="220"/>
      <c r="T58" s="220"/>
      <c r="U58" s="220"/>
      <c r="V58" s="220"/>
      <c r="W58" s="220"/>
      <c r="X58" s="220"/>
      <c r="Y58" s="220"/>
      <c r="Z58" s="220"/>
      <c r="AA58" s="359"/>
      <c r="AB58" s="368"/>
      <c r="AC58" s="363"/>
      <c r="AD58" s="363"/>
      <c r="AE58" s="363"/>
      <c r="AF58" s="363"/>
      <c r="AG58" s="363"/>
      <c r="AH58" s="363"/>
      <c r="AI58" s="363"/>
      <c r="AJ58" s="363"/>
      <c r="AK58" s="363"/>
      <c r="AN58" s="15"/>
    </row>
    <row r="59" spans="1:47">
      <c r="B59" s="16"/>
      <c r="D59" s="3104" t="s">
        <v>1407</v>
      </c>
      <c r="E59" s="3104"/>
      <c r="F59" s="3104"/>
      <c r="G59" s="3104"/>
      <c r="H59" s="3104"/>
      <c r="I59" s="3104"/>
      <c r="J59" s="3103" t="s">
        <v>1408</v>
      </c>
      <c r="K59" s="3103"/>
      <c r="L59" s="3103"/>
      <c r="M59" s="3319" t="s">
        <v>832</v>
      </c>
      <c r="N59" s="3319"/>
      <c r="O59" s="3317"/>
      <c r="P59" s="3317"/>
      <c r="Q59" s="41" t="s">
        <v>99</v>
      </c>
      <c r="R59" s="3317"/>
      <c r="S59" s="3317"/>
      <c r="T59" s="41" t="s">
        <v>28</v>
      </c>
      <c r="U59" s="3317"/>
      <c r="V59" s="3317"/>
      <c r="W59" s="3104" t="s">
        <v>317</v>
      </c>
      <c r="X59" s="3104"/>
      <c r="Y59" s="41" t="s">
        <v>277</v>
      </c>
      <c r="Z59" s="3319" t="s">
        <v>832</v>
      </c>
      <c r="AA59" s="3319"/>
      <c r="AB59" s="3317"/>
      <c r="AC59" s="3317"/>
      <c r="AD59" s="41" t="s">
        <v>99</v>
      </c>
      <c r="AE59" s="3317"/>
      <c r="AF59" s="3317"/>
      <c r="AG59" s="41" t="s">
        <v>28</v>
      </c>
      <c r="AH59" s="3317"/>
      <c r="AI59" s="3317"/>
      <c r="AJ59" s="3104" t="s">
        <v>317</v>
      </c>
      <c r="AK59" s="3104"/>
      <c r="AN59" s="15"/>
    </row>
    <row r="60" spans="1:47">
      <c r="B60" s="16"/>
      <c r="E60" s="3318"/>
      <c r="F60" s="3318"/>
      <c r="G60" s="3318"/>
      <c r="H60" s="3318"/>
      <c r="I60" s="3318"/>
      <c r="J60" s="3318"/>
      <c r="K60" s="3318"/>
      <c r="L60" s="3318"/>
      <c r="M60" s="3318"/>
      <c r="N60" s="3318"/>
      <c r="O60" s="3318"/>
      <c r="P60" s="3318"/>
      <c r="Q60" s="3318"/>
      <c r="R60" s="3318"/>
      <c r="S60" s="3318"/>
      <c r="T60" s="3318"/>
      <c r="U60" s="3318"/>
      <c r="V60" s="3318"/>
      <c r="W60" s="3318"/>
      <c r="X60" s="3318"/>
      <c r="Y60" s="3318"/>
      <c r="Z60" s="3318"/>
      <c r="AA60" s="3318"/>
      <c r="AB60" s="3318"/>
      <c r="AC60" s="3318"/>
      <c r="AD60" s="3318"/>
      <c r="AE60" s="3318"/>
      <c r="AF60" s="3318"/>
      <c r="AG60" s="3318"/>
      <c r="AH60" s="3318"/>
      <c r="AI60" s="3318"/>
      <c r="AJ60" s="3318"/>
      <c r="AK60" s="53"/>
      <c r="AN60" s="15"/>
    </row>
    <row r="61" spans="1:47">
      <c r="B61" s="16"/>
      <c r="E61" s="3318"/>
      <c r="F61" s="3318"/>
      <c r="G61" s="3318"/>
      <c r="H61" s="3318"/>
      <c r="I61" s="3318"/>
      <c r="J61" s="3318"/>
      <c r="K61" s="3318"/>
      <c r="L61" s="3318"/>
      <c r="M61" s="3318"/>
      <c r="N61" s="3318"/>
      <c r="O61" s="3318"/>
      <c r="P61" s="3318"/>
      <c r="Q61" s="3318"/>
      <c r="R61" s="3318"/>
      <c r="S61" s="3318"/>
      <c r="T61" s="3318"/>
      <c r="U61" s="3318"/>
      <c r="V61" s="3318"/>
      <c r="W61" s="3318"/>
      <c r="X61" s="3318"/>
      <c r="Y61" s="3318"/>
      <c r="Z61" s="3318"/>
      <c r="AA61" s="3318"/>
      <c r="AB61" s="3318"/>
      <c r="AC61" s="3318"/>
      <c r="AD61" s="3318"/>
      <c r="AE61" s="3318"/>
      <c r="AF61" s="3318"/>
      <c r="AG61" s="3318"/>
      <c r="AH61" s="3318"/>
      <c r="AI61" s="3318"/>
      <c r="AJ61" s="3318"/>
      <c r="AK61" s="53"/>
      <c r="AN61" s="15"/>
    </row>
    <row r="62" spans="1:47">
      <c r="B62" s="16"/>
      <c r="D62" s="359"/>
      <c r="E62" s="362"/>
      <c r="F62" s="362"/>
      <c r="G62" s="362"/>
      <c r="H62" s="362"/>
      <c r="I62" s="362"/>
      <c r="J62" s="362"/>
      <c r="K62" s="362"/>
      <c r="L62" s="362"/>
      <c r="M62" s="362"/>
      <c r="N62" s="362"/>
      <c r="O62" s="362"/>
      <c r="P62" s="362"/>
      <c r="Q62" s="362"/>
      <c r="R62" s="362"/>
      <c r="S62" s="362"/>
      <c r="T62" s="362"/>
      <c r="U62" s="362"/>
      <c r="V62" s="362"/>
      <c r="W62" s="362"/>
      <c r="X62" s="362"/>
      <c r="Y62" s="362"/>
      <c r="Z62" s="362"/>
      <c r="AA62" s="359"/>
      <c r="AB62" s="365"/>
      <c r="AC62" s="359"/>
      <c r="AD62" s="359"/>
      <c r="AE62" s="359"/>
      <c r="AF62" s="359"/>
      <c r="AG62" s="359"/>
      <c r="AH62" s="359"/>
      <c r="AI62" s="359"/>
      <c r="AJ62" s="359"/>
      <c r="AK62" s="359"/>
      <c r="AN62" s="15"/>
    </row>
    <row r="63" spans="1:47">
      <c r="B63" s="16"/>
      <c r="D63" s="3104" t="s">
        <v>1590</v>
      </c>
      <c r="E63" s="3104"/>
      <c r="F63" s="3104"/>
      <c r="G63" s="3104"/>
      <c r="H63" s="3104"/>
      <c r="I63" s="3104"/>
      <c r="J63" s="3104"/>
      <c r="K63" s="3104"/>
      <c r="L63" s="3104"/>
      <c r="M63" s="3104"/>
      <c r="N63" s="3104"/>
      <c r="O63" s="3104"/>
      <c r="P63" s="3104"/>
      <c r="Q63" s="3104"/>
      <c r="R63" s="3104"/>
      <c r="S63" s="3104"/>
      <c r="T63" s="3104"/>
      <c r="U63" s="3104"/>
      <c r="V63" s="3104"/>
      <c r="W63" s="3104"/>
      <c r="X63" s="3104"/>
      <c r="Y63" s="3104"/>
      <c r="Z63" s="3104"/>
      <c r="AA63" s="3104"/>
      <c r="AB63" s="24"/>
      <c r="AD63" s="53"/>
      <c r="AE63" s="53"/>
      <c r="AF63" s="53"/>
      <c r="AG63" s="53"/>
      <c r="AH63" s="53"/>
      <c r="AI63" s="53"/>
      <c r="AJ63" s="53"/>
      <c r="AK63" s="359"/>
      <c r="AN63" s="15"/>
    </row>
    <row r="64" spans="1:47">
      <c r="B64" s="16"/>
      <c r="E64" s="3311"/>
      <c r="F64" s="3311"/>
      <c r="G64" s="3311"/>
      <c r="H64" s="3311"/>
      <c r="I64" s="3311"/>
      <c r="J64" s="3311"/>
      <c r="K64" s="3311"/>
      <c r="L64" s="3311"/>
      <c r="M64" s="3311"/>
      <c r="N64" s="3311"/>
      <c r="O64" s="3311"/>
      <c r="P64" s="3311"/>
      <c r="Q64" s="3311"/>
      <c r="R64" s="3311"/>
      <c r="S64" s="3311"/>
      <c r="T64" s="3311"/>
      <c r="U64" s="3311"/>
      <c r="V64" s="3311"/>
      <c r="W64" s="3311"/>
      <c r="X64" s="3311"/>
      <c r="Y64" s="3311"/>
      <c r="Z64" s="3311"/>
      <c r="AA64" s="3311"/>
      <c r="AB64" s="3311"/>
      <c r="AC64" s="3311"/>
      <c r="AD64" s="3311"/>
      <c r="AE64" s="3311"/>
      <c r="AF64" s="3311"/>
      <c r="AG64" s="3311"/>
      <c r="AH64" s="3311"/>
      <c r="AI64" s="3311"/>
      <c r="AJ64" s="3311"/>
      <c r="AK64" s="359"/>
      <c r="AN64" s="15"/>
    </row>
    <row r="65" spans="2:40">
      <c r="B65" s="16"/>
      <c r="E65" s="3311"/>
      <c r="F65" s="3311"/>
      <c r="G65" s="3311"/>
      <c r="H65" s="3311"/>
      <c r="I65" s="3311"/>
      <c r="J65" s="3311"/>
      <c r="K65" s="3311"/>
      <c r="L65" s="3311"/>
      <c r="M65" s="3311"/>
      <c r="N65" s="3311"/>
      <c r="O65" s="3311"/>
      <c r="P65" s="3311"/>
      <c r="Q65" s="3311"/>
      <c r="R65" s="3311"/>
      <c r="S65" s="3311"/>
      <c r="T65" s="3311"/>
      <c r="U65" s="3311"/>
      <c r="V65" s="3311"/>
      <c r="W65" s="3311"/>
      <c r="X65" s="3311"/>
      <c r="Y65" s="3311"/>
      <c r="Z65" s="3311"/>
      <c r="AA65" s="3311"/>
      <c r="AB65" s="3311"/>
      <c r="AC65" s="3311"/>
      <c r="AD65" s="3311"/>
      <c r="AE65" s="3311"/>
      <c r="AF65" s="3311"/>
      <c r="AG65" s="3311"/>
      <c r="AH65" s="3311"/>
      <c r="AI65" s="3311"/>
      <c r="AJ65" s="3311"/>
      <c r="AK65" s="359"/>
      <c r="AN65" s="15"/>
    </row>
    <row r="66" spans="2:40" ht="6.95" customHeight="1" thickBot="1">
      <c r="B66" s="152"/>
      <c r="C66" s="7"/>
      <c r="D66" s="7"/>
      <c r="E66" s="7"/>
      <c r="F66" s="7"/>
      <c r="G66" s="7"/>
      <c r="H66" s="7"/>
      <c r="I66" s="7"/>
      <c r="J66" s="7"/>
      <c r="K66" s="7"/>
      <c r="L66" s="7"/>
      <c r="M66" s="375"/>
      <c r="N66" s="7"/>
      <c r="O66" s="7"/>
      <c r="P66" s="7"/>
      <c r="Q66" s="7"/>
      <c r="R66" s="7"/>
      <c r="S66" s="7"/>
      <c r="T66" s="7"/>
      <c r="U66" s="7"/>
      <c r="V66" s="7"/>
      <c r="W66" s="7"/>
      <c r="X66" s="7"/>
      <c r="Y66" s="7"/>
      <c r="Z66" s="7"/>
      <c r="AA66" s="7"/>
      <c r="AB66" s="153"/>
      <c r="AC66" s="7"/>
      <c r="AD66" s="7"/>
      <c r="AE66" s="7"/>
      <c r="AF66" s="7"/>
      <c r="AG66" s="7"/>
      <c r="AH66" s="7"/>
      <c r="AI66" s="7"/>
      <c r="AJ66" s="7"/>
      <c r="AK66" s="7"/>
      <c r="AL66" s="7"/>
      <c r="AM66" s="7"/>
      <c r="AN66" s="146"/>
    </row>
    <row r="69" spans="2:40">
      <c r="D69" s="387"/>
      <c r="E69" s="359"/>
      <c r="F69" s="359"/>
      <c r="G69" s="359"/>
      <c r="H69" s="359"/>
      <c r="I69" s="359"/>
      <c r="J69" s="359"/>
      <c r="K69" s="359"/>
      <c r="L69" s="359"/>
      <c r="M69" s="359"/>
      <c r="N69" s="359"/>
      <c r="O69" s="359"/>
      <c r="P69" s="359"/>
      <c r="Q69" s="359"/>
    </row>
    <row r="70" spans="2:40">
      <c r="D70" s="359"/>
      <c r="E70" s="470"/>
      <c r="F70" s="209"/>
      <c r="G70" s="210"/>
      <c r="H70" s="210"/>
      <c r="I70" s="471"/>
      <c r="J70" s="471"/>
      <c r="K70" s="41"/>
      <c r="L70" s="471"/>
      <c r="M70" s="471"/>
      <c r="N70" s="41"/>
      <c r="O70" s="471"/>
      <c r="P70" s="471"/>
      <c r="U70" s="41"/>
      <c r="V70" s="470"/>
      <c r="W70" s="470"/>
      <c r="X70" s="470"/>
      <c r="Y70" s="470"/>
      <c r="Z70" s="470"/>
    </row>
  </sheetData>
  <sheetProtection algorithmName="SHA-512" hashValue="yX/V0pK+G3dXXlHm4KERLFgFWefr4jxkofakTsY9/J1PFWMoJByUNrJZZkiRzo+U6qLhxcx1WZ9+G2cr/OV3Mg==" saltValue="B5ErWOB2cNYe/Q5/uYndgw==" spinCount="100000" sheet="1" formatCells="0" formatColumns="0" formatRows="0"/>
  <mergeCells count="183">
    <mergeCell ref="E64:AJ65"/>
    <mergeCell ref="AB59:AC59"/>
    <mergeCell ref="AE59:AF59"/>
    <mergeCell ref="AH59:AI59"/>
    <mergeCell ref="AJ59:AK59"/>
    <mergeCell ref="E60:AJ61"/>
    <mergeCell ref="D63:AA63"/>
    <mergeCell ref="E57:Z57"/>
    <mergeCell ref="D59:I59"/>
    <mergeCell ref="J59:L59"/>
    <mergeCell ref="M59:N59"/>
    <mergeCell ref="O59:P59"/>
    <mergeCell ref="R59:S59"/>
    <mergeCell ref="U59:V59"/>
    <mergeCell ref="W59:X59"/>
    <mergeCell ref="Z59:AA59"/>
    <mergeCell ref="AC49:AM49"/>
    <mergeCell ref="D52:Z52"/>
    <mergeCell ref="AC50:AM50"/>
    <mergeCell ref="D54:Z54"/>
    <mergeCell ref="AC54:AN54"/>
    <mergeCell ref="AC55:AM55"/>
    <mergeCell ref="D49:Z49"/>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3 R23 X23 R25:U25 R27:U27 R29:U29 R31:U31">
    <cfRule type="containsBlanks" dxfId="320" priority="19">
      <formula>LEN(TRIM(D23))=0</formula>
    </cfRule>
  </conditionalFormatting>
  <conditionalFormatting sqref="D25 D27 D29 D31">
    <cfRule type="containsBlanks" dxfId="319" priority="17">
      <formula>LEN(TRIM(D25))=0</formula>
    </cfRule>
  </conditionalFormatting>
  <conditionalFormatting sqref="D33">
    <cfRule type="containsBlanks" dxfId="318" priority="11">
      <formula>LEN(TRIM(D33))=0</formula>
    </cfRule>
  </conditionalFormatting>
  <conditionalFormatting sqref="D12:F16 L12:R16 AB12:AC16">
    <cfRule type="containsBlanks" dxfId="317" priority="20">
      <formula>LEN(TRIM(D12))=0</formula>
    </cfRule>
  </conditionalFormatting>
  <conditionalFormatting sqref="E60:AJ61 E64:AJ65">
    <cfRule type="containsBlanks" dxfId="316" priority="7">
      <formula>LEN(TRIM(E60))=0</formula>
    </cfRule>
  </conditionalFormatting>
  <conditionalFormatting sqref="G25 G27 G29 G31">
    <cfRule type="containsBlanks" dxfId="315" priority="16">
      <formula>LEN(TRIM(G25))=0</formula>
    </cfRule>
  </conditionalFormatting>
  <conditionalFormatting sqref="G33">
    <cfRule type="containsBlanks" dxfId="314" priority="10">
      <formula>LEN(TRIM(G33))=0</formula>
    </cfRule>
  </conditionalFormatting>
  <conditionalFormatting sqref="G12:K16 S12:V16 X12:AA16 AD12:AM16 G23 K23 P23:Q23 V23 K25 P25:Q25 V25:W25 K27 P27:Q27 V27:W27 K29 P29:Q29 V29:W29 K31 P31:Q31 V31:W31 E40:Z42">
    <cfRule type="containsBlanks" dxfId="313" priority="21">
      <formula>LEN(TRIM(E12))=0</formula>
    </cfRule>
  </conditionalFormatting>
  <conditionalFormatting sqref="K33">
    <cfRule type="containsBlanks" dxfId="312" priority="9">
      <formula>LEN(TRIM(K33))=0</formula>
    </cfRule>
  </conditionalFormatting>
  <conditionalFormatting sqref="O47:P47">
    <cfRule type="containsBlanks" dxfId="311" priority="5">
      <formula>LEN(TRIM(O47))=0</formula>
    </cfRule>
  </conditionalFormatting>
  <conditionalFormatting sqref="O59:P59 AB59:AC59">
    <cfRule type="containsBlanks" dxfId="310" priority="4">
      <formula>LEN(TRIM(O59))=0</formula>
    </cfRule>
  </conditionalFormatting>
  <conditionalFormatting sqref="P33:Q33">
    <cfRule type="containsBlanks" dxfId="309" priority="8">
      <formula>LEN(TRIM(P33))=0</formula>
    </cfRule>
  </conditionalFormatting>
  <conditionalFormatting sqref="Q47:R47 T47:U47 W47:X47">
    <cfRule type="containsBlanks" dxfId="308" priority="6">
      <formula>LEN(TRIM(Q47))=0</formula>
    </cfRule>
  </conditionalFormatting>
  <conditionalFormatting sqref="R59:S59 U59:V59 AE59:AF59 AH59:AI59">
    <cfRule type="containsBlanks" dxfId="307" priority="3">
      <formula>LEN(TRIM(R59))=0</formula>
    </cfRule>
  </conditionalFormatting>
  <conditionalFormatting sqref="R33:U33">
    <cfRule type="containsBlanks" dxfId="306" priority="15">
      <formula>LEN(TRIM(R33))=0</formula>
    </cfRule>
  </conditionalFormatting>
  <conditionalFormatting sqref="V33:W33">
    <cfRule type="containsBlanks" dxfId="305" priority="14">
      <formula>LEN(TRIM(V33))=0</formula>
    </cfRule>
  </conditionalFormatting>
  <conditionalFormatting sqref="X25 X27 X29 X31">
    <cfRule type="containsBlanks" dxfId="304" priority="18">
      <formula>LEN(TRIM(X25))=0</formula>
    </cfRule>
  </conditionalFormatting>
  <conditionalFormatting sqref="X33">
    <cfRule type="containsBlanks" dxfId="303" priority="13">
      <formula>LEN(TRIM(X33))=0</formula>
    </cfRule>
  </conditionalFormatting>
  <conditionalFormatting sqref="AB23:AM34">
    <cfRule type="containsBlanks" dxfId="302" priority="12">
      <formula>LEN(TRIM(AB23))=0</formula>
    </cfRule>
  </conditionalFormatting>
  <dataValidations count="7">
    <dataValidation type="list" allowBlank="1" showInputMessage="1" showErrorMessage="1" sqref="AB59:AC59 O59:P59" xr:uid="{AF0BDB54-99BA-4E20-BD27-497B6759F2A7}">
      <formula1>"　,6,7"</formula1>
    </dataValidation>
    <dataValidation type="list" allowBlank="1" showInputMessage="1" showErrorMessage="1" sqref="O11:R16 X21:AA34" xr:uid="{A6E1CB1C-A953-4F62-81F9-34F1654B3040}">
      <formula1>"　,正規職員,常勤(非正規),短時間(非正規)"</formula1>
    </dataValidation>
    <dataValidation type="list" allowBlank="1" showInputMessage="1" showErrorMessage="1" sqref="AB11:AC16" xr:uid="{B02ED18D-24B8-4A19-A6E6-F0DF2AF17D26}">
      <formula1>"　,有,無"</formula1>
    </dataValidation>
    <dataValidation type="list" allowBlank="1" showInputMessage="1" sqref="D11:F16" xr:uid="{3D3A7BE7-16C3-4D8A-9C7D-895D97241168}">
      <formula1>"　,産休,育休,介護休,病休,その他"</formula1>
    </dataValidation>
    <dataValidation type="list" allowBlank="1" showInputMessage="1" showErrorMessage="1" sqref="O47:P47" xr:uid="{49AEE42C-0D25-46CD-B1A3-ED8DAFBD9DCC}">
      <formula1>"　,平成,令和"</formula1>
    </dataValidation>
    <dataValidation type="list" allowBlank="1" showInputMessage="1" showErrorMessage="1" sqref="D21 D23 D25 D27 D29 D31 D33" xr:uid="{3D57252E-1733-4625-923C-23834C685AE0}">
      <formula1>"退職,転出"</formula1>
    </dataValidation>
    <dataValidation type="list" allowBlank="1" showInputMessage="1" sqref="R21 R23 R25:U25 R27:U27 R29:U29 R31:U31 R33:U33 L11:N16" xr:uid="{07B09459-94CC-4538-B625-7E34A4636E6F}">
      <formula1>"　,保育士,看護師,准看護師,子育て支援員,調理員,栄養士,事務員,用務員,保育助手,副園長,園長"</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63969"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63970"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63971"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6397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63973"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63974"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63975"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63976"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63988" r:id="rId12" name="Check Box 20">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63989" r:id="rId13" name="Check Box 21">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63990" r:id="rId14" name="Check Box 22">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63991" r:id="rId15" name="Check Box 23">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064F-48B3-4688-A77E-01DF8C4D47F8}">
  <sheetPr>
    <tabColor rgb="FFFFCCFF"/>
  </sheetPr>
  <dimension ref="A1:BY84"/>
  <sheetViews>
    <sheetView showGridLines="0" view="pageBreakPreview" topLeftCell="A4" zoomScaleNormal="100" zoomScaleSheetLayoutView="100" workbookViewId="0">
      <selection activeCell="U5" sqref="U5:AC6"/>
    </sheetView>
  </sheetViews>
  <sheetFormatPr defaultColWidth="8" defaultRowHeight="12"/>
  <cols>
    <col min="1"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1" width="1.875" style="538" customWidth="1"/>
    <col min="32" max="32" width="2.875" style="538" customWidth="1"/>
    <col min="33" max="35" width="1.875" style="538" customWidth="1"/>
    <col min="36" max="36" width="2.875" style="538" customWidth="1"/>
    <col min="37" max="37" width="1.875" style="538" customWidth="1"/>
    <col min="38" max="40" width="2.625" style="538" customWidth="1"/>
    <col min="41" max="51" width="2" style="538" customWidth="1"/>
    <col min="52" max="54" width="2.125" style="538" customWidth="1"/>
    <col min="55" max="58" width="1.875" style="538" customWidth="1"/>
    <col min="59" max="61" width="2.125" style="538" customWidth="1"/>
    <col min="62" max="62" width="2.625" style="538" customWidth="1"/>
    <col min="63" max="68" width="1.875" style="538" customWidth="1"/>
    <col min="69" max="71" width="2.125" style="538" customWidth="1"/>
    <col min="72" max="73" width="8" style="538" hidden="1" customWidth="1"/>
    <col min="74" max="16384" width="8" style="538"/>
  </cols>
  <sheetData>
    <row r="1" spans="1:74" ht="14.1" customHeight="1">
      <c r="A1" s="3332" t="s">
        <v>1475</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3333"/>
      <c r="AP1" s="3333"/>
      <c r="AQ1" s="3333"/>
      <c r="AR1" s="3333"/>
      <c r="AS1" s="3333"/>
      <c r="AT1" s="3333"/>
      <c r="AU1" s="3333"/>
      <c r="AV1" s="3333"/>
      <c r="AW1" s="3333"/>
      <c r="AX1" s="3333"/>
      <c r="AY1" s="3333"/>
      <c r="AZ1" s="3333"/>
      <c r="BA1" s="3333"/>
      <c r="BB1" s="3333"/>
      <c r="BC1" s="3333"/>
      <c r="BD1" s="3333"/>
      <c r="BE1" s="3333"/>
      <c r="BF1" s="3333"/>
      <c r="BG1" s="3333"/>
      <c r="BH1" s="3333"/>
      <c r="BI1" s="3333"/>
      <c r="BJ1" s="3333"/>
      <c r="BK1" s="3333"/>
      <c r="BL1" s="3333"/>
      <c r="BM1" s="3333"/>
      <c r="BN1" s="3333"/>
      <c r="BO1" s="3333"/>
      <c r="BP1" s="3333"/>
      <c r="BR1" s="665"/>
      <c r="BS1" s="665"/>
      <c r="BT1" s="665"/>
      <c r="BU1" s="665"/>
      <c r="BV1" s="665"/>
    </row>
    <row r="2" spans="1:74" ht="5.0999999999999996" customHeight="1"/>
    <row r="3" spans="1:74" ht="14.1" customHeight="1">
      <c r="A3" s="3587" t="s">
        <v>1701</v>
      </c>
      <c r="B3" s="3587"/>
      <c r="C3" s="3587"/>
      <c r="D3" s="3587"/>
      <c r="E3" s="3587"/>
      <c r="F3" s="3587"/>
      <c r="G3" s="3587"/>
      <c r="H3" s="3587"/>
      <c r="I3" s="3587"/>
      <c r="J3" s="3587"/>
      <c r="K3" s="3587"/>
      <c r="L3" s="3587"/>
      <c r="M3" s="3587"/>
      <c r="N3" s="3587"/>
      <c r="O3" s="3587"/>
      <c r="P3" s="3587"/>
      <c r="Q3" s="3587"/>
      <c r="R3" s="3587"/>
      <c r="S3" s="3587"/>
      <c r="T3" s="3587"/>
      <c r="U3" s="3587"/>
      <c r="V3" s="3587"/>
      <c r="W3" s="3587"/>
      <c r="X3" s="3587"/>
      <c r="Y3" s="3587"/>
      <c r="Z3" s="3587"/>
      <c r="AA3" s="3587"/>
      <c r="AB3" s="3587"/>
      <c r="AC3" s="3587"/>
      <c r="AD3" s="3587"/>
      <c r="AE3" s="3587"/>
      <c r="AF3" s="3587"/>
      <c r="AG3" s="3587"/>
      <c r="AH3" s="3587"/>
      <c r="AI3" s="3587"/>
      <c r="AJ3" s="3587"/>
      <c r="AK3" s="3587"/>
      <c r="AL3" s="3587"/>
      <c r="AM3" s="3587"/>
      <c r="AN3" s="3587"/>
      <c r="AO3" s="3587"/>
      <c r="AP3" s="3587"/>
      <c r="AQ3" s="3587"/>
      <c r="AR3" s="3587"/>
      <c r="AS3" s="3587"/>
      <c r="AT3" s="3587"/>
      <c r="AU3" s="3587"/>
      <c r="AV3" s="3587"/>
      <c r="AW3" s="3587"/>
      <c r="AX3" s="3587"/>
      <c r="AY3" s="3587"/>
      <c r="AZ3" s="3587"/>
      <c r="BA3" s="3587"/>
      <c r="BB3" s="3587"/>
      <c r="BC3" s="3587"/>
      <c r="BD3" s="3587"/>
      <c r="BE3" s="3587"/>
      <c r="BF3" s="3587"/>
      <c r="BG3" s="3587"/>
      <c r="BH3" s="3587"/>
      <c r="BI3" s="3587"/>
      <c r="BJ3" s="3587"/>
      <c r="BK3" s="3587"/>
      <c r="BL3" s="3587"/>
      <c r="BM3" s="3587"/>
      <c r="BN3" s="3587"/>
      <c r="BO3" s="3587"/>
      <c r="BP3" s="3587"/>
    </row>
    <row r="4" spans="1:74" ht="6.95" customHeight="1" thickBot="1">
      <c r="A4" s="966"/>
      <c r="B4" s="96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row>
    <row r="5" spans="1:74" s="754" customFormat="1" ht="12.95" customHeight="1">
      <c r="A5" s="3334" t="s">
        <v>55</v>
      </c>
      <c r="B5" s="3336" t="s">
        <v>56</v>
      </c>
      <c r="C5" s="3337"/>
      <c r="D5" s="3337"/>
      <c r="E5" s="3337"/>
      <c r="F5" s="3338"/>
      <c r="G5" s="3336" t="s">
        <v>51</v>
      </c>
      <c r="H5" s="3337"/>
      <c r="I5" s="3337"/>
      <c r="J5" s="3337"/>
      <c r="K5" s="3337"/>
      <c r="L5" s="3338"/>
      <c r="M5" s="3343" t="s">
        <v>52</v>
      </c>
      <c r="N5" s="3346" t="s">
        <v>946</v>
      </c>
      <c r="O5" s="3349" t="s">
        <v>947</v>
      </c>
      <c r="P5" s="3350"/>
      <c r="Q5" s="3351"/>
      <c r="R5" s="3349" t="s">
        <v>96</v>
      </c>
      <c r="S5" s="3350"/>
      <c r="T5" s="3351"/>
      <c r="U5" s="3336" t="s">
        <v>57</v>
      </c>
      <c r="V5" s="3337"/>
      <c r="W5" s="3337"/>
      <c r="X5" s="3337"/>
      <c r="Y5" s="3337"/>
      <c r="Z5" s="3337"/>
      <c r="AA5" s="3337"/>
      <c r="AB5" s="3337"/>
      <c r="AC5" s="3337"/>
      <c r="AD5" s="3386" t="s">
        <v>1320</v>
      </c>
      <c r="AE5" s="3387"/>
      <c r="AF5" s="3387"/>
      <c r="AG5" s="3387"/>
      <c r="AH5" s="3387"/>
      <c r="AI5" s="3387"/>
      <c r="AJ5" s="3387"/>
      <c r="AK5" s="3388"/>
      <c r="AL5" s="3389" t="s">
        <v>1468</v>
      </c>
      <c r="AM5" s="3390"/>
      <c r="AN5" s="3390"/>
      <c r="AO5" s="3390"/>
      <c r="AP5" s="3390"/>
      <c r="AQ5" s="3390"/>
      <c r="AR5" s="3390"/>
      <c r="AS5" s="3390"/>
      <c r="AT5" s="3390"/>
      <c r="AU5" s="3390"/>
      <c r="AV5" s="3391"/>
      <c r="AW5" s="3395" t="s">
        <v>1217</v>
      </c>
      <c r="AX5" s="3396"/>
      <c r="AY5" s="3396"/>
      <c r="AZ5" s="3401" t="s">
        <v>263</v>
      </c>
      <c r="BA5" s="3402"/>
      <c r="BB5" s="3403"/>
      <c r="BC5" s="3407" t="s">
        <v>1485</v>
      </c>
      <c r="BD5" s="3408"/>
      <c r="BE5" s="3408"/>
      <c r="BF5" s="3409"/>
      <c r="BG5" s="3352" t="s">
        <v>1702</v>
      </c>
      <c r="BH5" s="3350"/>
      <c r="BI5" s="3350"/>
      <c r="BJ5" s="3350"/>
      <c r="BK5" s="3350"/>
      <c r="BL5" s="3350"/>
      <c r="BM5" s="3350"/>
      <c r="BN5" s="3350"/>
      <c r="BO5" s="3350"/>
      <c r="BP5" s="3353"/>
    </row>
    <row r="6" spans="1:74" s="754" customFormat="1" ht="12.95" customHeight="1">
      <c r="A6" s="3335"/>
      <c r="B6" s="3323"/>
      <c r="C6" s="3324"/>
      <c r="D6" s="3324"/>
      <c r="E6" s="3324"/>
      <c r="F6" s="3339"/>
      <c r="G6" s="3323"/>
      <c r="H6" s="3324"/>
      <c r="I6" s="3324"/>
      <c r="J6" s="3324"/>
      <c r="K6" s="3324"/>
      <c r="L6" s="3339"/>
      <c r="M6" s="3344"/>
      <c r="N6" s="3347"/>
      <c r="O6" s="2194"/>
      <c r="P6" s="2195"/>
      <c r="Q6" s="2196"/>
      <c r="R6" s="2194"/>
      <c r="S6" s="2195"/>
      <c r="T6" s="2196"/>
      <c r="U6" s="3384"/>
      <c r="V6" s="3385"/>
      <c r="W6" s="3385"/>
      <c r="X6" s="3385"/>
      <c r="Y6" s="3385"/>
      <c r="Z6" s="3385"/>
      <c r="AA6" s="3385"/>
      <c r="AB6" s="3385"/>
      <c r="AC6" s="3385"/>
      <c r="AD6" s="3357" t="s">
        <v>1703</v>
      </c>
      <c r="AE6" s="3358"/>
      <c r="AF6" s="3358"/>
      <c r="AG6" s="3358"/>
      <c r="AH6" s="3361" t="s">
        <v>1704</v>
      </c>
      <c r="AI6" s="3358"/>
      <c r="AJ6" s="3358"/>
      <c r="AK6" s="3362"/>
      <c r="AL6" s="3392"/>
      <c r="AM6" s="3393"/>
      <c r="AN6" s="3393"/>
      <c r="AO6" s="3393"/>
      <c r="AP6" s="3393"/>
      <c r="AQ6" s="3393"/>
      <c r="AR6" s="3393"/>
      <c r="AS6" s="3393"/>
      <c r="AT6" s="3393"/>
      <c r="AU6" s="3393"/>
      <c r="AV6" s="3394"/>
      <c r="AW6" s="3397"/>
      <c r="AX6" s="3398"/>
      <c r="AY6" s="3398"/>
      <c r="AZ6" s="3404"/>
      <c r="BA6" s="3405"/>
      <c r="BB6" s="3406"/>
      <c r="BC6" s="3410"/>
      <c r="BD6" s="3411"/>
      <c r="BE6" s="3411"/>
      <c r="BF6" s="3412"/>
      <c r="BG6" s="3354"/>
      <c r="BH6" s="3355"/>
      <c r="BI6" s="3355"/>
      <c r="BJ6" s="3355"/>
      <c r="BK6" s="3355"/>
      <c r="BL6" s="3355"/>
      <c r="BM6" s="3355"/>
      <c r="BN6" s="3355"/>
      <c r="BO6" s="3355"/>
      <c r="BP6" s="3356"/>
    </row>
    <row r="7" spans="1:74" s="754" customFormat="1" ht="15" customHeight="1">
      <c r="A7" s="3335"/>
      <c r="B7" s="3323"/>
      <c r="C7" s="3324"/>
      <c r="D7" s="3324"/>
      <c r="E7" s="3324"/>
      <c r="F7" s="3339"/>
      <c r="G7" s="3323"/>
      <c r="H7" s="3324"/>
      <c r="I7" s="3324"/>
      <c r="J7" s="3324"/>
      <c r="K7" s="3324"/>
      <c r="L7" s="3339"/>
      <c r="M7" s="3344"/>
      <c r="N7" s="3347"/>
      <c r="O7" s="2197"/>
      <c r="P7" s="2198"/>
      <c r="Q7" s="2199"/>
      <c r="R7" s="2194"/>
      <c r="S7" s="2195"/>
      <c r="T7" s="2196"/>
      <c r="U7" s="3365" t="s">
        <v>58</v>
      </c>
      <c r="V7" s="3366"/>
      <c r="W7" s="3366"/>
      <c r="X7" s="3366"/>
      <c r="Y7" s="3366"/>
      <c r="Z7" s="3361" t="s">
        <v>60</v>
      </c>
      <c r="AA7" s="3358"/>
      <c r="AB7" s="3367" t="s">
        <v>98</v>
      </c>
      <c r="AC7" s="3368"/>
      <c r="AD7" s="3359"/>
      <c r="AE7" s="3360"/>
      <c r="AF7" s="3360"/>
      <c r="AG7" s="3360"/>
      <c r="AH7" s="3363"/>
      <c r="AI7" s="3360"/>
      <c r="AJ7" s="3360"/>
      <c r="AK7" s="3364"/>
      <c r="AL7" s="3369" t="s">
        <v>1705</v>
      </c>
      <c r="AM7" s="3370"/>
      <c r="AN7" s="3370"/>
      <c r="AO7" s="3370"/>
      <c r="AP7" s="3370"/>
      <c r="AQ7" s="3370"/>
      <c r="AR7" s="3370"/>
      <c r="AS7" s="3370"/>
      <c r="AT7" s="3370"/>
      <c r="AU7" s="3370"/>
      <c r="AV7" s="3371"/>
      <c r="AW7" s="3397"/>
      <c r="AX7" s="3398"/>
      <c r="AY7" s="3398"/>
      <c r="AZ7" s="3372" t="s">
        <v>264</v>
      </c>
      <c r="BA7" s="3373"/>
      <c r="BB7" s="3374"/>
      <c r="BC7" s="3410"/>
      <c r="BD7" s="3411"/>
      <c r="BE7" s="3411"/>
      <c r="BF7" s="3412"/>
      <c r="BG7" s="3378" t="s">
        <v>1469</v>
      </c>
      <c r="BH7" s="3379"/>
      <c r="BI7" s="3379"/>
      <c r="BJ7" s="3379"/>
      <c r="BK7" s="3379"/>
      <c r="BL7" s="3379"/>
      <c r="BM7" s="3379"/>
      <c r="BN7" s="3379"/>
      <c r="BO7" s="3379"/>
      <c r="BP7" s="3380"/>
    </row>
    <row r="8" spans="1:74" s="754" customFormat="1" ht="15" customHeight="1">
      <c r="A8" s="3335"/>
      <c r="B8" s="3340"/>
      <c r="C8" s="3341"/>
      <c r="D8" s="3341"/>
      <c r="E8" s="3341"/>
      <c r="F8" s="3342"/>
      <c r="G8" s="3323"/>
      <c r="H8" s="3324"/>
      <c r="I8" s="3324"/>
      <c r="J8" s="3324"/>
      <c r="K8" s="3324"/>
      <c r="L8" s="3339"/>
      <c r="M8" s="3344"/>
      <c r="N8" s="3347"/>
      <c r="O8" s="3397" t="s">
        <v>861</v>
      </c>
      <c r="P8" s="3398"/>
      <c r="Q8" s="3433"/>
      <c r="R8" s="2194"/>
      <c r="S8" s="2195"/>
      <c r="T8" s="2196"/>
      <c r="U8" s="3367" t="s">
        <v>1470</v>
      </c>
      <c r="V8" s="3368"/>
      <c r="W8" s="3368"/>
      <c r="X8" s="3367" t="s">
        <v>97</v>
      </c>
      <c r="Y8" s="3434"/>
      <c r="Z8" s="3360"/>
      <c r="AA8" s="3360"/>
      <c r="AB8" s="2194"/>
      <c r="AC8" s="2195"/>
      <c r="AD8" s="3359"/>
      <c r="AE8" s="3360"/>
      <c r="AF8" s="3360"/>
      <c r="AG8" s="3360"/>
      <c r="AH8" s="3363"/>
      <c r="AI8" s="3360"/>
      <c r="AJ8" s="3360"/>
      <c r="AK8" s="3364"/>
      <c r="AL8" s="3435" t="s">
        <v>1742</v>
      </c>
      <c r="AM8" s="3436"/>
      <c r="AN8" s="3437"/>
      <c r="AO8" s="3438" t="s">
        <v>1743</v>
      </c>
      <c r="AP8" s="3439"/>
      <c r="AQ8" s="3439"/>
      <c r="AR8" s="3440"/>
      <c r="AS8" s="3438" t="s">
        <v>1210</v>
      </c>
      <c r="AT8" s="3439"/>
      <c r="AU8" s="3439"/>
      <c r="AV8" s="3440"/>
      <c r="AW8" s="3397"/>
      <c r="AX8" s="3398"/>
      <c r="AY8" s="3398"/>
      <c r="AZ8" s="3375"/>
      <c r="BA8" s="3376"/>
      <c r="BB8" s="3377"/>
      <c r="BC8" s="3410"/>
      <c r="BD8" s="3411"/>
      <c r="BE8" s="3411"/>
      <c r="BF8" s="3412"/>
      <c r="BG8" s="3378"/>
      <c r="BH8" s="3379"/>
      <c r="BI8" s="3379"/>
      <c r="BJ8" s="3379"/>
      <c r="BK8" s="3379"/>
      <c r="BL8" s="3379"/>
      <c r="BM8" s="3379"/>
      <c r="BN8" s="3379"/>
      <c r="BO8" s="3379"/>
      <c r="BP8" s="3380"/>
    </row>
    <row r="9" spans="1:74" s="754" customFormat="1" ht="15" customHeight="1">
      <c r="A9" s="3335"/>
      <c r="B9" s="3320" t="s">
        <v>268</v>
      </c>
      <c r="C9" s="3321"/>
      <c r="D9" s="3322"/>
      <c r="E9" s="3416" t="s">
        <v>267</v>
      </c>
      <c r="F9" s="3417"/>
      <c r="G9" s="3323"/>
      <c r="H9" s="3324"/>
      <c r="I9" s="3324"/>
      <c r="J9" s="3324"/>
      <c r="K9" s="3324"/>
      <c r="L9" s="3339"/>
      <c r="M9" s="3344"/>
      <c r="N9" s="3347"/>
      <c r="O9" s="3397"/>
      <c r="P9" s="3398"/>
      <c r="Q9" s="3433"/>
      <c r="R9" s="2194"/>
      <c r="S9" s="2195"/>
      <c r="T9" s="2196"/>
      <c r="U9" s="2194"/>
      <c r="V9" s="2195"/>
      <c r="W9" s="2195"/>
      <c r="X9" s="2194"/>
      <c r="Y9" s="2196"/>
      <c r="Z9" s="3360"/>
      <c r="AA9" s="3360"/>
      <c r="AB9" s="2194"/>
      <c r="AC9" s="2195"/>
      <c r="AD9" s="3359"/>
      <c r="AE9" s="3360"/>
      <c r="AF9" s="3360"/>
      <c r="AG9" s="3360"/>
      <c r="AH9" s="3363"/>
      <c r="AI9" s="3360"/>
      <c r="AJ9" s="3360"/>
      <c r="AK9" s="3364"/>
      <c r="AL9" s="3420" t="s">
        <v>1744</v>
      </c>
      <c r="AM9" s="3421"/>
      <c r="AN9" s="3422"/>
      <c r="AO9" s="3420" t="s">
        <v>1745</v>
      </c>
      <c r="AP9" s="3421"/>
      <c r="AQ9" s="3421"/>
      <c r="AR9" s="3422"/>
      <c r="AS9" s="3420" t="s">
        <v>1211</v>
      </c>
      <c r="AT9" s="3421"/>
      <c r="AU9" s="3421"/>
      <c r="AV9" s="3422"/>
      <c r="AW9" s="3397"/>
      <c r="AX9" s="3398"/>
      <c r="AY9" s="3398"/>
      <c r="AZ9" s="3375" t="s">
        <v>265</v>
      </c>
      <c r="BA9" s="3376"/>
      <c r="BB9" s="3377"/>
      <c r="BC9" s="3410"/>
      <c r="BD9" s="3411"/>
      <c r="BE9" s="3411"/>
      <c r="BF9" s="3412"/>
      <c r="BG9" s="3378"/>
      <c r="BH9" s="3379"/>
      <c r="BI9" s="3379"/>
      <c r="BJ9" s="3379"/>
      <c r="BK9" s="3379"/>
      <c r="BL9" s="3379"/>
      <c r="BM9" s="3379"/>
      <c r="BN9" s="3379"/>
      <c r="BO9" s="3379"/>
      <c r="BP9" s="3380"/>
    </row>
    <row r="10" spans="1:74" s="754" customFormat="1" ht="15" customHeight="1">
      <c r="A10" s="3335"/>
      <c r="B10" s="3323"/>
      <c r="C10" s="3324"/>
      <c r="D10" s="3325"/>
      <c r="E10" s="3418"/>
      <c r="F10" s="3419"/>
      <c r="G10" s="3323"/>
      <c r="H10" s="3324"/>
      <c r="I10" s="3324"/>
      <c r="J10" s="3324"/>
      <c r="K10" s="3324"/>
      <c r="L10" s="3339"/>
      <c r="M10" s="3345"/>
      <c r="N10" s="3348"/>
      <c r="O10" s="3397"/>
      <c r="P10" s="3398"/>
      <c r="Q10" s="3433"/>
      <c r="R10" s="2194"/>
      <c r="S10" s="2195"/>
      <c r="T10" s="2196"/>
      <c r="U10" s="2194"/>
      <c r="V10" s="2195"/>
      <c r="W10" s="2195"/>
      <c r="X10" s="2194"/>
      <c r="Y10" s="2196"/>
      <c r="Z10" s="3360"/>
      <c r="AA10" s="3360"/>
      <c r="AB10" s="2194"/>
      <c r="AC10" s="2195"/>
      <c r="AD10" s="967" t="s">
        <v>27</v>
      </c>
      <c r="AE10" s="3426" t="s">
        <v>272</v>
      </c>
      <c r="AF10" s="3426"/>
      <c r="AG10" s="968" t="s">
        <v>17</v>
      </c>
      <c r="AH10" s="969" t="s">
        <v>27</v>
      </c>
      <c r="AI10" s="3426" t="s">
        <v>272</v>
      </c>
      <c r="AJ10" s="3426"/>
      <c r="AK10" s="970" t="s">
        <v>17</v>
      </c>
      <c r="AL10" s="3427" t="s">
        <v>1746</v>
      </c>
      <c r="AM10" s="3428"/>
      <c r="AN10" s="3429"/>
      <c r="AO10" s="3430" t="s">
        <v>1209</v>
      </c>
      <c r="AP10" s="3431"/>
      <c r="AQ10" s="3431"/>
      <c r="AR10" s="3432"/>
      <c r="AS10" s="3427" t="s">
        <v>162</v>
      </c>
      <c r="AT10" s="3428"/>
      <c r="AU10" s="3428"/>
      <c r="AV10" s="3429"/>
      <c r="AW10" s="3399"/>
      <c r="AX10" s="3400"/>
      <c r="AY10" s="3400"/>
      <c r="AZ10" s="3423"/>
      <c r="BA10" s="3424"/>
      <c r="BB10" s="3425"/>
      <c r="BC10" s="3413"/>
      <c r="BD10" s="3414"/>
      <c r="BE10" s="3414"/>
      <c r="BF10" s="3415"/>
      <c r="BG10" s="3381"/>
      <c r="BH10" s="3382"/>
      <c r="BI10" s="3382"/>
      <c r="BJ10" s="3382"/>
      <c r="BK10" s="3382"/>
      <c r="BL10" s="3382"/>
      <c r="BM10" s="3382"/>
      <c r="BN10" s="3382"/>
      <c r="BO10" s="3382"/>
      <c r="BP10" s="3383"/>
    </row>
    <row r="11" spans="1:74" s="754" customFormat="1" ht="15" customHeight="1">
      <c r="A11" s="3515">
        <v>1</v>
      </c>
      <c r="B11" s="3516" t="s">
        <v>1471</v>
      </c>
      <c r="C11" s="3517"/>
      <c r="D11" s="3517"/>
      <c r="E11" s="3517"/>
      <c r="F11" s="3518"/>
      <c r="G11" s="3516" t="s">
        <v>950</v>
      </c>
      <c r="H11" s="3517"/>
      <c r="I11" s="3517"/>
      <c r="J11" s="3517"/>
      <c r="K11" s="3517"/>
      <c r="L11" s="3518"/>
      <c r="M11" s="3519">
        <v>58</v>
      </c>
      <c r="N11" s="3520" t="s">
        <v>261</v>
      </c>
      <c r="O11" s="3487" t="s">
        <v>261</v>
      </c>
      <c r="P11" s="3488"/>
      <c r="Q11" s="3489"/>
      <c r="R11" s="3367" t="s">
        <v>269</v>
      </c>
      <c r="S11" s="3368"/>
      <c r="T11" s="3434"/>
      <c r="U11" s="3476" t="s">
        <v>960</v>
      </c>
      <c r="V11" s="3477"/>
      <c r="W11" s="3478"/>
      <c r="X11" s="3482">
        <v>6</v>
      </c>
      <c r="Y11" s="3484" t="s">
        <v>99</v>
      </c>
      <c r="Z11" s="3485">
        <v>28</v>
      </c>
      <c r="AA11" s="3484" t="s">
        <v>99</v>
      </c>
      <c r="AB11" s="3461">
        <f>IF((X13+Z13)&gt;=12,X11+Z11+1,X11+Z11)</f>
        <v>35</v>
      </c>
      <c r="AC11" s="3463" t="s">
        <v>99</v>
      </c>
      <c r="AD11" s="3465">
        <v>325000</v>
      </c>
      <c r="AE11" s="3466"/>
      <c r="AF11" s="3466"/>
      <c r="AG11" s="3466"/>
      <c r="AH11" s="3469">
        <v>328500</v>
      </c>
      <c r="AI11" s="3466"/>
      <c r="AJ11" s="3466"/>
      <c r="AK11" s="3470"/>
      <c r="AL11" s="3473">
        <v>20000</v>
      </c>
      <c r="AM11" s="3474"/>
      <c r="AN11" s="3475"/>
      <c r="AO11" s="3473">
        <v>26280</v>
      </c>
      <c r="AP11" s="3474"/>
      <c r="AQ11" s="3474"/>
      <c r="AR11" s="3475"/>
      <c r="AS11" s="3531">
        <v>7100</v>
      </c>
      <c r="AT11" s="3532"/>
      <c r="AU11" s="3532"/>
      <c r="AV11" s="3533"/>
      <c r="AW11" s="3534">
        <f>AH11+SUM(AL11:AV13)</f>
        <v>391880</v>
      </c>
      <c r="AX11" s="3535"/>
      <c r="AY11" s="3535"/>
      <c r="AZ11" s="3326">
        <v>8</v>
      </c>
      <c r="BA11" s="3327"/>
      <c r="BB11" s="3328"/>
      <c r="BC11" s="971"/>
      <c r="BD11" s="972"/>
      <c r="BE11" s="972"/>
      <c r="BF11" s="973"/>
      <c r="BG11" s="3441" t="s">
        <v>1218</v>
      </c>
      <c r="BH11" s="3442"/>
      <c r="BI11" s="3442"/>
      <c r="BJ11" s="3442"/>
      <c r="BK11" s="3442"/>
      <c r="BL11" s="3442"/>
      <c r="BM11" s="3442"/>
      <c r="BN11" s="3442"/>
      <c r="BO11" s="3442"/>
      <c r="BP11" s="3443"/>
    </row>
    <row r="12" spans="1:74" s="754" customFormat="1" ht="15" customHeight="1">
      <c r="A12" s="3503"/>
      <c r="B12" s="3505"/>
      <c r="C12" s="3506"/>
      <c r="D12" s="3506"/>
      <c r="E12" s="3506"/>
      <c r="F12" s="3507"/>
      <c r="G12" s="3508"/>
      <c r="H12" s="3509"/>
      <c r="I12" s="3509"/>
      <c r="J12" s="3509"/>
      <c r="K12" s="3509"/>
      <c r="L12" s="3510"/>
      <c r="M12" s="3323"/>
      <c r="N12" s="3513"/>
      <c r="O12" s="3450" t="s">
        <v>862</v>
      </c>
      <c r="P12" s="3451"/>
      <c r="Q12" s="3452"/>
      <c r="R12" s="2194"/>
      <c r="S12" s="2195"/>
      <c r="T12" s="2196"/>
      <c r="U12" s="3479"/>
      <c r="V12" s="3480"/>
      <c r="W12" s="3481"/>
      <c r="X12" s="3483"/>
      <c r="Y12" s="3339"/>
      <c r="Z12" s="3486"/>
      <c r="AA12" s="3339"/>
      <c r="AB12" s="3462"/>
      <c r="AC12" s="3464"/>
      <c r="AD12" s="3467"/>
      <c r="AE12" s="3468"/>
      <c r="AF12" s="3468"/>
      <c r="AG12" s="3468"/>
      <c r="AH12" s="3471"/>
      <c r="AI12" s="3468"/>
      <c r="AJ12" s="3468"/>
      <c r="AK12" s="3472"/>
      <c r="AL12" s="3453"/>
      <c r="AM12" s="3454"/>
      <c r="AN12" s="3455"/>
      <c r="AO12" s="3453"/>
      <c r="AP12" s="3454"/>
      <c r="AQ12" s="3454"/>
      <c r="AR12" s="3455"/>
      <c r="AS12" s="3456"/>
      <c r="AT12" s="3457"/>
      <c r="AU12" s="3457"/>
      <c r="AV12" s="3458"/>
      <c r="AW12" s="3526"/>
      <c r="AX12" s="3527"/>
      <c r="AY12" s="3527"/>
      <c r="AZ12" s="3329"/>
      <c r="BA12" s="3330"/>
      <c r="BB12" s="3331"/>
      <c r="BC12" s="749"/>
      <c r="BD12" s="583"/>
      <c r="BE12" s="583"/>
      <c r="BF12" s="975"/>
      <c r="BG12" s="3444"/>
      <c r="BH12" s="3445"/>
      <c r="BI12" s="3445"/>
      <c r="BJ12" s="3445"/>
      <c r="BK12" s="3445"/>
      <c r="BL12" s="3445"/>
      <c r="BM12" s="3445"/>
      <c r="BN12" s="3445"/>
      <c r="BO12" s="3445"/>
      <c r="BP12" s="3446"/>
    </row>
    <row r="13" spans="1:74" s="754" customFormat="1" ht="15" customHeight="1">
      <c r="A13" s="3503"/>
      <c r="B13" s="3521" t="s">
        <v>1444</v>
      </c>
      <c r="C13" s="3522"/>
      <c r="D13" s="3523"/>
      <c r="E13" s="3524">
        <v>20</v>
      </c>
      <c r="F13" s="3525"/>
      <c r="G13" s="3508"/>
      <c r="H13" s="3509"/>
      <c r="I13" s="3509"/>
      <c r="J13" s="3509"/>
      <c r="K13" s="3509"/>
      <c r="L13" s="3510"/>
      <c r="M13" s="3323"/>
      <c r="N13" s="3513"/>
      <c r="O13" s="3450"/>
      <c r="P13" s="3451"/>
      <c r="Q13" s="3452"/>
      <c r="R13" s="2194"/>
      <c r="S13" s="2195"/>
      <c r="T13" s="2196"/>
      <c r="U13" s="3459">
        <v>43922</v>
      </c>
      <c r="V13" s="3460"/>
      <c r="W13" s="3460"/>
      <c r="X13" s="976">
        <v>2</v>
      </c>
      <c r="Y13" s="977" t="s">
        <v>28</v>
      </c>
      <c r="Z13" s="978">
        <v>10</v>
      </c>
      <c r="AA13" s="977" t="s">
        <v>28</v>
      </c>
      <c r="AB13" s="979">
        <f>IF((X13+Z13)&gt;=12,X13+Z13-12,X13+Z13)</f>
        <v>0</v>
      </c>
      <c r="AC13" s="977" t="s">
        <v>28</v>
      </c>
      <c r="AD13" s="980" t="s">
        <v>27</v>
      </c>
      <c r="AE13" s="3426" t="s">
        <v>962</v>
      </c>
      <c r="AF13" s="3426"/>
      <c r="AG13" s="981" t="s">
        <v>17</v>
      </c>
      <c r="AH13" s="982" t="s">
        <v>27</v>
      </c>
      <c r="AI13" s="3426" t="s">
        <v>963</v>
      </c>
      <c r="AJ13" s="3426"/>
      <c r="AK13" s="983" t="s">
        <v>17</v>
      </c>
      <c r="AL13" s="3490">
        <v>7000</v>
      </c>
      <c r="AM13" s="3491"/>
      <c r="AN13" s="3492"/>
      <c r="AO13" s="3490">
        <v>3000</v>
      </c>
      <c r="AP13" s="3491"/>
      <c r="AQ13" s="3491"/>
      <c r="AR13" s="3492"/>
      <c r="AS13" s="3493"/>
      <c r="AT13" s="3494"/>
      <c r="AU13" s="3494"/>
      <c r="AV13" s="3495"/>
      <c r="AW13" s="3526"/>
      <c r="AX13" s="3527"/>
      <c r="AY13" s="3527"/>
      <c r="AZ13" s="3500">
        <v>20</v>
      </c>
      <c r="BA13" s="2195"/>
      <c r="BB13" s="3501"/>
      <c r="BC13" s="984"/>
      <c r="BD13" s="985"/>
      <c r="BE13" s="985"/>
      <c r="BF13" s="986"/>
      <c r="BG13" s="3447"/>
      <c r="BH13" s="3448"/>
      <c r="BI13" s="3448"/>
      <c r="BJ13" s="3448"/>
      <c r="BK13" s="3448"/>
      <c r="BL13" s="3448"/>
      <c r="BM13" s="3448"/>
      <c r="BN13" s="3448"/>
      <c r="BO13" s="3448"/>
      <c r="BP13" s="3449"/>
    </row>
    <row r="14" spans="1:74" s="754" customFormat="1" ht="15" customHeight="1">
      <c r="A14" s="3502">
        <v>2</v>
      </c>
      <c r="B14" s="3427" t="s">
        <v>1472</v>
      </c>
      <c r="C14" s="3428"/>
      <c r="D14" s="3428"/>
      <c r="E14" s="3428"/>
      <c r="F14" s="3429"/>
      <c r="G14" s="3427" t="s">
        <v>951</v>
      </c>
      <c r="H14" s="3428"/>
      <c r="I14" s="3428"/>
      <c r="J14" s="3428"/>
      <c r="K14" s="3428"/>
      <c r="L14" s="3429"/>
      <c r="M14" s="3511">
        <v>39</v>
      </c>
      <c r="N14" s="3512" t="s">
        <v>261</v>
      </c>
      <c r="O14" s="3554" t="s">
        <v>261</v>
      </c>
      <c r="P14" s="3497"/>
      <c r="Q14" s="3555"/>
      <c r="R14" s="3320" t="s">
        <v>269</v>
      </c>
      <c r="S14" s="3556"/>
      <c r="T14" s="3557"/>
      <c r="U14" s="3558" t="s">
        <v>960</v>
      </c>
      <c r="V14" s="3559"/>
      <c r="W14" s="3559"/>
      <c r="X14" s="3561">
        <v>6</v>
      </c>
      <c r="Y14" s="3547" t="s">
        <v>99</v>
      </c>
      <c r="Z14" s="3562">
        <v>12</v>
      </c>
      <c r="AA14" s="3547" t="s">
        <v>99</v>
      </c>
      <c r="AB14" s="3548">
        <f>IF((X16+Z16)&gt;=12,X14+Z14+1,X14+Z14)</f>
        <v>18</v>
      </c>
      <c r="AC14" s="3549" t="s">
        <v>99</v>
      </c>
      <c r="AD14" s="3550">
        <v>197000</v>
      </c>
      <c r="AE14" s="3551"/>
      <c r="AF14" s="3551"/>
      <c r="AG14" s="3551"/>
      <c r="AH14" s="3552">
        <v>200000</v>
      </c>
      <c r="AI14" s="3551"/>
      <c r="AJ14" s="3551"/>
      <c r="AK14" s="3553"/>
      <c r="AL14" s="3453">
        <v>6000</v>
      </c>
      <c r="AM14" s="3454"/>
      <c r="AN14" s="3455"/>
      <c r="AO14" s="3453"/>
      <c r="AP14" s="3454"/>
      <c r="AQ14" s="3454"/>
      <c r="AR14" s="3455"/>
      <c r="AS14" s="3456">
        <v>4200</v>
      </c>
      <c r="AT14" s="3457"/>
      <c r="AU14" s="3457"/>
      <c r="AV14" s="3458"/>
      <c r="AW14" s="3526">
        <f>AH14+SUM(AL14:AV16)</f>
        <v>262200</v>
      </c>
      <c r="AX14" s="3527"/>
      <c r="AY14" s="3527"/>
      <c r="AZ14" s="3528">
        <v>10</v>
      </c>
      <c r="BA14" s="3529"/>
      <c r="BB14" s="3530"/>
      <c r="BC14" s="749"/>
      <c r="BD14" s="583"/>
      <c r="BE14" s="583"/>
      <c r="BF14" s="975"/>
      <c r="BG14" s="3538" t="s">
        <v>952</v>
      </c>
      <c r="BH14" s="3539"/>
      <c r="BI14" s="3539"/>
      <c r="BJ14" s="3539"/>
      <c r="BK14" s="3539"/>
      <c r="BL14" s="3539"/>
      <c r="BM14" s="3539"/>
      <c r="BN14" s="3539"/>
      <c r="BO14" s="3539"/>
      <c r="BP14" s="3540"/>
    </row>
    <row r="15" spans="1:74" s="754" customFormat="1" ht="15" customHeight="1">
      <c r="A15" s="3503"/>
      <c r="B15" s="3505"/>
      <c r="C15" s="3506"/>
      <c r="D15" s="3506"/>
      <c r="E15" s="3506"/>
      <c r="F15" s="3507"/>
      <c r="G15" s="3508"/>
      <c r="H15" s="3509"/>
      <c r="I15" s="3509"/>
      <c r="J15" s="3509"/>
      <c r="K15" s="3509"/>
      <c r="L15" s="3510"/>
      <c r="M15" s="3323"/>
      <c r="N15" s="3513"/>
      <c r="O15" s="3541" t="s">
        <v>234</v>
      </c>
      <c r="P15" s="3542"/>
      <c r="Q15" s="3543"/>
      <c r="R15" s="2194"/>
      <c r="S15" s="2195"/>
      <c r="T15" s="2196"/>
      <c r="U15" s="3560"/>
      <c r="V15" s="2269"/>
      <c r="W15" s="2269"/>
      <c r="X15" s="3483"/>
      <c r="Y15" s="3339"/>
      <c r="Z15" s="3486"/>
      <c r="AA15" s="3339"/>
      <c r="AB15" s="3462"/>
      <c r="AC15" s="3464"/>
      <c r="AD15" s="3467"/>
      <c r="AE15" s="3468"/>
      <c r="AF15" s="3468"/>
      <c r="AG15" s="3468"/>
      <c r="AH15" s="3471"/>
      <c r="AI15" s="3468"/>
      <c r="AJ15" s="3468"/>
      <c r="AK15" s="3472"/>
      <c r="AL15" s="3453">
        <v>40000</v>
      </c>
      <c r="AM15" s="3454"/>
      <c r="AN15" s="3455"/>
      <c r="AO15" s="3453"/>
      <c r="AP15" s="3454"/>
      <c r="AQ15" s="3454"/>
      <c r="AR15" s="3455"/>
      <c r="AS15" s="3456"/>
      <c r="AT15" s="3457"/>
      <c r="AU15" s="3457"/>
      <c r="AV15" s="3458"/>
      <c r="AW15" s="3526"/>
      <c r="AX15" s="3527"/>
      <c r="AY15" s="3527"/>
      <c r="AZ15" s="3528"/>
      <c r="BA15" s="3529"/>
      <c r="BB15" s="3530"/>
      <c r="BC15" s="749"/>
      <c r="BD15" s="583"/>
      <c r="BE15" s="583"/>
      <c r="BF15" s="975"/>
      <c r="BG15" s="3444"/>
      <c r="BH15" s="3445"/>
      <c r="BI15" s="3445"/>
      <c r="BJ15" s="3445"/>
      <c r="BK15" s="3445"/>
      <c r="BL15" s="3445"/>
      <c r="BM15" s="3445"/>
      <c r="BN15" s="3445"/>
      <c r="BO15" s="3445"/>
      <c r="BP15" s="3446"/>
    </row>
    <row r="16" spans="1:74" s="754" customFormat="1" ht="15" customHeight="1">
      <c r="A16" s="3504"/>
      <c r="B16" s="3521" t="s">
        <v>978</v>
      </c>
      <c r="C16" s="3522"/>
      <c r="D16" s="3523"/>
      <c r="E16" s="3524">
        <v>40</v>
      </c>
      <c r="F16" s="3525"/>
      <c r="G16" s="3505"/>
      <c r="H16" s="3506"/>
      <c r="I16" s="3506"/>
      <c r="J16" s="3506"/>
      <c r="K16" s="3506"/>
      <c r="L16" s="3507"/>
      <c r="M16" s="3340"/>
      <c r="N16" s="3514"/>
      <c r="O16" s="3544"/>
      <c r="P16" s="3545"/>
      <c r="Q16" s="3546"/>
      <c r="R16" s="2197"/>
      <c r="S16" s="2198"/>
      <c r="T16" s="2199"/>
      <c r="U16" s="3536">
        <v>43922</v>
      </c>
      <c r="V16" s="3537"/>
      <c r="W16" s="3537"/>
      <c r="X16" s="987">
        <v>2</v>
      </c>
      <c r="Y16" s="988" t="s">
        <v>28</v>
      </c>
      <c r="Z16" s="989"/>
      <c r="AA16" s="988" t="s">
        <v>28</v>
      </c>
      <c r="AB16" s="990">
        <f>IF((X16+Z16)&gt;=12,X16+Z16-12,X16+Z16)</f>
        <v>2</v>
      </c>
      <c r="AC16" s="988" t="s">
        <v>28</v>
      </c>
      <c r="AD16" s="991" t="s">
        <v>27</v>
      </c>
      <c r="AE16" s="3499" t="s">
        <v>954</v>
      </c>
      <c r="AF16" s="3499"/>
      <c r="AG16" s="992" t="s">
        <v>17</v>
      </c>
      <c r="AH16" s="993" t="s">
        <v>27</v>
      </c>
      <c r="AI16" s="3499" t="s">
        <v>961</v>
      </c>
      <c r="AJ16" s="3499"/>
      <c r="AK16" s="994" t="s">
        <v>17</v>
      </c>
      <c r="AL16" s="3453">
        <v>7000</v>
      </c>
      <c r="AM16" s="3454"/>
      <c r="AN16" s="3455"/>
      <c r="AO16" s="3490"/>
      <c r="AP16" s="3491"/>
      <c r="AQ16" s="3491"/>
      <c r="AR16" s="3492"/>
      <c r="AS16" s="3456">
        <v>5000</v>
      </c>
      <c r="AT16" s="3457"/>
      <c r="AU16" s="3457"/>
      <c r="AV16" s="3458"/>
      <c r="AW16" s="3526"/>
      <c r="AX16" s="3527"/>
      <c r="AY16" s="3527"/>
      <c r="AZ16" s="3496">
        <v>20</v>
      </c>
      <c r="BA16" s="3497"/>
      <c r="BB16" s="3498"/>
      <c r="BC16" s="984"/>
      <c r="BD16" s="985"/>
      <c r="BE16" s="985"/>
      <c r="BF16" s="986"/>
      <c r="BG16" s="3447"/>
      <c r="BH16" s="3448"/>
      <c r="BI16" s="3448"/>
      <c r="BJ16" s="3448"/>
      <c r="BK16" s="3448"/>
      <c r="BL16" s="3448"/>
      <c r="BM16" s="3448"/>
      <c r="BN16" s="3448"/>
      <c r="BO16" s="3448"/>
      <c r="BP16" s="3449"/>
    </row>
    <row r="17" spans="1:77" s="754" customFormat="1" ht="15" customHeight="1">
      <c r="A17" s="3503">
        <v>3</v>
      </c>
      <c r="B17" s="3427" t="s">
        <v>836</v>
      </c>
      <c r="C17" s="3428"/>
      <c r="D17" s="3428"/>
      <c r="E17" s="3428"/>
      <c r="F17" s="3429"/>
      <c r="G17" s="3508" t="s">
        <v>1014</v>
      </c>
      <c r="H17" s="3509"/>
      <c r="I17" s="3509"/>
      <c r="J17" s="3509"/>
      <c r="K17" s="3509"/>
      <c r="L17" s="3510"/>
      <c r="M17" s="3323">
        <v>31</v>
      </c>
      <c r="N17" s="3513" t="s">
        <v>261</v>
      </c>
      <c r="O17" s="2197" t="s">
        <v>261</v>
      </c>
      <c r="P17" s="2198"/>
      <c r="Q17" s="2199"/>
      <c r="R17" s="2194" t="s">
        <v>953</v>
      </c>
      <c r="S17" s="2195"/>
      <c r="T17" s="2196"/>
      <c r="U17" s="3560" t="s">
        <v>960</v>
      </c>
      <c r="V17" s="2269"/>
      <c r="W17" s="2269"/>
      <c r="X17" s="3483">
        <v>5</v>
      </c>
      <c r="Y17" s="3339" t="s">
        <v>99</v>
      </c>
      <c r="Z17" s="3486">
        <v>3</v>
      </c>
      <c r="AA17" s="3339" t="s">
        <v>99</v>
      </c>
      <c r="AB17" s="3462">
        <f>IF((X19+Z19)&gt;=12,X17+Z17+1,X17+Z17)</f>
        <v>8</v>
      </c>
      <c r="AC17" s="3464" t="s">
        <v>99</v>
      </c>
      <c r="AD17" s="3467">
        <v>164000</v>
      </c>
      <c r="AE17" s="3468"/>
      <c r="AF17" s="3468"/>
      <c r="AG17" s="3468"/>
      <c r="AH17" s="3471">
        <v>167000</v>
      </c>
      <c r="AI17" s="3468"/>
      <c r="AJ17" s="3468"/>
      <c r="AK17" s="3472"/>
      <c r="AL17" s="3570">
        <v>6000</v>
      </c>
      <c r="AM17" s="3571"/>
      <c r="AN17" s="3572"/>
      <c r="AO17" s="3453"/>
      <c r="AP17" s="3454"/>
      <c r="AQ17" s="3454"/>
      <c r="AR17" s="3455"/>
      <c r="AS17" s="3573">
        <v>4200</v>
      </c>
      <c r="AT17" s="3574"/>
      <c r="AU17" s="3574"/>
      <c r="AV17" s="3575"/>
      <c r="AW17" s="3526">
        <f>AH17+SUM(AL17:AV19)</f>
        <v>199200</v>
      </c>
      <c r="AX17" s="3527"/>
      <c r="AY17" s="3527"/>
      <c r="AZ17" s="3329">
        <v>12</v>
      </c>
      <c r="BA17" s="3330"/>
      <c r="BB17" s="3331"/>
      <c r="BC17" s="749"/>
      <c r="BD17" s="583"/>
      <c r="BE17" s="583"/>
      <c r="BF17" s="975"/>
      <c r="BG17" s="3538" t="s">
        <v>1706</v>
      </c>
      <c r="BH17" s="3539"/>
      <c r="BI17" s="3539"/>
      <c r="BJ17" s="3539"/>
      <c r="BK17" s="3539"/>
      <c r="BL17" s="3539"/>
      <c r="BM17" s="3539"/>
      <c r="BN17" s="3539"/>
      <c r="BO17" s="3539"/>
      <c r="BP17" s="3540"/>
      <c r="BY17" s="607"/>
    </row>
    <row r="18" spans="1:77" s="754" customFormat="1" ht="15" customHeight="1">
      <c r="A18" s="3503"/>
      <c r="B18" s="3505"/>
      <c r="C18" s="3506"/>
      <c r="D18" s="3506"/>
      <c r="E18" s="3506"/>
      <c r="F18" s="3507"/>
      <c r="G18" s="3508"/>
      <c r="H18" s="3509"/>
      <c r="I18" s="3509"/>
      <c r="J18" s="3509"/>
      <c r="K18" s="3509"/>
      <c r="L18" s="3510"/>
      <c r="M18" s="3323"/>
      <c r="N18" s="3513"/>
      <c r="O18" s="3450" t="s">
        <v>234</v>
      </c>
      <c r="P18" s="3451"/>
      <c r="Q18" s="3452"/>
      <c r="R18" s="2194"/>
      <c r="S18" s="2195"/>
      <c r="T18" s="2196"/>
      <c r="U18" s="3560"/>
      <c r="V18" s="2269"/>
      <c r="W18" s="2269"/>
      <c r="X18" s="3483"/>
      <c r="Y18" s="3339"/>
      <c r="Z18" s="3486"/>
      <c r="AA18" s="3339"/>
      <c r="AB18" s="3462"/>
      <c r="AC18" s="3464"/>
      <c r="AD18" s="3467"/>
      <c r="AE18" s="3468"/>
      <c r="AF18" s="3468"/>
      <c r="AG18" s="3468"/>
      <c r="AH18" s="3471"/>
      <c r="AI18" s="3468"/>
      <c r="AJ18" s="3468"/>
      <c r="AK18" s="3472"/>
      <c r="AL18" s="3453">
        <v>10000</v>
      </c>
      <c r="AM18" s="3454"/>
      <c r="AN18" s="3455"/>
      <c r="AO18" s="3453"/>
      <c r="AP18" s="3454"/>
      <c r="AQ18" s="3454"/>
      <c r="AR18" s="3455"/>
      <c r="AS18" s="3456"/>
      <c r="AT18" s="3457"/>
      <c r="AU18" s="3457"/>
      <c r="AV18" s="3458"/>
      <c r="AW18" s="3526"/>
      <c r="AX18" s="3527"/>
      <c r="AY18" s="3527"/>
      <c r="AZ18" s="3528"/>
      <c r="BA18" s="3529"/>
      <c r="BB18" s="3530"/>
      <c r="BC18" s="749"/>
      <c r="BD18" s="583"/>
      <c r="BE18" s="583"/>
      <c r="BF18" s="975"/>
      <c r="BG18" s="3563"/>
      <c r="BH18" s="3091"/>
      <c r="BI18" s="3091"/>
      <c r="BJ18" s="3091"/>
      <c r="BK18" s="3091"/>
      <c r="BL18" s="3091"/>
      <c r="BM18" s="3091"/>
      <c r="BN18" s="3091"/>
      <c r="BO18" s="3091"/>
      <c r="BP18" s="3564"/>
    </row>
    <row r="19" spans="1:77" s="754" customFormat="1" ht="15" customHeight="1">
      <c r="A19" s="3503"/>
      <c r="B19" s="3521" t="s">
        <v>1444</v>
      </c>
      <c r="C19" s="3522"/>
      <c r="D19" s="3523"/>
      <c r="E19" s="3524">
        <v>20</v>
      </c>
      <c r="F19" s="3525"/>
      <c r="G19" s="3508"/>
      <c r="H19" s="3509"/>
      <c r="I19" s="3509"/>
      <c r="J19" s="3509"/>
      <c r="K19" s="3509"/>
      <c r="L19" s="3510"/>
      <c r="M19" s="3323"/>
      <c r="N19" s="3513"/>
      <c r="O19" s="3450"/>
      <c r="P19" s="3451"/>
      <c r="Q19" s="3452"/>
      <c r="R19" s="2194"/>
      <c r="S19" s="2195"/>
      <c r="T19" s="2196"/>
      <c r="U19" s="3459">
        <v>44075</v>
      </c>
      <c r="V19" s="3460"/>
      <c r="W19" s="3460"/>
      <c r="X19" s="976">
        <v>9</v>
      </c>
      <c r="Y19" s="977" t="s">
        <v>28</v>
      </c>
      <c r="Z19" s="978"/>
      <c r="AA19" s="977" t="s">
        <v>28</v>
      </c>
      <c r="AB19" s="979">
        <f>IF((X19+Z19)&gt;=12,X19+Z19-12,X19+Z19)</f>
        <v>9</v>
      </c>
      <c r="AC19" s="977" t="s">
        <v>28</v>
      </c>
      <c r="AD19" s="980" t="s">
        <v>27</v>
      </c>
      <c r="AE19" s="3426" t="s">
        <v>966</v>
      </c>
      <c r="AF19" s="3426"/>
      <c r="AG19" s="981" t="s">
        <v>17</v>
      </c>
      <c r="AH19" s="982" t="s">
        <v>27</v>
      </c>
      <c r="AI19" s="3426" t="s">
        <v>967</v>
      </c>
      <c r="AJ19" s="3426"/>
      <c r="AK19" s="983" t="s">
        <v>17</v>
      </c>
      <c r="AL19" s="3490">
        <v>7000</v>
      </c>
      <c r="AM19" s="3491"/>
      <c r="AN19" s="3492"/>
      <c r="AO19" s="3453"/>
      <c r="AP19" s="3454"/>
      <c r="AQ19" s="3454"/>
      <c r="AR19" s="3455"/>
      <c r="AS19" s="3493">
        <v>5000</v>
      </c>
      <c r="AT19" s="3494"/>
      <c r="AU19" s="3494"/>
      <c r="AV19" s="3495"/>
      <c r="AW19" s="3526"/>
      <c r="AX19" s="3527"/>
      <c r="AY19" s="3527"/>
      <c r="AZ19" s="3568">
        <v>20</v>
      </c>
      <c r="BA19" s="3556"/>
      <c r="BB19" s="3569"/>
      <c r="BC19" s="984"/>
      <c r="BD19" s="985"/>
      <c r="BE19" s="985"/>
      <c r="BF19" s="986"/>
      <c r="BG19" s="3565"/>
      <c r="BH19" s="3566"/>
      <c r="BI19" s="3566"/>
      <c r="BJ19" s="3566"/>
      <c r="BK19" s="3566"/>
      <c r="BL19" s="3566"/>
      <c r="BM19" s="3566"/>
      <c r="BN19" s="3566"/>
      <c r="BO19" s="3566"/>
      <c r="BP19" s="3567"/>
    </row>
    <row r="20" spans="1:77" s="754" customFormat="1" ht="15" customHeight="1">
      <c r="A20" s="3502">
        <v>4</v>
      </c>
      <c r="B20" s="3427" t="s">
        <v>836</v>
      </c>
      <c r="C20" s="3428"/>
      <c r="D20" s="3428"/>
      <c r="E20" s="3428"/>
      <c r="F20" s="3429"/>
      <c r="G20" s="3427" t="s">
        <v>1015</v>
      </c>
      <c r="H20" s="3428"/>
      <c r="I20" s="3428"/>
      <c r="J20" s="3428"/>
      <c r="K20" s="3428"/>
      <c r="L20" s="3429"/>
      <c r="M20" s="3511">
        <v>24</v>
      </c>
      <c r="N20" s="3512" t="s">
        <v>261</v>
      </c>
      <c r="O20" s="3554" t="s">
        <v>261</v>
      </c>
      <c r="P20" s="3497"/>
      <c r="Q20" s="3555"/>
      <c r="R20" s="3320" t="s">
        <v>955</v>
      </c>
      <c r="S20" s="3556"/>
      <c r="T20" s="3557"/>
      <c r="U20" s="3558" t="s">
        <v>1738</v>
      </c>
      <c r="V20" s="3559"/>
      <c r="W20" s="3559"/>
      <c r="X20" s="3561">
        <v>1</v>
      </c>
      <c r="Y20" s="3547" t="s">
        <v>99</v>
      </c>
      <c r="Z20" s="3562">
        <v>2</v>
      </c>
      <c r="AA20" s="3547" t="s">
        <v>99</v>
      </c>
      <c r="AB20" s="3548">
        <f>IF((X22+Z22)&gt;=12,X20+Z20+1,X20+Z20)</f>
        <v>3</v>
      </c>
      <c r="AC20" s="3549" t="s">
        <v>99</v>
      </c>
      <c r="AD20" s="3550"/>
      <c r="AE20" s="3551"/>
      <c r="AF20" s="3551"/>
      <c r="AG20" s="3551"/>
      <c r="AH20" s="3552">
        <v>170000</v>
      </c>
      <c r="AI20" s="3551"/>
      <c r="AJ20" s="3551"/>
      <c r="AK20" s="3553"/>
      <c r="AL20" s="3453">
        <v>6000</v>
      </c>
      <c r="AM20" s="3454"/>
      <c r="AN20" s="3455"/>
      <c r="AO20" s="3453"/>
      <c r="AP20" s="3454"/>
      <c r="AQ20" s="3454"/>
      <c r="AR20" s="3455"/>
      <c r="AS20" s="3456">
        <v>4200</v>
      </c>
      <c r="AT20" s="3457"/>
      <c r="AU20" s="3457"/>
      <c r="AV20" s="3458"/>
      <c r="AW20" s="3526">
        <f>AH20+SUM(AL20:AV22)</f>
        <v>192200</v>
      </c>
      <c r="AX20" s="3527"/>
      <c r="AY20" s="3527"/>
      <c r="AZ20" s="3528">
        <v>3</v>
      </c>
      <c r="BA20" s="3529"/>
      <c r="BB20" s="3530"/>
      <c r="BC20" s="749"/>
      <c r="BD20" s="583"/>
      <c r="BE20" s="583"/>
      <c r="BF20" s="975"/>
      <c r="BG20" s="3538" t="s">
        <v>1710</v>
      </c>
      <c r="BH20" s="3576"/>
      <c r="BI20" s="3576"/>
      <c r="BJ20" s="3576"/>
      <c r="BK20" s="3576"/>
      <c r="BL20" s="3576"/>
      <c r="BM20" s="3576"/>
      <c r="BN20" s="3576"/>
      <c r="BO20" s="3576"/>
      <c r="BP20" s="3577"/>
    </row>
    <row r="21" spans="1:77" s="754" customFormat="1" ht="15" customHeight="1">
      <c r="A21" s="3503"/>
      <c r="B21" s="3505"/>
      <c r="C21" s="3506"/>
      <c r="D21" s="3506"/>
      <c r="E21" s="3506"/>
      <c r="F21" s="3507"/>
      <c r="G21" s="3508"/>
      <c r="H21" s="3509"/>
      <c r="I21" s="3509"/>
      <c r="J21" s="3509"/>
      <c r="K21" s="3509"/>
      <c r="L21" s="3510"/>
      <c r="M21" s="3323"/>
      <c r="N21" s="3513"/>
      <c r="O21" s="3450" t="s">
        <v>234</v>
      </c>
      <c r="P21" s="3451"/>
      <c r="Q21" s="3452"/>
      <c r="R21" s="2194"/>
      <c r="S21" s="2195"/>
      <c r="T21" s="2196"/>
      <c r="U21" s="3560"/>
      <c r="V21" s="2269"/>
      <c r="W21" s="2269"/>
      <c r="X21" s="3483"/>
      <c r="Y21" s="3339"/>
      <c r="Z21" s="3486"/>
      <c r="AA21" s="3339"/>
      <c r="AB21" s="3462"/>
      <c r="AC21" s="3464"/>
      <c r="AD21" s="3467"/>
      <c r="AE21" s="3468"/>
      <c r="AF21" s="3468"/>
      <c r="AG21" s="3468"/>
      <c r="AH21" s="3471"/>
      <c r="AI21" s="3468"/>
      <c r="AJ21" s="3468"/>
      <c r="AK21" s="3472"/>
      <c r="AL21" s="3453"/>
      <c r="AM21" s="3454"/>
      <c r="AN21" s="3455"/>
      <c r="AO21" s="3453"/>
      <c r="AP21" s="3454"/>
      <c r="AQ21" s="3454"/>
      <c r="AR21" s="3455"/>
      <c r="AS21" s="3456"/>
      <c r="AT21" s="3457"/>
      <c r="AU21" s="3457"/>
      <c r="AV21" s="3458"/>
      <c r="AW21" s="3526"/>
      <c r="AX21" s="3527"/>
      <c r="AY21" s="3527"/>
      <c r="AZ21" s="3528"/>
      <c r="BA21" s="3529"/>
      <c r="BB21" s="3530"/>
      <c r="BC21" s="749"/>
      <c r="BD21" s="583"/>
      <c r="BE21" s="583"/>
      <c r="BF21" s="975"/>
      <c r="BG21" s="3563"/>
      <c r="BH21" s="3091"/>
      <c r="BI21" s="3091"/>
      <c r="BJ21" s="3091"/>
      <c r="BK21" s="3091"/>
      <c r="BL21" s="3091"/>
      <c r="BM21" s="3091"/>
      <c r="BN21" s="3091"/>
      <c r="BO21" s="3091"/>
      <c r="BP21" s="3564"/>
    </row>
    <row r="22" spans="1:77" s="754" customFormat="1" ht="15" customHeight="1">
      <c r="A22" s="3504"/>
      <c r="B22" s="3521" t="s">
        <v>978</v>
      </c>
      <c r="C22" s="3522"/>
      <c r="D22" s="3523"/>
      <c r="E22" s="3524">
        <v>40</v>
      </c>
      <c r="F22" s="3525"/>
      <c r="G22" s="3505"/>
      <c r="H22" s="3506"/>
      <c r="I22" s="3506"/>
      <c r="J22" s="3506"/>
      <c r="K22" s="3506"/>
      <c r="L22" s="3507"/>
      <c r="M22" s="3340"/>
      <c r="N22" s="3514"/>
      <c r="O22" s="3544"/>
      <c r="P22" s="3545"/>
      <c r="Q22" s="3546"/>
      <c r="R22" s="2197"/>
      <c r="S22" s="2198"/>
      <c r="T22" s="2199"/>
      <c r="U22" s="3536">
        <v>43952</v>
      </c>
      <c r="V22" s="3537"/>
      <c r="W22" s="3537"/>
      <c r="X22" s="987">
        <v>1</v>
      </c>
      <c r="Y22" s="988" t="s">
        <v>28</v>
      </c>
      <c r="Z22" s="989"/>
      <c r="AA22" s="988" t="s">
        <v>28</v>
      </c>
      <c r="AB22" s="990">
        <f>IF((X22+Z22)&gt;=12,X22+Z22-12,X22+Z22)</f>
        <v>1</v>
      </c>
      <c r="AC22" s="988" t="s">
        <v>28</v>
      </c>
      <c r="AD22" s="991" t="s">
        <v>27</v>
      </c>
      <c r="AE22" s="3499"/>
      <c r="AF22" s="3499"/>
      <c r="AG22" s="992" t="s">
        <v>17</v>
      </c>
      <c r="AH22" s="993" t="s">
        <v>27</v>
      </c>
      <c r="AI22" s="3499" t="s">
        <v>965</v>
      </c>
      <c r="AJ22" s="3499"/>
      <c r="AK22" s="994" t="s">
        <v>17</v>
      </c>
      <c r="AL22" s="3453">
        <v>7000</v>
      </c>
      <c r="AM22" s="3454"/>
      <c r="AN22" s="3455"/>
      <c r="AO22" s="3453"/>
      <c r="AP22" s="3454"/>
      <c r="AQ22" s="3454"/>
      <c r="AR22" s="3455"/>
      <c r="AS22" s="3456">
        <v>5000</v>
      </c>
      <c r="AT22" s="3457"/>
      <c r="AU22" s="3457"/>
      <c r="AV22" s="3458"/>
      <c r="AW22" s="3526"/>
      <c r="AX22" s="3527"/>
      <c r="AY22" s="3527"/>
      <c r="AZ22" s="3496">
        <v>10</v>
      </c>
      <c r="BA22" s="3497"/>
      <c r="BB22" s="3498"/>
      <c r="BC22" s="984"/>
      <c r="BD22" s="985"/>
      <c r="BE22" s="985"/>
      <c r="BF22" s="986"/>
      <c r="BG22" s="3565"/>
      <c r="BH22" s="3566"/>
      <c r="BI22" s="3566"/>
      <c r="BJ22" s="3566"/>
      <c r="BK22" s="3566"/>
      <c r="BL22" s="3566"/>
      <c r="BM22" s="3566"/>
      <c r="BN22" s="3566"/>
      <c r="BO22" s="3566"/>
      <c r="BP22" s="3567"/>
    </row>
    <row r="23" spans="1:77" s="754" customFormat="1" ht="15" customHeight="1">
      <c r="A23" s="3503">
        <v>5</v>
      </c>
      <c r="B23" s="3427" t="s">
        <v>836</v>
      </c>
      <c r="C23" s="3428"/>
      <c r="D23" s="3428"/>
      <c r="E23" s="3428"/>
      <c r="F23" s="3429"/>
      <c r="G23" s="3508" t="s">
        <v>1016</v>
      </c>
      <c r="H23" s="3509"/>
      <c r="I23" s="3509"/>
      <c r="J23" s="3509"/>
      <c r="K23" s="3509"/>
      <c r="L23" s="3510"/>
      <c r="M23" s="3323">
        <v>28</v>
      </c>
      <c r="N23" s="3513" t="s">
        <v>261</v>
      </c>
      <c r="O23" s="2197" t="s">
        <v>261</v>
      </c>
      <c r="P23" s="2198"/>
      <c r="Q23" s="2199"/>
      <c r="R23" s="2194" t="s">
        <v>953</v>
      </c>
      <c r="S23" s="2195"/>
      <c r="T23" s="2196"/>
      <c r="U23" s="3560" t="s">
        <v>960</v>
      </c>
      <c r="V23" s="2269"/>
      <c r="W23" s="2269"/>
      <c r="X23" s="3483">
        <v>6</v>
      </c>
      <c r="Y23" s="3339" t="s">
        <v>99</v>
      </c>
      <c r="Z23" s="3486">
        <v>2</v>
      </c>
      <c r="AA23" s="3339" t="s">
        <v>99</v>
      </c>
      <c r="AB23" s="3462">
        <f>IF((X25+Z25)&gt;=12,X23+Z23+1,X23+Z23)</f>
        <v>8</v>
      </c>
      <c r="AC23" s="3464" t="s">
        <v>99</v>
      </c>
      <c r="AD23" s="3467">
        <v>173000</v>
      </c>
      <c r="AE23" s="3468"/>
      <c r="AF23" s="3468"/>
      <c r="AG23" s="3468"/>
      <c r="AH23" s="3471">
        <v>176000</v>
      </c>
      <c r="AI23" s="3468"/>
      <c r="AJ23" s="3468"/>
      <c r="AK23" s="3472"/>
      <c r="AL23" s="3570">
        <v>6000</v>
      </c>
      <c r="AM23" s="3571"/>
      <c r="AN23" s="3572"/>
      <c r="AO23" s="3453"/>
      <c r="AP23" s="3454"/>
      <c r="AQ23" s="3454"/>
      <c r="AR23" s="3455"/>
      <c r="AS23" s="3573">
        <v>4200</v>
      </c>
      <c r="AT23" s="3574"/>
      <c r="AU23" s="3574"/>
      <c r="AV23" s="3575"/>
      <c r="AW23" s="3526">
        <f>AH23+SUM(AL23:AV25)</f>
        <v>208200</v>
      </c>
      <c r="AX23" s="3527"/>
      <c r="AY23" s="3527"/>
      <c r="AZ23" s="3329">
        <v>14</v>
      </c>
      <c r="BA23" s="3330"/>
      <c r="BB23" s="3331"/>
      <c r="BC23" s="749"/>
      <c r="BD23" s="583"/>
      <c r="BE23" s="583"/>
      <c r="BF23" s="975"/>
      <c r="BG23" s="3538" t="s">
        <v>1711</v>
      </c>
      <c r="BH23" s="3576"/>
      <c r="BI23" s="3576"/>
      <c r="BJ23" s="3576"/>
      <c r="BK23" s="3576"/>
      <c r="BL23" s="3576"/>
      <c r="BM23" s="3576"/>
      <c r="BN23" s="3576"/>
      <c r="BO23" s="3576"/>
      <c r="BP23" s="3577"/>
    </row>
    <row r="24" spans="1:77" s="754" customFormat="1" ht="15" customHeight="1">
      <c r="A24" s="3503"/>
      <c r="B24" s="3505"/>
      <c r="C24" s="3506"/>
      <c r="D24" s="3506"/>
      <c r="E24" s="3506"/>
      <c r="F24" s="3507"/>
      <c r="G24" s="3508"/>
      <c r="H24" s="3509"/>
      <c r="I24" s="3509"/>
      <c r="J24" s="3509"/>
      <c r="K24" s="3509"/>
      <c r="L24" s="3510"/>
      <c r="M24" s="3323"/>
      <c r="N24" s="3513"/>
      <c r="O24" s="3450" t="s">
        <v>234</v>
      </c>
      <c r="P24" s="3451"/>
      <c r="Q24" s="3452"/>
      <c r="R24" s="2194"/>
      <c r="S24" s="2195"/>
      <c r="T24" s="2196"/>
      <c r="U24" s="3560"/>
      <c r="V24" s="2269"/>
      <c r="W24" s="2269"/>
      <c r="X24" s="3483"/>
      <c r="Y24" s="3339"/>
      <c r="Z24" s="3486"/>
      <c r="AA24" s="3339"/>
      <c r="AB24" s="3462"/>
      <c r="AC24" s="3464"/>
      <c r="AD24" s="3467"/>
      <c r="AE24" s="3468"/>
      <c r="AF24" s="3468"/>
      <c r="AG24" s="3468"/>
      <c r="AH24" s="3471"/>
      <c r="AI24" s="3468"/>
      <c r="AJ24" s="3468"/>
      <c r="AK24" s="3472"/>
      <c r="AL24" s="3453">
        <v>10000</v>
      </c>
      <c r="AM24" s="3454"/>
      <c r="AN24" s="3455"/>
      <c r="AO24" s="3453"/>
      <c r="AP24" s="3454"/>
      <c r="AQ24" s="3454"/>
      <c r="AR24" s="3455"/>
      <c r="AS24" s="3456"/>
      <c r="AT24" s="3457"/>
      <c r="AU24" s="3457"/>
      <c r="AV24" s="3458"/>
      <c r="AW24" s="3526"/>
      <c r="AX24" s="3527"/>
      <c r="AY24" s="3527"/>
      <c r="AZ24" s="3528"/>
      <c r="BA24" s="3529"/>
      <c r="BB24" s="3530"/>
      <c r="BC24" s="749"/>
      <c r="BD24" s="583"/>
      <c r="BE24" s="583"/>
      <c r="BF24" s="975"/>
      <c r="BG24" s="3563"/>
      <c r="BH24" s="3091"/>
      <c r="BI24" s="3091"/>
      <c r="BJ24" s="3091"/>
      <c r="BK24" s="3091"/>
      <c r="BL24" s="3091"/>
      <c r="BM24" s="3091"/>
      <c r="BN24" s="3091"/>
      <c r="BO24" s="3091"/>
      <c r="BP24" s="3564"/>
    </row>
    <row r="25" spans="1:77" s="754" customFormat="1" ht="15" customHeight="1">
      <c r="A25" s="3503"/>
      <c r="B25" s="3521" t="s">
        <v>978</v>
      </c>
      <c r="C25" s="3522"/>
      <c r="D25" s="3523"/>
      <c r="E25" s="3524">
        <v>40</v>
      </c>
      <c r="F25" s="3525"/>
      <c r="G25" s="3508"/>
      <c r="H25" s="3509"/>
      <c r="I25" s="3509"/>
      <c r="J25" s="3509"/>
      <c r="K25" s="3509"/>
      <c r="L25" s="3510"/>
      <c r="M25" s="3323"/>
      <c r="N25" s="3513"/>
      <c r="O25" s="3450"/>
      <c r="P25" s="3451"/>
      <c r="Q25" s="3452"/>
      <c r="R25" s="2194"/>
      <c r="S25" s="2195"/>
      <c r="T25" s="2196"/>
      <c r="U25" s="3459">
        <v>43922</v>
      </c>
      <c r="V25" s="3460"/>
      <c r="W25" s="3460"/>
      <c r="X25" s="976">
        <v>2</v>
      </c>
      <c r="Y25" s="977" t="s">
        <v>28</v>
      </c>
      <c r="Z25" s="978">
        <v>9</v>
      </c>
      <c r="AA25" s="977" t="s">
        <v>28</v>
      </c>
      <c r="AB25" s="979">
        <f>IF((X25+Z25)&gt;=12,X25+Z25-12,X25+Z25)</f>
        <v>11</v>
      </c>
      <c r="AC25" s="977" t="s">
        <v>28</v>
      </c>
      <c r="AD25" s="980" t="s">
        <v>27</v>
      </c>
      <c r="AE25" s="3426" t="s">
        <v>964</v>
      </c>
      <c r="AF25" s="3426"/>
      <c r="AG25" s="981" t="s">
        <v>17</v>
      </c>
      <c r="AH25" s="982" t="s">
        <v>27</v>
      </c>
      <c r="AI25" s="3426" t="s">
        <v>957</v>
      </c>
      <c r="AJ25" s="3426"/>
      <c r="AK25" s="983" t="s">
        <v>17</v>
      </c>
      <c r="AL25" s="3490">
        <v>7000</v>
      </c>
      <c r="AM25" s="3491"/>
      <c r="AN25" s="3492"/>
      <c r="AO25" s="3453"/>
      <c r="AP25" s="3454"/>
      <c r="AQ25" s="3454"/>
      <c r="AR25" s="3455"/>
      <c r="AS25" s="3493">
        <v>5000</v>
      </c>
      <c r="AT25" s="3494"/>
      <c r="AU25" s="3494"/>
      <c r="AV25" s="3495"/>
      <c r="AW25" s="3526"/>
      <c r="AX25" s="3527"/>
      <c r="AY25" s="3527"/>
      <c r="AZ25" s="3568">
        <v>20</v>
      </c>
      <c r="BA25" s="3556"/>
      <c r="BB25" s="3569"/>
      <c r="BC25" s="984"/>
      <c r="BD25" s="985"/>
      <c r="BE25" s="985"/>
      <c r="BF25" s="986"/>
      <c r="BG25" s="3565"/>
      <c r="BH25" s="3566"/>
      <c r="BI25" s="3566"/>
      <c r="BJ25" s="3566"/>
      <c r="BK25" s="3566"/>
      <c r="BL25" s="3566"/>
      <c r="BM25" s="3566"/>
      <c r="BN25" s="3566"/>
      <c r="BO25" s="3566"/>
      <c r="BP25" s="3567"/>
    </row>
    <row r="26" spans="1:77" s="754" customFormat="1" ht="15" customHeight="1">
      <c r="A26" s="3502">
        <v>6</v>
      </c>
      <c r="B26" s="3427" t="s">
        <v>958</v>
      </c>
      <c r="C26" s="3428"/>
      <c r="D26" s="3428"/>
      <c r="E26" s="3428"/>
      <c r="F26" s="3429"/>
      <c r="G26" s="3427" t="s">
        <v>1707</v>
      </c>
      <c r="H26" s="3428"/>
      <c r="I26" s="3428"/>
      <c r="J26" s="3428"/>
      <c r="K26" s="3428"/>
      <c r="L26" s="3429"/>
      <c r="M26" s="3511">
        <v>40</v>
      </c>
      <c r="N26" s="3512" t="s">
        <v>959</v>
      </c>
      <c r="O26" s="3554" t="s">
        <v>261</v>
      </c>
      <c r="P26" s="3497"/>
      <c r="Q26" s="3555"/>
      <c r="R26" s="3320" t="s">
        <v>953</v>
      </c>
      <c r="S26" s="3556"/>
      <c r="T26" s="3557"/>
      <c r="U26" s="3558" t="s">
        <v>960</v>
      </c>
      <c r="V26" s="3559"/>
      <c r="W26" s="3559"/>
      <c r="X26" s="3561">
        <v>6</v>
      </c>
      <c r="Y26" s="3547" t="s">
        <v>99</v>
      </c>
      <c r="Z26" s="3562">
        <v>5</v>
      </c>
      <c r="AA26" s="3547" t="s">
        <v>99</v>
      </c>
      <c r="AB26" s="3548">
        <f>IF((X28+Z28)&gt;=12,X26+Z26+1,X26+Z26)</f>
        <v>11</v>
      </c>
      <c r="AC26" s="3549" t="s">
        <v>99</v>
      </c>
      <c r="AD26" s="3550">
        <v>161000</v>
      </c>
      <c r="AE26" s="3551"/>
      <c r="AF26" s="3551"/>
      <c r="AG26" s="3551"/>
      <c r="AH26" s="3552">
        <v>163000</v>
      </c>
      <c r="AI26" s="3551"/>
      <c r="AJ26" s="3551"/>
      <c r="AK26" s="3553"/>
      <c r="AL26" s="3453">
        <v>6000</v>
      </c>
      <c r="AM26" s="3454"/>
      <c r="AN26" s="3455"/>
      <c r="AO26" s="3453"/>
      <c r="AP26" s="3454"/>
      <c r="AQ26" s="3454"/>
      <c r="AR26" s="3455"/>
      <c r="AS26" s="3456">
        <v>4200</v>
      </c>
      <c r="AT26" s="3457"/>
      <c r="AU26" s="3457"/>
      <c r="AV26" s="3458"/>
      <c r="AW26" s="3526">
        <f>AH26+SUM(AL26:AV28)</f>
        <v>195200</v>
      </c>
      <c r="AX26" s="3527"/>
      <c r="AY26" s="3527"/>
      <c r="AZ26" s="3528">
        <v>9</v>
      </c>
      <c r="BA26" s="3529"/>
      <c r="BB26" s="3530"/>
      <c r="BC26" s="749"/>
      <c r="BD26" s="583"/>
      <c r="BE26" s="583"/>
      <c r="BF26" s="975"/>
      <c r="BG26" s="3538"/>
      <c r="BH26" s="3576"/>
      <c r="BI26" s="3576"/>
      <c r="BJ26" s="3576"/>
      <c r="BK26" s="3576"/>
      <c r="BL26" s="3576"/>
      <c r="BM26" s="3576"/>
      <c r="BN26" s="3576"/>
      <c r="BO26" s="3576"/>
      <c r="BP26" s="3577"/>
    </row>
    <row r="27" spans="1:77" s="754" customFormat="1" ht="15" customHeight="1">
      <c r="A27" s="3503"/>
      <c r="B27" s="3505"/>
      <c r="C27" s="3506"/>
      <c r="D27" s="3506"/>
      <c r="E27" s="3506"/>
      <c r="F27" s="3507"/>
      <c r="G27" s="3508"/>
      <c r="H27" s="3509"/>
      <c r="I27" s="3509"/>
      <c r="J27" s="3509"/>
      <c r="K27" s="3509"/>
      <c r="L27" s="3510"/>
      <c r="M27" s="3323"/>
      <c r="N27" s="3513"/>
      <c r="O27" s="3450" t="s">
        <v>956</v>
      </c>
      <c r="P27" s="3451"/>
      <c r="Q27" s="3452"/>
      <c r="R27" s="2194"/>
      <c r="S27" s="2195"/>
      <c r="T27" s="2196"/>
      <c r="U27" s="3560"/>
      <c r="V27" s="2269"/>
      <c r="W27" s="2269"/>
      <c r="X27" s="3483"/>
      <c r="Y27" s="3339"/>
      <c r="Z27" s="3486"/>
      <c r="AA27" s="3339"/>
      <c r="AB27" s="3462"/>
      <c r="AC27" s="3464"/>
      <c r="AD27" s="3467"/>
      <c r="AE27" s="3468"/>
      <c r="AF27" s="3468"/>
      <c r="AG27" s="3468"/>
      <c r="AH27" s="3471"/>
      <c r="AI27" s="3468"/>
      <c r="AJ27" s="3468"/>
      <c r="AK27" s="3472"/>
      <c r="AL27" s="3453">
        <v>10000</v>
      </c>
      <c r="AM27" s="3454"/>
      <c r="AN27" s="3455"/>
      <c r="AO27" s="3453"/>
      <c r="AP27" s="3454"/>
      <c r="AQ27" s="3454"/>
      <c r="AR27" s="3455"/>
      <c r="AS27" s="3456"/>
      <c r="AT27" s="3457"/>
      <c r="AU27" s="3457"/>
      <c r="AV27" s="3458"/>
      <c r="AW27" s="3526"/>
      <c r="AX27" s="3527"/>
      <c r="AY27" s="3527"/>
      <c r="AZ27" s="3528"/>
      <c r="BA27" s="3529"/>
      <c r="BB27" s="3530"/>
      <c r="BC27" s="749"/>
      <c r="BD27" s="583"/>
      <c r="BE27" s="583"/>
      <c r="BF27" s="975"/>
      <c r="BG27" s="3563"/>
      <c r="BH27" s="3091"/>
      <c r="BI27" s="3091"/>
      <c r="BJ27" s="3091"/>
      <c r="BK27" s="3091"/>
      <c r="BL27" s="3091"/>
      <c r="BM27" s="3091"/>
      <c r="BN27" s="3091"/>
      <c r="BO27" s="3091"/>
      <c r="BP27" s="3564"/>
    </row>
    <row r="28" spans="1:77" s="754" customFormat="1" ht="15" customHeight="1">
      <c r="A28" s="3504"/>
      <c r="B28" s="3521" t="s">
        <v>978</v>
      </c>
      <c r="C28" s="3522"/>
      <c r="D28" s="3523"/>
      <c r="E28" s="3524">
        <v>40</v>
      </c>
      <c r="F28" s="3525"/>
      <c r="G28" s="3505"/>
      <c r="H28" s="3506"/>
      <c r="I28" s="3506"/>
      <c r="J28" s="3506"/>
      <c r="K28" s="3506"/>
      <c r="L28" s="3507"/>
      <c r="M28" s="3340"/>
      <c r="N28" s="3514"/>
      <c r="O28" s="3544"/>
      <c r="P28" s="3545"/>
      <c r="Q28" s="3546"/>
      <c r="R28" s="2197"/>
      <c r="S28" s="2198"/>
      <c r="T28" s="2199"/>
      <c r="U28" s="3536">
        <v>43922</v>
      </c>
      <c r="V28" s="3537"/>
      <c r="W28" s="3537"/>
      <c r="X28" s="987">
        <v>2</v>
      </c>
      <c r="Y28" s="988" t="s">
        <v>28</v>
      </c>
      <c r="Z28" s="989">
        <v>3</v>
      </c>
      <c r="AA28" s="988" t="s">
        <v>28</v>
      </c>
      <c r="AB28" s="990">
        <f>IF((X28+Z28)&gt;=12,X28+Z28-12,X28+Z28)</f>
        <v>5</v>
      </c>
      <c r="AC28" s="988" t="s">
        <v>28</v>
      </c>
      <c r="AD28" s="991" t="s">
        <v>27</v>
      </c>
      <c r="AE28" s="3499" t="s">
        <v>968</v>
      </c>
      <c r="AF28" s="3499"/>
      <c r="AG28" s="992" t="s">
        <v>17</v>
      </c>
      <c r="AH28" s="993" t="s">
        <v>27</v>
      </c>
      <c r="AI28" s="3499" t="s">
        <v>969</v>
      </c>
      <c r="AJ28" s="3499"/>
      <c r="AK28" s="994" t="s">
        <v>17</v>
      </c>
      <c r="AL28" s="3453">
        <v>7000</v>
      </c>
      <c r="AM28" s="3454"/>
      <c r="AN28" s="3455"/>
      <c r="AO28" s="3453"/>
      <c r="AP28" s="3454"/>
      <c r="AQ28" s="3454"/>
      <c r="AR28" s="3455"/>
      <c r="AS28" s="3456">
        <v>5000</v>
      </c>
      <c r="AT28" s="3457"/>
      <c r="AU28" s="3457"/>
      <c r="AV28" s="3458"/>
      <c r="AW28" s="3526"/>
      <c r="AX28" s="3527"/>
      <c r="AY28" s="3527"/>
      <c r="AZ28" s="3496">
        <v>20</v>
      </c>
      <c r="BA28" s="3497"/>
      <c r="BB28" s="3498"/>
      <c r="BC28" s="984"/>
      <c r="BD28" s="985"/>
      <c r="BE28" s="985"/>
      <c r="BF28" s="986"/>
      <c r="BG28" s="3565"/>
      <c r="BH28" s="3566"/>
      <c r="BI28" s="3566"/>
      <c r="BJ28" s="3566"/>
      <c r="BK28" s="3566"/>
      <c r="BL28" s="3566"/>
      <c r="BM28" s="3566"/>
      <c r="BN28" s="3566"/>
      <c r="BO28" s="3566"/>
      <c r="BP28" s="3567"/>
    </row>
    <row r="29" spans="1:77" s="754" customFormat="1" ht="15" customHeight="1">
      <c r="A29" s="3503">
        <v>7</v>
      </c>
      <c r="B29" s="3427" t="s">
        <v>836</v>
      </c>
      <c r="C29" s="3428"/>
      <c r="D29" s="3428"/>
      <c r="E29" s="3428"/>
      <c r="F29" s="3429"/>
      <c r="G29" s="3508" t="s">
        <v>1699</v>
      </c>
      <c r="H29" s="3509"/>
      <c r="I29" s="3509"/>
      <c r="J29" s="3509"/>
      <c r="K29" s="3509"/>
      <c r="L29" s="3510"/>
      <c r="M29" s="3323">
        <v>30</v>
      </c>
      <c r="N29" s="3513" t="s">
        <v>261</v>
      </c>
      <c r="O29" s="2197" t="s">
        <v>261</v>
      </c>
      <c r="P29" s="2198"/>
      <c r="Q29" s="2199"/>
      <c r="R29" s="2194" t="s">
        <v>953</v>
      </c>
      <c r="S29" s="2195"/>
      <c r="T29" s="2196"/>
      <c r="U29" s="3560" t="s">
        <v>960</v>
      </c>
      <c r="V29" s="2269"/>
      <c r="W29" s="2269"/>
      <c r="X29" s="3483">
        <v>6</v>
      </c>
      <c r="Y29" s="3339" t="s">
        <v>99</v>
      </c>
      <c r="Z29" s="3486">
        <v>5</v>
      </c>
      <c r="AA29" s="3339" t="s">
        <v>99</v>
      </c>
      <c r="AB29" s="3462">
        <f>IF((X31+Z31)&gt;=12,X29+Z29+1,X29+Z29)</f>
        <v>11</v>
      </c>
      <c r="AC29" s="3464" t="s">
        <v>99</v>
      </c>
      <c r="AD29" s="3467">
        <v>182000</v>
      </c>
      <c r="AE29" s="3468"/>
      <c r="AF29" s="3468"/>
      <c r="AG29" s="3468"/>
      <c r="AH29" s="3471">
        <v>185000</v>
      </c>
      <c r="AI29" s="3468"/>
      <c r="AJ29" s="3468"/>
      <c r="AK29" s="3472"/>
      <c r="AL29" s="3570">
        <v>6000</v>
      </c>
      <c r="AM29" s="3571"/>
      <c r="AN29" s="3572"/>
      <c r="AO29" s="3453"/>
      <c r="AP29" s="3454"/>
      <c r="AQ29" s="3454"/>
      <c r="AR29" s="3455"/>
      <c r="AS29" s="3573">
        <v>4200</v>
      </c>
      <c r="AT29" s="3574"/>
      <c r="AU29" s="3574"/>
      <c r="AV29" s="3575"/>
      <c r="AW29" s="3526">
        <f>AH29+SUM(AL29:AV31)</f>
        <v>217200</v>
      </c>
      <c r="AX29" s="3527"/>
      <c r="AY29" s="3527"/>
      <c r="AZ29" s="3329">
        <v>14</v>
      </c>
      <c r="BA29" s="3330"/>
      <c r="BB29" s="3331"/>
      <c r="BC29" s="749"/>
      <c r="BD29" s="583"/>
      <c r="BE29" s="583"/>
      <c r="BF29" s="975"/>
      <c r="BG29" s="3538" t="s">
        <v>1712</v>
      </c>
      <c r="BH29" s="3576"/>
      <c r="BI29" s="3576"/>
      <c r="BJ29" s="3576"/>
      <c r="BK29" s="3576"/>
      <c r="BL29" s="3576"/>
      <c r="BM29" s="3576"/>
      <c r="BN29" s="3576"/>
      <c r="BO29" s="3576"/>
      <c r="BP29" s="3577"/>
    </row>
    <row r="30" spans="1:77" s="754" customFormat="1" ht="15" customHeight="1">
      <c r="A30" s="3503"/>
      <c r="B30" s="3505"/>
      <c r="C30" s="3506"/>
      <c r="D30" s="3506"/>
      <c r="E30" s="3506"/>
      <c r="F30" s="3507"/>
      <c r="G30" s="3508"/>
      <c r="H30" s="3509"/>
      <c r="I30" s="3509"/>
      <c r="J30" s="3509"/>
      <c r="K30" s="3509"/>
      <c r="L30" s="3510"/>
      <c r="M30" s="3323"/>
      <c r="N30" s="3513"/>
      <c r="O30" s="3450" t="s">
        <v>234</v>
      </c>
      <c r="P30" s="3451"/>
      <c r="Q30" s="3452"/>
      <c r="R30" s="2194"/>
      <c r="S30" s="2195"/>
      <c r="T30" s="2196"/>
      <c r="U30" s="3560"/>
      <c r="V30" s="2269"/>
      <c r="W30" s="2269"/>
      <c r="X30" s="3483"/>
      <c r="Y30" s="3339"/>
      <c r="Z30" s="3486"/>
      <c r="AA30" s="3339"/>
      <c r="AB30" s="3462"/>
      <c r="AC30" s="3464"/>
      <c r="AD30" s="3467"/>
      <c r="AE30" s="3468"/>
      <c r="AF30" s="3468"/>
      <c r="AG30" s="3468"/>
      <c r="AH30" s="3471"/>
      <c r="AI30" s="3468"/>
      <c r="AJ30" s="3468"/>
      <c r="AK30" s="3472"/>
      <c r="AL30" s="3453">
        <v>10000</v>
      </c>
      <c r="AM30" s="3454"/>
      <c r="AN30" s="3455"/>
      <c r="AO30" s="3453"/>
      <c r="AP30" s="3454"/>
      <c r="AQ30" s="3454"/>
      <c r="AR30" s="3455"/>
      <c r="AS30" s="3634"/>
      <c r="AT30" s="3635"/>
      <c r="AU30" s="3635"/>
      <c r="AV30" s="3636"/>
      <c r="AW30" s="3526"/>
      <c r="AX30" s="3527"/>
      <c r="AY30" s="3527"/>
      <c r="AZ30" s="3528"/>
      <c r="BA30" s="3529"/>
      <c r="BB30" s="3530"/>
      <c r="BC30" s="749"/>
      <c r="BD30" s="583"/>
      <c r="BE30" s="583"/>
      <c r="BF30" s="975"/>
      <c r="BG30" s="3563"/>
      <c r="BH30" s="3091"/>
      <c r="BI30" s="3091"/>
      <c r="BJ30" s="3091"/>
      <c r="BK30" s="3091"/>
      <c r="BL30" s="3091"/>
      <c r="BM30" s="3091"/>
      <c r="BN30" s="3091"/>
      <c r="BO30" s="3091"/>
      <c r="BP30" s="3564"/>
    </row>
    <row r="31" spans="1:77" s="754" customFormat="1" ht="15" customHeight="1" thickBot="1">
      <c r="A31" s="3578"/>
      <c r="B31" s="3521" t="s">
        <v>978</v>
      </c>
      <c r="C31" s="3522"/>
      <c r="D31" s="3523"/>
      <c r="E31" s="3524">
        <v>40</v>
      </c>
      <c r="F31" s="3525"/>
      <c r="G31" s="3579"/>
      <c r="H31" s="3580"/>
      <c r="I31" s="3580"/>
      <c r="J31" s="3580"/>
      <c r="K31" s="3580"/>
      <c r="L31" s="3581"/>
      <c r="M31" s="3384"/>
      <c r="N31" s="3582"/>
      <c r="O31" s="3583"/>
      <c r="P31" s="3584"/>
      <c r="Q31" s="3585"/>
      <c r="R31" s="3654"/>
      <c r="S31" s="3355"/>
      <c r="T31" s="3655"/>
      <c r="U31" s="3637">
        <v>43922</v>
      </c>
      <c r="V31" s="3638"/>
      <c r="W31" s="3638"/>
      <c r="X31" s="995">
        <v>2</v>
      </c>
      <c r="Y31" s="996" t="s">
        <v>28</v>
      </c>
      <c r="Z31" s="997">
        <v>2</v>
      </c>
      <c r="AA31" s="996" t="s">
        <v>28</v>
      </c>
      <c r="AB31" s="998">
        <f>IF((X31+Z31)&gt;=12,X31+Z31-12,X31+Z31)</f>
        <v>4</v>
      </c>
      <c r="AC31" s="999" t="s">
        <v>28</v>
      </c>
      <c r="AD31" s="1000" t="s">
        <v>27</v>
      </c>
      <c r="AE31" s="3609" t="s">
        <v>972</v>
      </c>
      <c r="AF31" s="3609"/>
      <c r="AG31" s="1001" t="s">
        <v>17</v>
      </c>
      <c r="AH31" s="1002" t="s">
        <v>27</v>
      </c>
      <c r="AI31" s="3609" t="s">
        <v>973</v>
      </c>
      <c r="AJ31" s="3609"/>
      <c r="AK31" s="1003" t="s">
        <v>17</v>
      </c>
      <c r="AL31" s="3610">
        <v>7000</v>
      </c>
      <c r="AM31" s="3611"/>
      <c r="AN31" s="3612"/>
      <c r="AO31" s="3613"/>
      <c r="AP31" s="3614"/>
      <c r="AQ31" s="3614"/>
      <c r="AR31" s="3615"/>
      <c r="AS31" s="3616">
        <v>5000</v>
      </c>
      <c r="AT31" s="3617"/>
      <c r="AU31" s="3617"/>
      <c r="AV31" s="3618"/>
      <c r="AW31" s="3649"/>
      <c r="AX31" s="3650"/>
      <c r="AY31" s="3650"/>
      <c r="AZ31" s="3619">
        <v>20</v>
      </c>
      <c r="BA31" s="3620"/>
      <c r="BB31" s="3621"/>
      <c r="BC31" s="554"/>
      <c r="BD31" s="118"/>
      <c r="BE31" s="118"/>
      <c r="BF31" s="636"/>
      <c r="BG31" s="3651"/>
      <c r="BH31" s="3652"/>
      <c r="BI31" s="3652"/>
      <c r="BJ31" s="3652"/>
      <c r="BK31" s="3652"/>
      <c r="BL31" s="3652"/>
      <c r="BM31" s="3652"/>
      <c r="BN31" s="3652"/>
      <c r="BO31" s="3652"/>
      <c r="BP31" s="3653"/>
    </row>
    <row r="32" spans="1:77" s="754" customFormat="1" ht="14.1" customHeight="1">
      <c r="A32" s="3622" t="s">
        <v>948</v>
      </c>
      <c r="B32" s="3623"/>
      <c r="C32" s="3623"/>
      <c r="D32" s="3623"/>
      <c r="E32" s="3623"/>
      <c r="F32" s="3623"/>
      <c r="G32" s="3623"/>
      <c r="H32" s="3623"/>
      <c r="I32" s="3623"/>
      <c r="J32" s="3623"/>
      <c r="K32" s="3623"/>
      <c r="L32" s="3623"/>
      <c r="M32" s="3623"/>
      <c r="N32" s="3623"/>
      <c r="O32" s="3623"/>
      <c r="P32" s="3623"/>
      <c r="Q32" s="3623"/>
      <c r="R32" s="3623"/>
      <c r="S32" s="3623"/>
      <c r="T32" s="3623"/>
      <c r="U32" s="3623"/>
      <c r="V32" s="3623"/>
      <c r="W32" s="3624"/>
      <c r="X32" s="1004">
        <f>IFERROR((X11+X14+X17+X20+X23+X26+X29)/COUNTA(G11:L31),"")</f>
        <v>5.1428571428571432</v>
      </c>
      <c r="Y32" s="1005" t="s">
        <v>99</v>
      </c>
      <c r="Z32" s="1006">
        <f>IFERROR((Z11+Z14+Z17+Z20+Z23+Z26+Z29)/COUNTA(G11:L31),"")</f>
        <v>8.1428571428571423</v>
      </c>
      <c r="AA32" s="1007" t="s">
        <v>99</v>
      </c>
      <c r="AB32" s="1006">
        <f>BU33</f>
        <v>13.428571428571429</v>
      </c>
      <c r="AC32" s="1005" t="s">
        <v>99</v>
      </c>
      <c r="AD32" s="3628">
        <f>IFERROR(SUM(AD11,AD14,AD17,AD20,AD23,AD26,AD29)/COUNTA(AD11,AD14,AD17,AD20,AD23,AD26,AD29),"")</f>
        <v>200333.33333333334</v>
      </c>
      <c r="AE32" s="3629"/>
      <c r="AF32" s="3629"/>
      <c r="AG32" s="3630"/>
      <c r="AH32" s="3628">
        <f>IFERROR(SUM(AH11,AH14,AH17,AH20,AH23,AH26,AH29)/COUNTA(AH11,AH14,AH17,AH20,AH23,AH26,AH29),"")</f>
        <v>198500</v>
      </c>
      <c r="AI32" s="3629"/>
      <c r="AJ32" s="3629"/>
      <c r="AK32" s="3630"/>
      <c r="AL32" s="3639"/>
      <c r="AM32" s="3640"/>
      <c r="AN32" s="3640"/>
      <c r="AO32" s="3640"/>
      <c r="AP32" s="3640"/>
      <c r="AQ32" s="3640"/>
      <c r="AR32" s="3640"/>
      <c r="AS32" s="3640"/>
      <c r="AT32" s="3640"/>
      <c r="AU32" s="3640"/>
      <c r="AV32" s="3641"/>
      <c r="AW32" s="3645">
        <f>IFERROR(SUM(AW11:AY31)/COUNTA(G11:L31),"")</f>
        <v>238011.42857142858</v>
      </c>
      <c r="AX32" s="3646"/>
      <c r="AY32" s="3646"/>
      <c r="AZ32" s="3590">
        <f>IFERROR(AVERAGE(AZ11,AZ14,AZ17,AZ20,AZ23,AZ26,AZ29),"")</f>
        <v>10</v>
      </c>
      <c r="BA32" s="3591"/>
      <c r="BB32" s="3592"/>
      <c r="BC32" s="3596"/>
      <c r="BD32" s="3597"/>
      <c r="BE32" s="3597"/>
      <c r="BF32" s="3598"/>
      <c r="BG32" s="3602"/>
      <c r="BH32" s="3603"/>
      <c r="BI32" s="3603"/>
      <c r="BJ32" s="3603"/>
      <c r="BK32" s="3603"/>
      <c r="BL32" s="3603"/>
      <c r="BM32" s="3603"/>
      <c r="BN32" s="3603"/>
      <c r="BO32" s="3603"/>
      <c r="BP32" s="3604"/>
      <c r="BT32" s="1008">
        <f>INT(BT33/12)</f>
        <v>0</v>
      </c>
      <c r="BU32" s="1008">
        <f>MOD(BT33,12)</f>
        <v>4.5714285714285712</v>
      </c>
    </row>
    <row r="33" spans="1:73" s="754" customFormat="1" ht="14.1" customHeight="1" thickBot="1">
      <c r="A33" s="3625"/>
      <c r="B33" s="3626"/>
      <c r="C33" s="3626"/>
      <c r="D33" s="3626"/>
      <c r="E33" s="3626"/>
      <c r="F33" s="3626"/>
      <c r="G33" s="3626"/>
      <c r="H33" s="3626"/>
      <c r="I33" s="3626"/>
      <c r="J33" s="3626"/>
      <c r="K33" s="3626"/>
      <c r="L33" s="3626"/>
      <c r="M33" s="3626"/>
      <c r="N33" s="3626"/>
      <c r="O33" s="3626"/>
      <c r="P33" s="3626"/>
      <c r="Q33" s="3626"/>
      <c r="R33" s="3626"/>
      <c r="S33" s="3626"/>
      <c r="T33" s="3626"/>
      <c r="U33" s="3626"/>
      <c r="V33" s="3626"/>
      <c r="W33" s="3627"/>
      <c r="X33" s="1009">
        <f>IFERROR((X13+X16+X19+X22+X25+X28+X31)/COUNTA(G11:L31),"")</f>
        <v>2.8571428571428572</v>
      </c>
      <c r="Y33" s="1010" t="s">
        <v>28</v>
      </c>
      <c r="Z33" s="1011">
        <f>IFERROR((Z13+Z16+Z19+Z22+Z25+Z28+Z31)/COUNTA(G11:L31),"")</f>
        <v>3.4285714285714284</v>
      </c>
      <c r="AA33" s="1010" t="s">
        <v>28</v>
      </c>
      <c r="AB33" s="1011">
        <f>BU32</f>
        <v>4.5714285714285712</v>
      </c>
      <c r="AC33" s="1010" t="s">
        <v>28</v>
      </c>
      <c r="AD33" s="3631"/>
      <c r="AE33" s="3632"/>
      <c r="AF33" s="3632"/>
      <c r="AG33" s="3633"/>
      <c r="AH33" s="3631"/>
      <c r="AI33" s="3632"/>
      <c r="AJ33" s="3632"/>
      <c r="AK33" s="3633"/>
      <c r="AL33" s="3642"/>
      <c r="AM33" s="3643"/>
      <c r="AN33" s="3643"/>
      <c r="AO33" s="3643"/>
      <c r="AP33" s="3643"/>
      <c r="AQ33" s="3643"/>
      <c r="AR33" s="3643"/>
      <c r="AS33" s="3643"/>
      <c r="AT33" s="3643"/>
      <c r="AU33" s="3643"/>
      <c r="AV33" s="3644"/>
      <c r="AW33" s="3647"/>
      <c r="AX33" s="3648"/>
      <c r="AY33" s="3648"/>
      <c r="AZ33" s="3593"/>
      <c r="BA33" s="3594"/>
      <c r="BB33" s="3595"/>
      <c r="BC33" s="3599"/>
      <c r="BD33" s="3600"/>
      <c r="BE33" s="3600"/>
      <c r="BF33" s="3601"/>
      <c r="BG33" s="3605"/>
      <c r="BH33" s="3606"/>
      <c r="BI33" s="3606"/>
      <c r="BJ33" s="3606"/>
      <c r="BK33" s="3606"/>
      <c r="BL33" s="3606"/>
      <c r="BM33" s="3606"/>
      <c r="BN33" s="3606"/>
      <c r="BO33" s="3606"/>
      <c r="BP33" s="3607"/>
      <c r="BT33" s="1008">
        <f>IFERROR(SUM(AB13,AB16,AB19,AB22,AB25,AB28,AB31)/COUNTA(G11:L31),0)</f>
        <v>4.5714285714285712</v>
      </c>
      <c r="BU33" s="1008">
        <f>IFERROR(SUM(AB11,AB14,AB17,AB20,AB23,AB26,AB29)/COUNTA(G11:L31),0)</f>
        <v>13.428571428571429</v>
      </c>
    </row>
    <row r="34" spans="1:73" s="754" customFormat="1" ht="14.1" customHeight="1">
      <c r="A34" s="3608" t="s">
        <v>91</v>
      </c>
      <c r="B34" s="3608"/>
      <c r="C34" s="1012" t="s">
        <v>92</v>
      </c>
      <c r="D34" s="3588" t="s">
        <v>1708</v>
      </c>
      <c r="E34" s="3588"/>
      <c r="F34" s="3588"/>
      <c r="G34" s="3588"/>
      <c r="H34" s="3588"/>
      <c r="I34" s="3588"/>
      <c r="J34" s="3588"/>
      <c r="K34" s="3588"/>
      <c r="L34" s="3588"/>
      <c r="M34" s="3588"/>
      <c r="N34" s="3588"/>
      <c r="O34" s="3588"/>
      <c r="P34" s="3588"/>
      <c r="Q34" s="3588"/>
      <c r="R34" s="3588"/>
      <c r="S34" s="3588"/>
      <c r="T34" s="3588"/>
      <c r="U34" s="3588"/>
      <c r="V34" s="3588"/>
      <c r="W34" s="3588"/>
      <c r="X34" s="3588"/>
      <c r="Y34" s="3588"/>
      <c r="Z34" s="3588"/>
      <c r="AA34" s="3588"/>
      <c r="AB34" s="3588"/>
      <c r="AC34" s="3588"/>
      <c r="AD34" s="3588"/>
      <c r="AE34" s="3588"/>
      <c r="AF34" s="3588"/>
      <c r="AG34" s="3588"/>
      <c r="AH34" s="3588"/>
      <c r="AI34" s="3588"/>
      <c r="AJ34" s="3588"/>
      <c r="AK34" s="3588"/>
      <c r="AL34" s="3588"/>
      <c r="AM34" s="3588"/>
      <c r="AN34" s="3588"/>
      <c r="AO34" s="3588"/>
      <c r="AP34" s="3588"/>
      <c r="AQ34" s="3588"/>
      <c r="AR34" s="3588"/>
      <c r="AS34" s="3588"/>
      <c r="AT34" s="3588"/>
      <c r="AU34" s="3588"/>
      <c r="AV34" s="3588"/>
      <c r="AW34" s="3588"/>
      <c r="AX34" s="3588"/>
      <c r="AY34" s="3588"/>
      <c r="AZ34" s="3588"/>
      <c r="BA34" s="3588"/>
      <c r="BB34" s="3588"/>
      <c r="BC34" s="3588"/>
      <c r="BD34" s="3588"/>
      <c r="BE34" s="3588"/>
      <c r="BF34" s="3588"/>
      <c r="BG34" s="3588"/>
      <c r="BH34" s="3588"/>
      <c r="BI34" s="3588"/>
      <c r="BJ34" s="3588"/>
      <c r="BK34" s="3588"/>
      <c r="BL34" s="3588"/>
      <c r="BM34" s="3588"/>
      <c r="BN34" s="3588"/>
      <c r="BO34" s="3588"/>
      <c r="BP34" s="3588"/>
    </row>
    <row r="35" spans="1:73" s="754" customFormat="1" ht="14.1" customHeight="1">
      <c r="A35" s="744"/>
      <c r="B35" s="744"/>
      <c r="C35" s="1013"/>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1566"/>
      <c r="BK35" s="1566"/>
      <c r="BL35" s="1566"/>
      <c r="BM35" s="1566"/>
      <c r="BN35" s="1566"/>
      <c r="BO35" s="1566"/>
      <c r="BP35" s="1566"/>
    </row>
    <row r="36" spans="1:73" s="754" customFormat="1" ht="12" customHeight="1">
      <c r="B36" s="1014"/>
      <c r="C36" s="1013" t="s">
        <v>863</v>
      </c>
      <c r="D36" s="3589" t="s">
        <v>1473</v>
      </c>
      <c r="E36" s="3589"/>
      <c r="F36" s="3589"/>
      <c r="G36" s="3589"/>
      <c r="H36" s="3589"/>
      <c r="I36" s="3589"/>
      <c r="J36" s="3589"/>
      <c r="K36" s="3589"/>
      <c r="L36" s="3589"/>
      <c r="M36" s="3589"/>
      <c r="N36" s="3589"/>
      <c r="O36" s="3589"/>
      <c r="P36" s="3589"/>
      <c r="Q36" s="3589"/>
      <c r="R36" s="3589"/>
      <c r="S36" s="3589"/>
      <c r="T36" s="3589"/>
      <c r="U36" s="3589"/>
      <c r="V36" s="3589"/>
      <c r="W36" s="3589"/>
      <c r="X36" s="3589"/>
      <c r="Y36" s="3589"/>
      <c r="Z36" s="3589"/>
      <c r="AA36" s="3589"/>
      <c r="AB36" s="3589"/>
      <c r="AC36" s="3589"/>
      <c r="AD36" s="3589"/>
      <c r="AE36" s="3589"/>
      <c r="AF36" s="3589"/>
      <c r="AG36" s="3589"/>
      <c r="AH36" s="3589"/>
      <c r="AI36" s="3589"/>
      <c r="AJ36" s="3589"/>
      <c r="AK36" s="3589"/>
      <c r="AL36" s="3589"/>
      <c r="AM36" s="3589"/>
      <c r="AN36" s="3589"/>
      <c r="AO36" s="3589"/>
      <c r="AP36" s="3589"/>
      <c r="AQ36" s="3589"/>
      <c r="AR36" s="3589"/>
      <c r="AS36" s="3589"/>
      <c r="AT36" s="3589"/>
      <c r="AU36" s="3589"/>
      <c r="AV36" s="3589"/>
      <c r="AW36" s="3589"/>
      <c r="AX36" s="3589"/>
      <c r="AY36" s="3589"/>
      <c r="AZ36" s="3589"/>
      <c r="BA36" s="3589"/>
      <c r="BB36" s="3589"/>
      <c r="BC36" s="3589"/>
      <c r="BD36" s="3589"/>
      <c r="BE36" s="3589"/>
      <c r="BF36" s="3589"/>
      <c r="BG36" s="3589"/>
      <c r="BH36" s="3589"/>
      <c r="BI36" s="3589"/>
      <c r="BJ36" s="3589"/>
      <c r="BK36" s="3589"/>
      <c r="BL36" s="3589"/>
      <c r="BM36" s="3589"/>
      <c r="BN36" s="3589"/>
      <c r="BO36" s="3589"/>
      <c r="BP36" s="3589"/>
    </row>
    <row r="37" spans="1:73" s="754" customFormat="1" ht="12" customHeight="1">
      <c r="C37" s="1013" t="s">
        <v>864</v>
      </c>
      <c r="D37" s="2080" t="s">
        <v>1709</v>
      </c>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2080"/>
      <c r="AC37" s="2080"/>
      <c r="AD37" s="2080"/>
      <c r="AE37" s="2080"/>
      <c r="AF37" s="2080"/>
      <c r="AG37" s="2080"/>
      <c r="AH37" s="2080"/>
      <c r="AI37" s="2080"/>
      <c r="AJ37" s="2080"/>
      <c r="AK37" s="2080"/>
      <c r="AL37" s="2080"/>
      <c r="AM37" s="2080"/>
      <c r="AN37" s="2080"/>
      <c r="AO37" s="2080"/>
      <c r="AP37" s="2080"/>
      <c r="AQ37" s="2080"/>
      <c r="AR37" s="2080"/>
      <c r="AS37" s="2080"/>
      <c r="AT37" s="2080"/>
      <c r="AU37" s="2080"/>
      <c r="AV37" s="2080"/>
      <c r="AW37" s="2080"/>
      <c r="AX37" s="2080"/>
      <c r="AY37" s="2080"/>
      <c r="AZ37" s="2080"/>
      <c r="BA37" s="2080"/>
      <c r="BB37" s="2080"/>
      <c r="BC37" s="2080"/>
      <c r="BD37" s="2080"/>
      <c r="BE37" s="2080"/>
      <c r="BF37" s="2080"/>
      <c r="BG37" s="2080"/>
      <c r="BH37" s="2080"/>
      <c r="BI37" s="2080"/>
      <c r="BJ37" s="2080"/>
      <c r="BK37" s="2080"/>
      <c r="BL37" s="2080"/>
      <c r="BM37" s="2080"/>
      <c r="BN37" s="2080"/>
      <c r="BO37" s="2080"/>
      <c r="BP37" s="2080"/>
    </row>
    <row r="38" spans="1:73" s="754" customFormat="1" ht="12" customHeight="1">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2080"/>
      <c r="BK38" s="2080"/>
      <c r="BL38" s="2080"/>
      <c r="BM38" s="2080"/>
      <c r="BN38" s="2080"/>
      <c r="BO38" s="2080"/>
      <c r="BP38" s="2080"/>
    </row>
    <row r="39" spans="1:73" s="754" customFormat="1" ht="12" customHeight="1">
      <c r="C39" s="1013" t="s">
        <v>865</v>
      </c>
      <c r="D39" s="2080" t="s">
        <v>1322</v>
      </c>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2080"/>
      <c r="BK39" s="2080"/>
      <c r="BL39" s="2080"/>
      <c r="BM39" s="2080"/>
      <c r="BN39" s="2080"/>
      <c r="BO39" s="2080"/>
      <c r="BP39" s="2080"/>
    </row>
    <row r="40" spans="1:73" s="754" customFormat="1" ht="12" customHeight="1">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2080"/>
      <c r="BK40" s="2080"/>
      <c r="BL40" s="2080"/>
      <c r="BM40" s="2080"/>
      <c r="BN40" s="2080"/>
      <c r="BO40" s="2080"/>
      <c r="BP40" s="2080"/>
    </row>
    <row r="41" spans="1:73" s="754" customFormat="1" ht="12" customHeight="1">
      <c r="C41" s="1015" t="s">
        <v>866</v>
      </c>
      <c r="D41" s="3586" t="s">
        <v>1474</v>
      </c>
      <c r="E41" s="3586"/>
      <c r="F41" s="3586"/>
      <c r="G41" s="3586"/>
      <c r="H41" s="3586"/>
      <c r="I41" s="3586"/>
      <c r="J41" s="3586"/>
      <c r="K41" s="3586"/>
      <c r="L41" s="3586"/>
      <c r="M41" s="3586"/>
      <c r="N41" s="3586"/>
      <c r="O41" s="3586"/>
      <c r="P41" s="3586"/>
      <c r="Q41" s="3586"/>
      <c r="R41" s="3586"/>
      <c r="S41" s="3586"/>
      <c r="T41" s="3586"/>
      <c r="U41" s="3586"/>
      <c r="V41" s="3586"/>
      <c r="W41" s="3586"/>
      <c r="X41" s="3586"/>
      <c r="Y41" s="3586"/>
      <c r="Z41" s="3586"/>
      <c r="AA41" s="3586"/>
      <c r="AB41" s="3586"/>
      <c r="AC41" s="3586"/>
      <c r="AD41" s="3586"/>
      <c r="AE41" s="3586"/>
      <c r="AF41" s="3586"/>
      <c r="AG41" s="3586"/>
      <c r="AH41" s="3586"/>
      <c r="AI41" s="3586"/>
      <c r="AJ41" s="3586"/>
      <c r="AK41" s="3586"/>
      <c r="AL41" s="3586"/>
      <c r="AM41" s="3586"/>
      <c r="AN41" s="3586"/>
      <c r="AO41" s="3586"/>
      <c r="AP41" s="3586"/>
      <c r="AQ41" s="3586"/>
      <c r="AR41" s="3586"/>
      <c r="AS41" s="3586"/>
      <c r="AT41" s="3586"/>
      <c r="AU41" s="3586"/>
      <c r="AV41" s="3586"/>
      <c r="AW41" s="3586"/>
      <c r="AX41" s="3586"/>
      <c r="AY41" s="3586"/>
      <c r="AZ41" s="3586"/>
      <c r="BA41" s="3586"/>
      <c r="BB41" s="3586"/>
      <c r="BC41" s="3586"/>
      <c r="BD41" s="3586"/>
      <c r="BE41" s="3586"/>
      <c r="BF41" s="3586"/>
      <c r="BG41" s="3586"/>
      <c r="BH41" s="3586"/>
      <c r="BI41" s="3586"/>
      <c r="BJ41" s="3586"/>
      <c r="BK41" s="3586"/>
      <c r="BL41" s="3586"/>
      <c r="BM41" s="3586"/>
      <c r="BN41" s="3586"/>
      <c r="BO41" s="3586"/>
      <c r="BP41" s="3586"/>
    </row>
    <row r="42" spans="1:73">
      <c r="C42" s="1015"/>
      <c r="D42" s="1015"/>
      <c r="E42" s="1015"/>
      <c r="F42" s="754"/>
      <c r="G42" s="754"/>
      <c r="H42" s="754"/>
      <c r="I42" s="754"/>
      <c r="J42" s="754"/>
      <c r="K42" s="754"/>
      <c r="L42" s="754"/>
      <c r="M42" s="754"/>
      <c r="N42" s="754"/>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row>
    <row r="43" spans="1:73">
      <c r="A43" s="1017"/>
      <c r="B43" s="1018"/>
      <c r="C43" s="1018"/>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8"/>
      <c r="AH43" s="1018"/>
      <c r="AI43" s="1018"/>
      <c r="AJ43" s="1018"/>
      <c r="AK43" s="1018"/>
      <c r="AL43" s="1018"/>
      <c r="AM43" s="1018"/>
      <c r="AN43" s="1018"/>
      <c r="AO43" s="1018"/>
      <c r="AP43" s="1018"/>
      <c r="AQ43" s="1018"/>
      <c r="AR43" s="1018"/>
      <c r="AS43" s="1018"/>
      <c r="AT43" s="1018"/>
      <c r="AU43" s="1018"/>
      <c r="AV43" s="1018"/>
      <c r="AW43" s="1018"/>
      <c r="AX43" s="1018"/>
      <c r="AY43" s="1018"/>
      <c r="AZ43" s="1018"/>
      <c r="BA43" s="1018"/>
      <c r="BB43" s="1018"/>
      <c r="BC43" s="1018"/>
      <c r="BD43" s="1018"/>
      <c r="BE43" s="1018"/>
      <c r="BF43" s="1018"/>
      <c r="BG43" s="1018"/>
      <c r="BH43" s="1018"/>
      <c r="BI43" s="1018"/>
      <c r="BJ43" s="1018"/>
      <c r="BK43" s="1018"/>
      <c r="BL43" s="1018"/>
      <c r="BM43" s="1018"/>
      <c r="BN43" s="1018"/>
      <c r="BO43" s="1018"/>
      <c r="BP43" s="1018"/>
    </row>
    <row r="44" spans="1:73" ht="5.0999999999999996" customHeight="1"/>
    <row r="45" spans="1:73" ht="14.1" customHeight="1">
      <c r="A45" s="1019"/>
      <c r="B45" s="1019"/>
      <c r="C45" s="1019"/>
      <c r="D45" s="1019"/>
      <c r="E45" s="1019"/>
      <c r="F45" s="1020"/>
      <c r="G45" s="1020"/>
      <c r="H45" s="1020"/>
      <c r="I45" s="1020"/>
      <c r="J45" s="1020"/>
      <c r="K45" s="1020"/>
      <c r="L45" s="1020"/>
      <c r="M45" s="1020"/>
      <c r="N45" s="1020"/>
      <c r="O45" s="1020"/>
      <c r="P45" s="1020"/>
      <c r="Q45" s="1020"/>
      <c r="R45" s="1020"/>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020"/>
      <c r="AP45" s="1020"/>
      <c r="AQ45" s="1020"/>
      <c r="AR45" s="1020"/>
      <c r="AS45" s="1020"/>
      <c r="AT45" s="1020"/>
      <c r="AU45" s="1020"/>
      <c r="AV45" s="1020"/>
      <c r="AW45" s="1020"/>
      <c r="AX45" s="1020"/>
      <c r="AY45" s="1020"/>
      <c r="AZ45" s="1020"/>
      <c r="BA45" s="1020"/>
      <c r="BB45" s="1020"/>
      <c r="BC45" s="1020"/>
      <c r="BD45" s="1020"/>
      <c r="BE45" s="1020"/>
      <c r="BF45" s="1020"/>
      <c r="BG45" s="1020"/>
      <c r="BH45" s="1020"/>
      <c r="BI45" s="1020"/>
      <c r="BJ45" s="1020"/>
      <c r="BK45" s="1020"/>
      <c r="BL45" s="1020"/>
      <c r="BM45" s="1020"/>
      <c r="BN45" s="1020"/>
      <c r="BO45" s="1020"/>
      <c r="BP45" s="1020"/>
    </row>
    <row r="46" spans="1:73" ht="6.95" customHeight="1">
      <c r="A46" s="1020"/>
      <c r="B46" s="1020"/>
    </row>
    <row r="47" spans="1:73" ht="12.95" customHeight="1">
      <c r="A47" s="1021"/>
      <c r="B47" s="1022"/>
      <c r="C47" s="1022"/>
      <c r="D47" s="1022"/>
      <c r="E47" s="1022"/>
      <c r="F47" s="1022"/>
      <c r="G47" s="1022"/>
      <c r="H47" s="1022"/>
      <c r="I47" s="1022"/>
      <c r="J47" s="1022"/>
      <c r="K47" s="1022"/>
      <c r="L47" s="1022"/>
      <c r="M47" s="1021"/>
      <c r="N47" s="1023"/>
      <c r="O47" s="1024"/>
      <c r="P47" s="1024"/>
      <c r="Q47" s="1024"/>
      <c r="R47" s="1024"/>
      <c r="S47" s="1024"/>
      <c r="T47" s="1024"/>
      <c r="U47" s="1022"/>
      <c r="V47" s="1022"/>
      <c r="W47" s="1022"/>
      <c r="X47" s="1022"/>
      <c r="Y47" s="1022"/>
      <c r="Z47" s="1022"/>
      <c r="AA47" s="1022"/>
      <c r="AB47" s="1022"/>
      <c r="AC47" s="1022"/>
      <c r="AD47" s="1022"/>
      <c r="AE47" s="1022"/>
      <c r="AF47" s="1022"/>
      <c r="AG47" s="1022"/>
      <c r="AH47" s="1022"/>
      <c r="AI47" s="1022"/>
      <c r="AJ47" s="1022"/>
      <c r="AK47" s="1022"/>
      <c r="AL47" s="1025"/>
      <c r="AM47" s="1025"/>
      <c r="AN47" s="1025"/>
      <c r="AO47" s="1025"/>
      <c r="AP47" s="1025"/>
      <c r="AQ47" s="1025"/>
      <c r="AR47" s="1025"/>
      <c r="AS47" s="1025"/>
      <c r="AT47" s="1025"/>
      <c r="AU47" s="1025"/>
      <c r="AV47" s="1025"/>
      <c r="AW47" s="124"/>
      <c r="AX47" s="124"/>
      <c r="AY47" s="124"/>
      <c r="AZ47" s="1026"/>
      <c r="BA47" s="1026"/>
      <c r="BB47" s="1026"/>
      <c r="BC47" s="1026"/>
      <c r="BD47" s="1026"/>
      <c r="BE47" s="1026"/>
      <c r="BF47" s="1026"/>
      <c r="BG47" s="1024"/>
      <c r="BH47" s="1024"/>
      <c r="BI47" s="1024"/>
      <c r="BJ47" s="1024"/>
      <c r="BK47" s="1024"/>
      <c r="BL47" s="1024"/>
      <c r="BM47" s="1024"/>
      <c r="BN47" s="1024"/>
      <c r="BO47" s="1024"/>
      <c r="BP47" s="1024"/>
    </row>
    <row r="48" spans="1:73" ht="12.95" customHeight="1">
      <c r="A48" s="1021"/>
      <c r="B48" s="1022"/>
      <c r="C48" s="1022"/>
      <c r="D48" s="1022"/>
      <c r="E48" s="1022"/>
      <c r="F48" s="1022"/>
      <c r="G48" s="1022"/>
      <c r="H48" s="1022"/>
      <c r="I48" s="1022"/>
      <c r="J48" s="1022"/>
      <c r="K48" s="1022"/>
      <c r="L48" s="1022"/>
      <c r="M48" s="1021"/>
      <c r="N48" s="1023"/>
      <c r="O48" s="1024"/>
      <c r="P48" s="1024"/>
      <c r="Q48" s="1024"/>
      <c r="R48" s="1024"/>
      <c r="S48" s="1024"/>
      <c r="T48" s="1024"/>
      <c r="U48" s="1022"/>
      <c r="V48" s="1022"/>
      <c r="W48" s="1022"/>
      <c r="X48" s="1022"/>
      <c r="Y48" s="1022"/>
      <c r="Z48" s="1022"/>
      <c r="AA48" s="1022"/>
      <c r="AB48" s="1022"/>
      <c r="AC48" s="1022"/>
      <c r="AD48" s="1027"/>
      <c r="AE48" s="1027"/>
      <c r="AF48" s="1027"/>
      <c r="AG48" s="1027"/>
      <c r="AH48" s="1027"/>
      <c r="AI48" s="1027"/>
      <c r="AJ48" s="1027"/>
      <c r="AK48" s="1027"/>
      <c r="AL48" s="1025"/>
      <c r="AM48" s="1025"/>
      <c r="AN48" s="1025"/>
      <c r="AO48" s="1025"/>
      <c r="AP48" s="1025"/>
      <c r="AQ48" s="1025"/>
      <c r="AR48" s="1025"/>
      <c r="AS48" s="1025"/>
      <c r="AT48" s="1025"/>
      <c r="AU48" s="1025"/>
      <c r="AV48" s="1025"/>
      <c r="AW48" s="124"/>
      <c r="AX48" s="124"/>
      <c r="AY48" s="124"/>
      <c r="AZ48" s="1026"/>
      <c r="BA48" s="1026"/>
      <c r="BB48" s="1026"/>
      <c r="BC48" s="1026"/>
      <c r="BD48" s="1026"/>
      <c r="BE48" s="1026"/>
      <c r="BF48" s="1026"/>
      <c r="BG48" s="1024"/>
      <c r="BH48" s="1024"/>
      <c r="BI48" s="1024"/>
      <c r="BJ48" s="1024"/>
      <c r="BK48" s="1024"/>
      <c r="BL48" s="1024"/>
      <c r="BM48" s="1024"/>
      <c r="BN48" s="1024"/>
      <c r="BO48" s="1024"/>
      <c r="BP48" s="1024"/>
    </row>
    <row r="49" spans="1:68" ht="15" customHeight="1">
      <c r="A49" s="1021"/>
      <c r="B49" s="1022"/>
      <c r="C49" s="1022"/>
      <c r="D49" s="1022"/>
      <c r="E49" s="1022"/>
      <c r="F49" s="1022"/>
      <c r="G49" s="1022"/>
      <c r="H49" s="1022"/>
      <c r="I49" s="1022"/>
      <c r="J49" s="1022"/>
      <c r="K49" s="1022"/>
      <c r="L49" s="1022"/>
      <c r="M49" s="1021"/>
      <c r="N49" s="1023"/>
      <c r="O49" s="1024"/>
      <c r="P49" s="1024"/>
      <c r="Q49" s="1024"/>
      <c r="R49" s="1024"/>
      <c r="S49" s="1024"/>
      <c r="T49" s="1024"/>
      <c r="U49" s="754"/>
      <c r="V49" s="754"/>
      <c r="W49" s="754"/>
      <c r="X49" s="754"/>
      <c r="Y49" s="754"/>
      <c r="Z49" s="1027"/>
      <c r="AA49" s="1027"/>
      <c r="AB49" s="1024"/>
      <c r="AC49" s="1024"/>
      <c r="AD49" s="1027"/>
      <c r="AE49" s="1027"/>
      <c r="AF49" s="1027"/>
      <c r="AG49" s="1027"/>
      <c r="AH49" s="1027"/>
      <c r="AI49" s="1027"/>
      <c r="AJ49" s="1027"/>
      <c r="AK49" s="1027"/>
      <c r="AL49" s="1022"/>
      <c r="AM49" s="1022"/>
      <c r="AN49" s="1022"/>
      <c r="AO49" s="1022"/>
      <c r="AP49" s="1022"/>
      <c r="AQ49" s="1022"/>
      <c r="AR49" s="1022"/>
      <c r="AS49" s="1022"/>
      <c r="AT49" s="1022"/>
      <c r="AU49" s="1022"/>
      <c r="AV49" s="1022"/>
      <c r="AW49" s="124"/>
      <c r="AX49" s="124"/>
      <c r="AY49" s="124"/>
      <c r="AZ49" s="1028"/>
      <c r="BA49" s="1028"/>
      <c r="BB49" s="1028"/>
      <c r="BC49" s="1028"/>
      <c r="BD49" s="1028"/>
      <c r="BE49" s="1028"/>
      <c r="BF49" s="1028"/>
      <c r="BG49" s="1024"/>
      <c r="BH49" s="1024"/>
      <c r="BI49" s="1024"/>
      <c r="BJ49" s="1024"/>
      <c r="BK49" s="1024"/>
      <c r="BL49" s="1024"/>
      <c r="BM49" s="1024"/>
      <c r="BN49" s="1024"/>
      <c r="BO49" s="1024"/>
      <c r="BP49" s="1024"/>
    </row>
    <row r="50" spans="1:68" ht="15" customHeight="1">
      <c r="A50" s="1021"/>
      <c r="B50" s="1022"/>
      <c r="C50" s="1022"/>
      <c r="D50" s="1022"/>
      <c r="E50" s="1022"/>
      <c r="F50" s="1022"/>
      <c r="G50" s="1022"/>
      <c r="H50" s="1022"/>
      <c r="I50" s="1022"/>
      <c r="J50" s="1022"/>
      <c r="K50" s="1022"/>
      <c r="L50" s="1022"/>
      <c r="M50" s="1021"/>
      <c r="N50" s="1023"/>
      <c r="O50" s="124"/>
      <c r="P50" s="124"/>
      <c r="Q50" s="124"/>
      <c r="R50" s="1024"/>
      <c r="S50" s="1024"/>
      <c r="T50" s="1024"/>
      <c r="U50" s="1024"/>
      <c r="V50" s="1024"/>
      <c r="W50" s="1024"/>
      <c r="X50" s="1024"/>
      <c r="Y50" s="1024"/>
      <c r="Z50" s="1027"/>
      <c r="AA50" s="1027"/>
      <c r="AB50" s="1024"/>
      <c r="AC50" s="1024"/>
      <c r="AD50" s="1027"/>
      <c r="AE50" s="1027"/>
      <c r="AF50" s="1027"/>
      <c r="AG50" s="1027"/>
      <c r="AH50" s="1027"/>
      <c r="AI50" s="1027"/>
      <c r="AJ50" s="1027"/>
      <c r="AK50" s="1027"/>
      <c r="AL50" s="978"/>
      <c r="AM50" s="978"/>
      <c r="AN50" s="978"/>
      <c r="AO50" s="1022"/>
      <c r="AP50" s="1022"/>
      <c r="AQ50" s="1022"/>
      <c r="AR50" s="1022"/>
      <c r="AS50" s="1022"/>
      <c r="AT50" s="1022"/>
      <c r="AU50" s="1022"/>
      <c r="AV50" s="1022"/>
      <c r="AW50" s="124"/>
      <c r="AX50" s="124"/>
      <c r="AY50" s="124"/>
      <c r="AZ50" s="1028"/>
      <c r="BA50" s="1028"/>
      <c r="BB50" s="1028"/>
      <c r="BC50" s="1028"/>
      <c r="BD50" s="1028"/>
      <c r="BE50" s="1028"/>
      <c r="BF50" s="1028"/>
      <c r="BG50" s="1024"/>
      <c r="BH50" s="1024"/>
      <c r="BI50" s="1024"/>
      <c r="BJ50" s="1024"/>
      <c r="BK50" s="1024"/>
      <c r="BL50" s="1024"/>
      <c r="BM50" s="1024"/>
      <c r="BN50" s="1024"/>
      <c r="BO50" s="1024"/>
      <c r="BP50" s="1024"/>
    </row>
    <row r="51" spans="1:68" ht="15" customHeight="1">
      <c r="A51" s="1021"/>
      <c r="B51" s="1022"/>
      <c r="C51" s="1022"/>
      <c r="D51" s="1022"/>
      <c r="E51" s="1022"/>
      <c r="F51" s="1022"/>
      <c r="G51" s="1022"/>
      <c r="H51" s="1022"/>
      <c r="I51" s="1022"/>
      <c r="J51" s="1022"/>
      <c r="K51" s="1022"/>
      <c r="L51" s="1022"/>
      <c r="M51" s="1021"/>
      <c r="N51" s="1023"/>
      <c r="O51" s="124"/>
      <c r="P51" s="124"/>
      <c r="Q51" s="124"/>
      <c r="R51" s="1024"/>
      <c r="S51" s="1024"/>
      <c r="T51" s="1024"/>
      <c r="U51" s="1024"/>
      <c r="V51" s="1024"/>
      <c r="W51" s="1024"/>
      <c r="X51" s="1024"/>
      <c r="Y51" s="1024"/>
      <c r="Z51" s="1027"/>
      <c r="AA51" s="1027"/>
      <c r="AB51" s="1024"/>
      <c r="AC51" s="1024"/>
      <c r="AD51" s="1027"/>
      <c r="AE51" s="1027"/>
      <c r="AF51" s="1027"/>
      <c r="AG51" s="1027"/>
      <c r="AH51" s="1027"/>
      <c r="AI51" s="1027"/>
      <c r="AJ51" s="1027"/>
      <c r="AK51" s="1027"/>
      <c r="AL51" s="978"/>
      <c r="AM51" s="978"/>
      <c r="AN51" s="978"/>
      <c r="AO51" s="978"/>
      <c r="AP51" s="978"/>
      <c r="AQ51" s="978"/>
      <c r="AR51" s="978"/>
      <c r="AS51" s="978"/>
      <c r="AT51" s="978"/>
      <c r="AU51" s="978"/>
      <c r="AV51" s="978"/>
      <c r="AW51" s="124"/>
      <c r="AX51" s="124"/>
      <c r="AY51" s="124"/>
      <c r="AZ51" s="1028"/>
      <c r="BA51" s="1028"/>
      <c r="BB51" s="1028"/>
      <c r="BC51" s="1028"/>
      <c r="BD51" s="1028"/>
      <c r="BE51" s="1028"/>
      <c r="BF51" s="1028"/>
      <c r="BG51" s="1024"/>
      <c r="BH51" s="1024"/>
      <c r="BI51" s="1024"/>
      <c r="BJ51" s="1024"/>
      <c r="BK51" s="1024"/>
      <c r="BL51" s="1024"/>
      <c r="BM51" s="1024"/>
      <c r="BN51" s="1024"/>
      <c r="BO51" s="1024"/>
      <c r="BP51" s="1024"/>
    </row>
    <row r="52" spans="1:68" ht="15" customHeight="1">
      <c r="A52" s="1021"/>
      <c r="B52" s="1022"/>
      <c r="C52" s="1022"/>
      <c r="D52" s="1022"/>
      <c r="E52" s="1022"/>
      <c r="F52" s="1022"/>
      <c r="G52" s="1022"/>
      <c r="H52" s="1022"/>
      <c r="I52" s="1022"/>
      <c r="J52" s="1022"/>
      <c r="K52" s="1022"/>
      <c r="L52" s="1022"/>
      <c r="M52" s="1021"/>
      <c r="N52" s="1023"/>
      <c r="O52" s="124"/>
      <c r="P52" s="124"/>
      <c r="Q52" s="124"/>
      <c r="R52" s="1024"/>
      <c r="S52" s="1024"/>
      <c r="T52" s="1024"/>
      <c r="U52" s="1024"/>
      <c r="V52" s="1024"/>
      <c r="W52" s="1024"/>
      <c r="X52" s="1024"/>
      <c r="Y52" s="1024"/>
      <c r="Z52" s="1027"/>
      <c r="AA52" s="1027"/>
      <c r="AB52" s="1024"/>
      <c r="AC52" s="1024"/>
      <c r="AD52" s="1029"/>
      <c r="AE52" s="1030"/>
      <c r="AF52" s="1030"/>
      <c r="AG52" s="968"/>
      <c r="AH52" s="1029"/>
      <c r="AI52" s="1030"/>
      <c r="AJ52" s="1030"/>
      <c r="AK52" s="968"/>
      <c r="AL52" s="978"/>
      <c r="AM52" s="978"/>
      <c r="AN52" s="978"/>
      <c r="AO52" s="1022"/>
      <c r="AP52" s="1022"/>
      <c r="AQ52" s="1022"/>
      <c r="AR52" s="1022"/>
      <c r="AS52" s="978"/>
      <c r="AT52" s="978"/>
      <c r="AU52" s="978"/>
      <c r="AV52" s="978"/>
      <c r="AW52" s="124"/>
      <c r="AX52" s="124"/>
      <c r="AY52" s="124"/>
      <c r="AZ52" s="1028"/>
      <c r="BA52" s="1028"/>
      <c r="BB52" s="1028"/>
      <c r="BC52" s="1028"/>
      <c r="BD52" s="1028"/>
      <c r="BE52" s="1028"/>
      <c r="BF52" s="1028"/>
      <c r="BG52" s="1024"/>
      <c r="BH52" s="1024"/>
      <c r="BI52" s="1024"/>
      <c r="BJ52" s="1024"/>
      <c r="BK52" s="1024"/>
      <c r="BL52" s="1024"/>
      <c r="BM52" s="1024"/>
      <c r="BN52" s="1024"/>
      <c r="BO52" s="1024"/>
      <c r="BP52" s="1024"/>
    </row>
    <row r="53" spans="1:68" ht="15" customHeight="1">
      <c r="A53" s="1022"/>
      <c r="B53" s="1024"/>
      <c r="C53" s="1024"/>
      <c r="D53" s="1024"/>
      <c r="E53" s="1024"/>
      <c r="F53" s="1024"/>
      <c r="G53" s="978"/>
      <c r="H53" s="978"/>
      <c r="I53" s="978"/>
      <c r="J53" s="978"/>
      <c r="K53" s="978"/>
      <c r="L53" s="978"/>
      <c r="M53" s="1022"/>
      <c r="N53" s="1022"/>
      <c r="O53" s="1024"/>
      <c r="P53" s="1024"/>
      <c r="Q53" s="1024"/>
      <c r="R53" s="1024"/>
      <c r="S53" s="1024"/>
      <c r="T53" s="1024"/>
      <c r="U53" s="1031"/>
      <c r="V53" s="1031"/>
      <c r="W53" s="1031"/>
      <c r="X53" s="1031"/>
      <c r="Y53" s="1022"/>
      <c r="Z53" s="978"/>
      <c r="AA53" s="1022"/>
      <c r="AB53" s="979"/>
      <c r="AC53" s="1022"/>
      <c r="AD53" s="1032"/>
      <c r="AE53" s="1032"/>
      <c r="AF53" s="1032"/>
      <c r="AG53" s="1032"/>
      <c r="AH53" s="1032"/>
      <c r="AI53" s="1032"/>
      <c r="AJ53" s="1032"/>
      <c r="AK53" s="1032"/>
      <c r="AL53" s="1033"/>
      <c r="AM53" s="1033"/>
      <c r="AN53" s="1033"/>
      <c r="AO53" s="1033"/>
      <c r="AP53" s="1033"/>
      <c r="AQ53" s="1033"/>
      <c r="AR53" s="1033"/>
      <c r="AS53" s="1033"/>
      <c r="AT53" s="1033"/>
      <c r="AU53" s="1033"/>
      <c r="AV53" s="1033"/>
      <c r="AW53" s="1034"/>
      <c r="AX53" s="1034"/>
      <c r="AY53" s="1034"/>
      <c r="AZ53" s="1035"/>
      <c r="BA53" s="1035"/>
      <c r="BB53" s="1035"/>
      <c r="BC53" s="1035"/>
      <c r="BD53" s="1035"/>
      <c r="BE53" s="1035"/>
      <c r="BF53" s="1035"/>
      <c r="BG53" s="1025"/>
      <c r="BH53" s="1025"/>
      <c r="BI53" s="1025"/>
      <c r="BJ53" s="1025"/>
      <c r="BK53" s="1025"/>
      <c r="BL53" s="1025"/>
      <c r="BM53" s="1025"/>
      <c r="BN53" s="1025"/>
      <c r="BO53" s="1025"/>
      <c r="BP53" s="1025"/>
    </row>
    <row r="54" spans="1:68" ht="15" customHeight="1">
      <c r="A54" s="1022"/>
      <c r="B54" s="1024"/>
      <c r="C54" s="1024"/>
      <c r="D54" s="1024"/>
      <c r="E54" s="1024"/>
      <c r="F54" s="1024"/>
      <c r="G54" s="978"/>
      <c r="H54" s="978"/>
      <c r="I54" s="978"/>
      <c r="J54" s="978"/>
      <c r="K54" s="978"/>
      <c r="L54" s="978"/>
      <c r="M54" s="1022"/>
      <c r="N54" s="1022"/>
      <c r="O54" s="1036"/>
      <c r="P54" s="1036"/>
      <c r="Q54" s="1036"/>
      <c r="R54" s="1024"/>
      <c r="S54" s="1024"/>
      <c r="T54" s="1024"/>
      <c r="U54" s="1031"/>
      <c r="V54" s="1031"/>
      <c r="W54" s="1031"/>
      <c r="X54" s="1031"/>
      <c r="Y54" s="1022"/>
      <c r="Z54" s="978"/>
      <c r="AA54" s="1022"/>
      <c r="AB54" s="979"/>
      <c r="AC54" s="1022"/>
      <c r="AD54" s="1032"/>
      <c r="AE54" s="1032"/>
      <c r="AF54" s="1032"/>
      <c r="AG54" s="1032"/>
      <c r="AH54" s="1032"/>
      <c r="AI54" s="1032"/>
      <c r="AJ54" s="1032"/>
      <c r="AK54" s="1032"/>
      <c r="AL54" s="1033"/>
      <c r="AM54" s="1033"/>
      <c r="AN54" s="1033"/>
      <c r="AO54" s="1033"/>
      <c r="AP54" s="1033"/>
      <c r="AQ54" s="1033"/>
      <c r="AR54" s="1033"/>
      <c r="AS54" s="1033"/>
      <c r="AT54" s="1033"/>
      <c r="AU54" s="1033"/>
      <c r="AV54" s="1033"/>
      <c r="AW54" s="1034"/>
      <c r="AX54" s="1034"/>
      <c r="AY54" s="1034"/>
      <c r="AZ54" s="1035"/>
      <c r="BA54" s="1035"/>
      <c r="BB54" s="1035"/>
      <c r="BC54" s="1035"/>
      <c r="BD54" s="1035"/>
      <c r="BE54" s="1035"/>
      <c r="BF54" s="1035"/>
      <c r="BG54" s="1025"/>
      <c r="BH54" s="1025"/>
      <c r="BI54" s="1025"/>
      <c r="BJ54" s="1025"/>
      <c r="BK54" s="1025"/>
      <c r="BL54" s="1025"/>
      <c r="BM54" s="1025"/>
      <c r="BN54" s="1025"/>
      <c r="BO54" s="1025"/>
      <c r="BP54" s="1025"/>
    </row>
    <row r="55" spans="1:68" ht="15" customHeight="1">
      <c r="A55" s="1022"/>
      <c r="B55" s="1024"/>
      <c r="C55" s="1024"/>
      <c r="D55" s="1024"/>
      <c r="E55" s="1024"/>
      <c r="F55" s="1024"/>
      <c r="G55" s="978"/>
      <c r="H55" s="978"/>
      <c r="I55" s="978"/>
      <c r="J55" s="978"/>
      <c r="K55" s="978"/>
      <c r="L55" s="978"/>
      <c r="M55" s="1022"/>
      <c r="N55" s="1022"/>
      <c r="O55" s="1036"/>
      <c r="P55" s="1036"/>
      <c r="Q55" s="1036"/>
      <c r="R55" s="1024"/>
      <c r="S55" s="1024"/>
      <c r="T55" s="1024"/>
      <c r="U55" s="1037"/>
      <c r="V55" s="1037"/>
      <c r="W55" s="1037"/>
      <c r="X55" s="978"/>
      <c r="Y55" s="1038"/>
      <c r="Z55" s="978"/>
      <c r="AA55" s="1038"/>
      <c r="AB55" s="979"/>
      <c r="AC55" s="1038"/>
      <c r="AD55" s="981"/>
      <c r="AE55" s="1030"/>
      <c r="AF55" s="1030"/>
      <c r="AG55" s="981"/>
      <c r="AH55" s="981"/>
      <c r="AI55" s="1030"/>
      <c r="AJ55" s="1030"/>
      <c r="AK55" s="981"/>
      <c r="AL55" s="1033"/>
      <c r="AM55" s="1033"/>
      <c r="AN55" s="1033"/>
      <c r="AO55" s="1033"/>
      <c r="AP55" s="1033"/>
      <c r="AQ55" s="1033"/>
      <c r="AR55" s="1033"/>
      <c r="AS55" s="1033"/>
      <c r="AT55" s="1033"/>
      <c r="AU55" s="1033"/>
      <c r="AV55" s="1033"/>
      <c r="AW55" s="1034"/>
      <c r="AX55" s="1034"/>
      <c r="AY55" s="1034"/>
      <c r="AZ55" s="1024"/>
      <c r="BA55" s="1024"/>
      <c r="BB55" s="1024"/>
      <c r="BC55" s="1024"/>
      <c r="BD55" s="1024"/>
      <c r="BE55" s="1024"/>
      <c r="BF55" s="1024"/>
      <c r="BG55" s="1025"/>
      <c r="BH55" s="1025"/>
      <c r="BI55" s="1025"/>
      <c r="BJ55" s="1025"/>
      <c r="BK55" s="1025"/>
      <c r="BL55" s="1025"/>
      <c r="BM55" s="1025"/>
      <c r="BN55" s="1025"/>
      <c r="BO55" s="1025"/>
      <c r="BP55" s="1025"/>
    </row>
    <row r="56" spans="1:68" ht="15" customHeight="1">
      <c r="A56" s="1022"/>
      <c r="B56" s="1024"/>
      <c r="C56" s="1024"/>
      <c r="D56" s="1024"/>
      <c r="E56" s="1024"/>
      <c r="F56" s="1024"/>
      <c r="G56" s="978"/>
      <c r="H56" s="978"/>
      <c r="I56" s="978"/>
      <c r="J56" s="978"/>
      <c r="K56" s="978"/>
      <c r="L56" s="978"/>
      <c r="M56" s="1022"/>
      <c r="N56" s="1022"/>
      <c r="O56" s="1024"/>
      <c r="P56" s="1024"/>
      <c r="Q56" s="1024"/>
      <c r="R56" s="1024"/>
      <c r="S56" s="1024"/>
      <c r="T56" s="1024"/>
      <c r="U56" s="1031"/>
      <c r="V56" s="1031"/>
      <c r="W56" s="1031"/>
      <c r="X56" s="1031"/>
      <c r="Y56" s="1022"/>
      <c r="Z56" s="978"/>
      <c r="AA56" s="1022"/>
      <c r="AB56" s="979"/>
      <c r="AC56" s="1022"/>
      <c r="AD56" s="1032"/>
      <c r="AE56" s="1032"/>
      <c r="AF56" s="1032"/>
      <c r="AG56" s="1032"/>
      <c r="AH56" s="1032"/>
      <c r="AI56" s="1032"/>
      <c r="AJ56" s="1032"/>
      <c r="AK56" s="1032"/>
      <c r="AL56" s="1033"/>
      <c r="AM56" s="1033"/>
      <c r="AN56" s="1033"/>
      <c r="AO56" s="1033"/>
      <c r="AP56" s="1033"/>
      <c r="AQ56" s="1033"/>
      <c r="AR56" s="1033"/>
      <c r="AS56" s="1033"/>
      <c r="AT56" s="1033"/>
      <c r="AU56" s="1033"/>
      <c r="AV56" s="1033"/>
      <c r="AW56" s="1034"/>
      <c r="AX56" s="1034"/>
      <c r="AY56" s="1034"/>
      <c r="AZ56" s="1035"/>
      <c r="BA56" s="1035"/>
      <c r="BB56" s="1035"/>
      <c r="BC56" s="1035"/>
      <c r="BD56" s="1035"/>
      <c r="BE56" s="1035"/>
      <c r="BF56" s="1035"/>
      <c r="BG56" s="1025"/>
      <c r="BH56" s="1025"/>
      <c r="BI56" s="1025"/>
      <c r="BJ56" s="1025"/>
      <c r="BK56" s="1025"/>
      <c r="BL56" s="1025"/>
      <c r="BM56" s="1025"/>
      <c r="BN56" s="1025"/>
      <c r="BO56" s="1025"/>
      <c r="BP56" s="1025"/>
    </row>
    <row r="57" spans="1:68" ht="15" customHeight="1">
      <c r="A57" s="1022"/>
      <c r="B57" s="1024"/>
      <c r="C57" s="1024"/>
      <c r="D57" s="1024"/>
      <c r="E57" s="1024"/>
      <c r="F57" s="1024"/>
      <c r="G57" s="978"/>
      <c r="H57" s="978"/>
      <c r="I57" s="978"/>
      <c r="J57" s="978"/>
      <c r="K57" s="978"/>
      <c r="L57" s="978"/>
      <c r="M57" s="1022"/>
      <c r="N57" s="1022"/>
      <c r="O57" s="1036"/>
      <c r="P57" s="1036"/>
      <c r="Q57" s="1036"/>
      <c r="R57" s="1024"/>
      <c r="S57" s="1024"/>
      <c r="T57" s="1024"/>
      <c r="U57" s="1031"/>
      <c r="V57" s="1031"/>
      <c r="W57" s="1031"/>
      <c r="X57" s="1031"/>
      <c r="Y57" s="1022"/>
      <c r="Z57" s="978"/>
      <c r="AA57" s="1022"/>
      <c r="AB57" s="979"/>
      <c r="AC57" s="1022"/>
      <c r="AD57" s="1032"/>
      <c r="AE57" s="1032"/>
      <c r="AF57" s="1032"/>
      <c r="AG57" s="1032"/>
      <c r="AH57" s="1032"/>
      <c r="AI57" s="1032"/>
      <c r="AJ57" s="1032"/>
      <c r="AK57" s="1032"/>
      <c r="AL57" s="1033"/>
      <c r="AM57" s="1033"/>
      <c r="AN57" s="1033"/>
      <c r="AO57" s="1033"/>
      <c r="AP57" s="1033"/>
      <c r="AQ57" s="1033"/>
      <c r="AR57" s="1033"/>
      <c r="AS57" s="1033"/>
      <c r="AT57" s="1033"/>
      <c r="AU57" s="1033"/>
      <c r="AV57" s="1033"/>
      <c r="AW57" s="1034"/>
      <c r="AX57" s="1034"/>
      <c r="AY57" s="1034"/>
      <c r="AZ57" s="1035"/>
      <c r="BA57" s="1035"/>
      <c r="BB57" s="1035"/>
      <c r="BC57" s="1035"/>
      <c r="BD57" s="1035"/>
      <c r="BE57" s="1035"/>
      <c r="BF57" s="1035"/>
      <c r="BG57" s="1025"/>
      <c r="BH57" s="1025"/>
      <c r="BI57" s="1025"/>
      <c r="BJ57" s="1025"/>
      <c r="BK57" s="1025"/>
      <c r="BL57" s="1025"/>
      <c r="BM57" s="1025"/>
      <c r="BN57" s="1025"/>
      <c r="BO57" s="1025"/>
      <c r="BP57" s="1025"/>
    </row>
    <row r="58" spans="1:68" ht="15" customHeight="1">
      <c r="A58" s="1022"/>
      <c r="B58" s="1024"/>
      <c r="C58" s="1024"/>
      <c r="D58" s="1024"/>
      <c r="E58" s="1024"/>
      <c r="F58" s="1024"/>
      <c r="G58" s="978"/>
      <c r="H58" s="978"/>
      <c r="I58" s="978"/>
      <c r="J58" s="978"/>
      <c r="K58" s="978"/>
      <c r="L58" s="978"/>
      <c r="M58" s="1022"/>
      <c r="N58" s="1022"/>
      <c r="O58" s="1036"/>
      <c r="P58" s="1036"/>
      <c r="Q58" s="1036"/>
      <c r="R58" s="1024"/>
      <c r="S58" s="1024"/>
      <c r="T58" s="1024"/>
      <c r="U58" s="1037"/>
      <c r="V58" s="1037"/>
      <c r="W58" s="1037"/>
      <c r="X58" s="978"/>
      <c r="Y58" s="1038"/>
      <c r="Z58" s="978"/>
      <c r="AA58" s="1038"/>
      <c r="AB58" s="979"/>
      <c r="AC58" s="1038"/>
      <c r="AD58" s="981"/>
      <c r="AE58" s="1030"/>
      <c r="AF58" s="1030"/>
      <c r="AG58" s="981"/>
      <c r="AH58" s="981"/>
      <c r="AI58" s="1030"/>
      <c r="AJ58" s="1030"/>
      <c r="AK58" s="981"/>
      <c r="AL58" s="1033"/>
      <c r="AM58" s="1033"/>
      <c r="AN58" s="1033"/>
      <c r="AO58" s="1033"/>
      <c r="AP58" s="1033"/>
      <c r="AQ58" s="1033"/>
      <c r="AR58" s="1033"/>
      <c r="AS58" s="1033"/>
      <c r="AT58" s="1033"/>
      <c r="AU58" s="1033"/>
      <c r="AV58" s="1033"/>
      <c r="AW58" s="1034"/>
      <c r="AX58" s="1034"/>
      <c r="AY58" s="1034"/>
      <c r="AZ58" s="1024"/>
      <c r="BA58" s="1024"/>
      <c r="BB58" s="1024"/>
      <c r="BC58" s="1024"/>
      <c r="BD58" s="1024"/>
      <c r="BE58" s="1024"/>
      <c r="BF58" s="1024"/>
      <c r="BG58" s="1025"/>
      <c r="BH58" s="1025"/>
      <c r="BI58" s="1025"/>
      <c r="BJ58" s="1025"/>
      <c r="BK58" s="1025"/>
      <c r="BL58" s="1025"/>
      <c r="BM58" s="1025"/>
      <c r="BN58" s="1025"/>
      <c r="BO58" s="1025"/>
      <c r="BP58" s="1025"/>
    </row>
    <row r="59" spans="1:68" ht="15" customHeight="1">
      <c r="A59" s="1022"/>
      <c r="B59" s="1024"/>
      <c r="C59" s="1024"/>
      <c r="D59" s="1024"/>
      <c r="E59" s="1024"/>
      <c r="F59" s="1024"/>
      <c r="G59" s="978"/>
      <c r="H59" s="978"/>
      <c r="I59" s="978"/>
      <c r="J59" s="978"/>
      <c r="K59" s="978"/>
      <c r="L59" s="978"/>
      <c r="M59" s="1022"/>
      <c r="N59" s="1022"/>
      <c r="O59" s="1024"/>
      <c r="P59" s="1024"/>
      <c r="Q59" s="1024"/>
      <c r="R59" s="1024"/>
      <c r="S59" s="1024"/>
      <c r="T59" s="1024"/>
      <c r="U59" s="1031"/>
      <c r="V59" s="1031"/>
      <c r="W59" s="1031"/>
      <c r="X59" s="1031"/>
      <c r="Y59" s="1022"/>
      <c r="Z59" s="978"/>
      <c r="AA59" s="1022"/>
      <c r="AB59" s="979"/>
      <c r="AC59" s="1022"/>
      <c r="AD59" s="1032"/>
      <c r="AE59" s="1032"/>
      <c r="AF59" s="1032"/>
      <c r="AG59" s="1032"/>
      <c r="AH59" s="1032"/>
      <c r="AI59" s="1032"/>
      <c r="AJ59" s="1032"/>
      <c r="AK59" s="1032"/>
      <c r="AL59" s="1033"/>
      <c r="AM59" s="1033"/>
      <c r="AN59" s="1033"/>
      <c r="AO59" s="1033"/>
      <c r="AP59" s="1033"/>
      <c r="AQ59" s="1033"/>
      <c r="AR59" s="1033"/>
      <c r="AS59" s="1033"/>
      <c r="AT59" s="1033"/>
      <c r="AU59" s="1033"/>
      <c r="AV59" s="1033"/>
      <c r="AW59" s="1034"/>
      <c r="AX59" s="1034"/>
      <c r="AY59" s="1034"/>
      <c r="AZ59" s="1035"/>
      <c r="BA59" s="1035"/>
      <c r="BB59" s="1035"/>
      <c r="BC59" s="1035"/>
      <c r="BD59" s="1035"/>
      <c r="BE59" s="1035"/>
      <c r="BF59" s="1035"/>
      <c r="BG59" s="1025"/>
      <c r="BH59" s="1025"/>
      <c r="BI59" s="1025"/>
      <c r="BJ59" s="1025"/>
      <c r="BK59" s="1025"/>
      <c r="BL59" s="1025"/>
      <c r="BM59" s="1025"/>
      <c r="BN59" s="1025"/>
      <c r="BO59" s="1025"/>
      <c r="BP59" s="1025"/>
    </row>
    <row r="60" spans="1:68" ht="15" customHeight="1">
      <c r="A60" s="1022"/>
      <c r="B60" s="1024"/>
      <c r="C60" s="1024"/>
      <c r="D60" s="1024"/>
      <c r="E60" s="1024"/>
      <c r="F60" s="1024"/>
      <c r="G60" s="978"/>
      <c r="H60" s="978"/>
      <c r="I60" s="978"/>
      <c r="J60" s="978"/>
      <c r="K60" s="978"/>
      <c r="L60" s="978"/>
      <c r="M60" s="1022"/>
      <c r="N60" s="1022"/>
      <c r="O60" s="1036"/>
      <c r="P60" s="1036"/>
      <c r="Q60" s="1036"/>
      <c r="R60" s="1024"/>
      <c r="S60" s="1024"/>
      <c r="T60" s="1024"/>
      <c r="U60" s="1031"/>
      <c r="V60" s="1031"/>
      <c r="W60" s="1031"/>
      <c r="X60" s="1031"/>
      <c r="Y60" s="1022"/>
      <c r="Z60" s="978"/>
      <c r="AA60" s="1022"/>
      <c r="AB60" s="979"/>
      <c r="AC60" s="1022"/>
      <c r="AD60" s="1032"/>
      <c r="AE60" s="1032"/>
      <c r="AF60" s="1032"/>
      <c r="AG60" s="1032"/>
      <c r="AH60" s="1032"/>
      <c r="AI60" s="1032"/>
      <c r="AJ60" s="1032"/>
      <c r="AK60" s="1032"/>
      <c r="AL60" s="1033"/>
      <c r="AM60" s="1033"/>
      <c r="AN60" s="1033"/>
      <c r="AO60" s="1033"/>
      <c r="AP60" s="1033"/>
      <c r="AQ60" s="1033"/>
      <c r="AR60" s="1033"/>
      <c r="AS60" s="1033"/>
      <c r="AT60" s="1033"/>
      <c r="AU60" s="1033"/>
      <c r="AV60" s="1033"/>
      <c r="AW60" s="1034"/>
      <c r="AX60" s="1034"/>
      <c r="AY60" s="1034"/>
      <c r="AZ60" s="1035"/>
      <c r="BA60" s="1035"/>
      <c r="BB60" s="1035"/>
      <c r="BC60" s="1035"/>
      <c r="BD60" s="1035"/>
      <c r="BE60" s="1035"/>
      <c r="BF60" s="1035"/>
      <c r="BG60" s="1039"/>
      <c r="BH60" s="1039"/>
      <c r="BI60" s="1039"/>
      <c r="BJ60" s="1039"/>
      <c r="BK60" s="1039"/>
      <c r="BL60" s="1039"/>
      <c r="BM60" s="1039"/>
      <c r="BN60" s="1039"/>
      <c r="BO60" s="1039"/>
      <c r="BP60" s="1039"/>
    </row>
    <row r="61" spans="1:68" ht="15" customHeight="1">
      <c r="A61" s="1022"/>
      <c r="B61" s="1024"/>
      <c r="C61" s="1024"/>
      <c r="D61" s="1024"/>
      <c r="E61" s="1024"/>
      <c r="F61" s="1024"/>
      <c r="G61" s="978"/>
      <c r="H61" s="978"/>
      <c r="I61" s="978"/>
      <c r="J61" s="978"/>
      <c r="K61" s="978"/>
      <c r="L61" s="978"/>
      <c r="M61" s="1022"/>
      <c r="N61" s="1022"/>
      <c r="O61" s="1036"/>
      <c r="P61" s="1036"/>
      <c r="Q61" s="1036"/>
      <c r="R61" s="1024"/>
      <c r="S61" s="1024"/>
      <c r="T61" s="1024"/>
      <c r="U61" s="1037"/>
      <c r="V61" s="1037"/>
      <c r="W61" s="1037"/>
      <c r="X61" s="978"/>
      <c r="Y61" s="1038"/>
      <c r="Z61" s="978"/>
      <c r="AA61" s="1038"/>
      <c r="AB61" s="979"/>
      <c r="AC61" s="1038"/>
      <c r="AD61" s="981"/>
      <c r="AE61" s="1030"/>
      <c r="AF61" s="1030"/>
      <c r="AG61" s="981"/>
      <c r="AH61" s="981"/>
      <c r="AI61" s="1030"/>
      <c r="AJ61" s="1030"/>
      <c r="AK61" s="981"/>
      <c r="AL61" s="1033"/>
      <c r="AM61" s="1033"/>
      <c r="AN61" s="1033"/>
      <c r="AO61" s="1033"/>
      <c r="AP61" s="1033"/>
      <c r="AQ61" s="1033"/>
      <c r="AR61" s="1033"/>
      <c r="AS61" s="1033"/>
      <c r="AT61" s="1033"/>
      <c r="AU61" s="1033"/>
      <c r="AV61" s="1033"/>
      <c r="AW61" s="1034"/>
      <c r="AX61" s="1034"/>
      <c r="AY61" s="1034"/>
      <c r="AZ61" s="1024"/>
      <c r="BA61" s="1024"/>
      <c r="BB61" s="1024"/>
      <c r="BC61" s="1024"/>
      <c r="BD61" s="1024"/>
      <c r="BE61" s="1024"/>
      <c r="BF61" s="1024"/>
      <c r="BG61" s="1039"/>
      <c r="BH61" s="1039"/>
      <c r="BI61" s="1039"/>
      <c r="BJ61" s="1039"/>
      <c r="BK61" s="1039"/>
      <c r="BL61" s="1039"/>
      <c r="BM61" s="1039"/>
      <c r="BN61" s="1039"/>
      <c r="BO61" s="1039"/>
      <c r="BP61" s="1039"/>
    </row>
    <row r="62" spans="1:68" ht="15" customHeight="1">
      <c r="A62" s="1022"/>
      <c r="B62" s="1024"/>
      <c r="C62" s="1024"/>
      <c r="D62" s="1024"/>
      <c r="E62" s="1024"/>
      <c r="F62" s="1024"/>
      <c r="G62" s="978"/>
      <c r="H62" s="978"/>
      <c r="I62" s="978"/>
      <c r="J62" s="978"/>
      <c r="K62" s="978"/>
      <c r="L62" s="978"/>
      <c r="M62" s="1022"/>
      <c r="N62" s="1022"/>
      <c r="O62" s="1024"/>
      <c r="P62" s="1024"/>
      <c r="Q62" s="1024"/>
      <c r="R62" s="1024"/>
      <c r="S62" s="1024"/>
      <c r="T62" s="1024"/>
      <c r="U62" s="1031"/>
      <c r="V62" s="1031"/>
      <c r="W62" s="1031"/>
      <c r="X62" s="1031"/>
      <c r="Y62" s="1022"/>
      <c r="Z62" s="978"/>
      <c r="AA62" s="1022"/>
      <c r="AB62" s="979"/>
      <c r="AC62" s="1022"/>
      <c r="AD62" s="1032"/>
      <c r="AE62" s="1032"/>
      <c r="AF62" s="1032"/>
      <c r="AG62" s="1032"/>
      <c r="AH62" s="1032"/>
      <c r="AI62" s="1032"/>
      <c r="AJ62" s="1032"/>
      <c r="AK62" s="1032"/>
      <c r="AL62" s="1033"/>
      <c r="AM62" s="1033"/>
      <c r="AN62" s="1033"/>
      <c r="AO62" s="1033"/>
      <c r="AP62" s="1033"/>
      <c r="AQ62" s="1033"/>
      <c r="AR62" s="1033"/>
      <c r="AS62" s="1033"/>
      <c r="AT62" s="1033"/>
      <c r="AU62" s="1033"/>
      <c r="AV62" s="1033"/>
      <c r="AW62" s="1034"/>
      <c r="AX62" s="1034"/>
      <c r="AY62" s="1034"/>
      <c r="AZ62" s="1035"/>
      <c r="BA62" s="1035"/>
      <c r="BB62" s="1035"/>
      <c r="BC62" s="1035"/>
      <c r="BD62" s="1035"/>
      <c r="BE62" s="1035"/>
      <c r="BF62" s="1035"/>
      <c r="BG62" s="1025"/>
      <c r="BH62" s="1039"/>
      <c r="BI62" s="1039"/>
      <c r="BJ62" s="1039"/>
      <c r="BK62" s="1039"/>
      <c r="BL62" s="1039"/>
      <c r="BM62" s="1039"/>
      <c r="BN62" s="1039"/>
      <c r="BO62" s="1039"/>
      <c r="BP62" s="1039"/>
    </row>
    <row r="63" spans="1:68" ht="15" customHeight="1">
      <c r="A63" s="1022"/>
      <c r="B63" s="1024"/>
      <c r="C63" s="1024"/>
      <c r="D63" s="1024"/>
      <c r="E63" s="1024"/>
      <c r="F63" s="1024"/>
      <c r="G63" s="978"/>
      <c r="H63" s="978"/>
      <c r="I63" s="978"/>
      <c r="J63" s="978"/>
      <c r="K63" s="978"/>
      <c r="L63" s="978"/>
      <c r="M63" s="1022"/>
      <c r="N63" s="1022"/>
      <c r="O63" s="1036"/>
      <c r="P63" s="1036"/>
      <c r="Q63" s="1036"/>
      <c r="R63" s="1024"/>
      <c r="S63" s="1024"/>
      <c r="T63" s="1024"/>
      <c r="U63" s="1031"/>
      <c r="V63" s="1031"/>
      <c r="W63" s="1031"/>
      <c r="X63" s="1031"/>
      <c r="Y63" s="1022"/>
      <c r="Z63" s="978"/>
      <c r="AA63" s="1022"/>
      <c r="AB63" s="979"/>
      <c r="AC63" s="1022"/>
      <c r="AD63" s="1032"/>
      <c r="AE63" s="1032"/>
      <c r="AF63" s="1032"/>
      <c r="AG63" s="1032"/>
      <c r="AH63" s="1032"/>
      <c r="AI63" s="1032"/>
      <c r="AJ63" s="1032"/>
      <c r="AK63" s="1032"/>
      <c r="AL63" s="1033"/>
      <c r="AM63" s="1033"/>
      <c r="AN63" s="1033"/>
      <c r="AO63" s="1033"/>
      <c r="AP63" s="1033"/>
      <c r="AQ63" s="1033"/>
      <c r="AR63" s="1033"/>
      <c r="AS63" s="1033"/>
      <c r="AT63" s="1033"/>
      <c r="AU63" s="1033"/>
      <c r="AV63" s="1033"/>
      <c r="AW63" s="1034"/>
      <c r="AX63" s="1034"/>
      <c r="AY63" s="1034"/>
      <c r="AZ63" s="1035"/>
      <c r="BA63" s="1035"/>
      <c r="BB63" s="1035"/>
      <c r="BC63" s="1035"/>
      <c r="BD63" s="1035"/>
      <c r="BE63" s="1035"/>
      <c r="BF63" s="1035"/>
      <c r="BG63" s="1039"/>
      <c r="BH63" s="1039"/>
      <c r="BI63" s="1039"/>
      <c r="BJ63" s="1039"/>
      <c r="BK63" s="1039"/>
      <c r="BL63" s="1039"/>
      <c r="BM63" s="1039"/>
      <c r="BN63" s="1039"/>
      <c r="BO63" s="1039"/>
      <c r="BP63" s="1039"/>
    </row>
    <row r="64" spans="1:68" ht="15" customHeight="1">
      <c r="A64" s="1022"/>
      <c r="B64" s="1024"/>
      <c r="C64" s="1024"/>
      <c r="D64" s="1024"/>
      <c r="E64" s="1024"/>
      <c r="F64" s="1024"/>
      <c r="G64" s="978"/>
      <c r="H64" s="978"/>
      <c r="I64" s="978"/>
      <c r="J64" s="978"/>
      <c r="K64" s="978"/>
      <c r="L64" s="978"/>
      <c r="M64" s="1022"/>
      <c r="N64" s="1022"/>
      <c r="O64" s="1036"/>
      <c r="P64" s="1036"/>
      <c r="Q64" s="1036"/>
      <c r="R64" s="1024"/>
      <c r="S64" s="1024"/>
      <c r="T64" s="1024"/>
      <c r="U64" s="1037"/>
      <c r="V64" s="1037"/>
      <c r="W64" s="1037"/>
      <c r="X64" s="978"/>
      <c r="Y64" s="1038"/>
      <c r="Z64" s="978"/>
      <c r="AA64" s="1038"/>
      <c r="AB64" s="979"/>
      <c r="AC64" s="1038"/>
      <c r="AD64" s="981"/>
      <c r="AE64" s="1030"/>
      <c r="AF64" s="1030"/>
      <c r="AG64" s="981"/>
      <c r="AH64" s="981"/>
      <c r="AI64" s="1030"/>
      <c r="AJ64" s="1030"/>
      <c r="AK64" s="981"/>
      <c r="AL64" s="1033"/>
      <c r="AM64" s="1033"/>
      <c r="AN64" s="1033"/>
      <c r="AO64" s="1033"/>
      <c r="AP64" s="1033"/>
      <c r="AQ64" s="1033"/>
      <c r="AR64" s="1033"/>
      <c r="AS64" s="1033"/>
      <c r="AT64" s="1033"/>
      <c r="AU64" s="1033"/>
      <c r="AV64" s="1033"/>
      <c r="AW64" s="1034"/>
      <c r="AX64" s="1034"/>
      <c r="AY64" s="1034"/>
      <c r="AZ64" s="1024"/>
      <c r="BA64" s="1024"/>
      <c r="BB64" s="1024"/>
      <c r="BC64" s="1024"/>
      <c r="BD64" s="1024"/>
      <c r="BE64" s="1024"/>
      <c r="BF64" s="1024"/>
      <c r="BG64" s="1039"/>
      <c r="BH64" s="1039"/>
      <c r="BI64" s="1039"/>
      <c r="BJ64" s="1039"/>
      <c r="BK64" s="1039"/>
      <c r="BL64" s="1039"/>
      <c r="BM64" s="1039"/>
      <c r="BN64" s="1039"/>
      <c r="BO64" s="1039"/>
      <c r="BP64" s="1039"/>
    </row>
    <row r="65" spans="1:68" ht="15" customHeight="1">
      <c r="A65" s="1022"/>
      <c r="B65" s="1024"/>
      <c r="C65" s="1024"/>
      <c r="D65" s="1024"/>
      <c r="E65" s="1024"/>
      <c r="F65" s="1024"/>
      <c r="G65" s="978"/>
      <c r="H65" s="978"/>
      <c r="I65" s="978"/>
      <c r="J65" s="978"/>
      <c r="K65" s="978"/>
      <c r="L65" s="978"/>
      <c r="M65" s="1022"/>
      <c r="N65" s="1022"/>
      <c r="O65" s="1024"/>
      <c r="P65" s="1024"/>
      <c r="Q65" s="1024"/>
      <c r="R65" s="1024"/>
      <c r="S65" s="1024"/>
      <c r="T65" s="1024"/>
      <c r="U65" s="1031"/>
      <c r="V65" s="1031"/>
      <c r="W65" s="1031"/>
      <c r="X65" s="1031"/>
      <c r="Y65" s="1022"/>
      <c r="Z65" s="978"/>
      <c r="AA65" s="1022"/>
      <c r="AB65" s="979"/>
      <c r="AC65" s="1022"/>
      <c r="AD65" s="1032"/>
      <c r="AE65" s="1032"/>
      <c r="AF65" s="1032"/>
      <c r="AG65" s="1032"/>
      <c r="AH65" s="1032"/>
      <c r="AI65" s="1032"/>
      <c r="AJ65" s="1032"/>
      <c r="AK65" s="1032"/>
      <c r="AL65" s="1033"/>
      <c r="AM65" s="1033"/>
      <c r="AN65" s="1033"/>
      <c r="AO65" s="1033"/>
      <c r="AP65" s="1033"/>
      <c r="AQ65" s="1033"/>
      <c r="AR65" s="1033"/>
      <c r="AS65" s="1033"/>
      <c r="AT65" s="1033"/>
      <c r="AU65" s="1033"/>
      <c r="AV65" s="1033"/>
      <c r="AW65" s="1034"/>
      <c r="AX65" s="1034"/>
      <c r="AY65" s="1034"/>
      <c r="AZ65" s="1035"/>
      <c r="BA65" s="1035"/>
      <c r="BB65" s="1035"/>
      <c r="BC65" s="1035"/>
      <c r="BD65" s="1035"/>
      <c r="BE65" s="1035"/>
      <c r="BF65" s="1035"/>
      <c r="BG65" s="1025"/>
      <c r="BH65" s="1039"/>
      <c r="BI65" s="1039"/>
      <c r="BJ65" s="1039"/>
      <c r="BK65" s="1039"/>
      <c r="BL65" s="1039"/>
      <c r="BM65" s="1039"/>
      <c r="BN65" s="1039"/>
      <c r="BO65" s="1039"/>
      <c r="BP65" s="1039"/>
    </row>
    <row r="66" spans="1:68" ht="15" customHeight="1">
      <c r="A66" s="1022"/>
      <c r="B66" s="1024"/>
      <c r="C66" s="1024"/>
      <c r="D66" s="1024"/>
      <c r="E66" s="1024"/>
      <c r="F66" s="1024"/>
      <c r="G66" s="978"/>
      <c r="H66" s="978"/>
      <c r="I66" s="978"/>
      <c r="J66" s="978"/>
      <c r="K66" s="978"/>
      <c r="L66" s="978"/>
      <c r="M66" s="1022"/>
      <c r="N66" s="1022"/>
      <c r="O66" s="1036"/>
      <c r="P66" s="1036"/>
      <c r="Q66" s="1036"/>
      <c r="R66" s="1024"/>
      <c r="S66" s="1024"/>
      <c r="T66" s="1024"/>
      <c r="U66" s="1031"/>
      <c r="V66" s="1031"/>
      <c r="W66" s="1031"/>
      <c r="X66" s="1031"/>
      <c r="Y66" s="1022"/>
      <c r="Z66" s="978"/>
      <c r="AA66" s="1022"/>
      <c r="AB66" s="979"/>
      <c r="AC66" s="1022"/>
      <c r="AD66" s="1032"/>
      <c r="AE66" s="1032"/>
      <c r="AF66" s="1032"/>
      <c r="AG66" s="1032"/>
      <c r="AH66" s="1032"/>
      <c r="AI66" s="1032"/>
      <c r="AJ66" s="1032"/>
      <c r="AK66" s="1032"/>
      <c r="AL66" s="1033"/>
      <c r="AM66" s="1033"/>
      <c r="AN66" s="1033"/>
      <c r="AO66" s="1033"/>
      <c r="AP66" s="1033"/>
      <c r="AQ66" s="1033"/>
      <c r="AR66" s="1033"/>
      <c r="AS66" s="1033"/>
      <c r="AT66" s="1033"/>
      <c r="AU66" s="1033"/>
      <c r="AV66" s="1033"/>
      <c r="AW66" s="1034"/>
      <c r="AX66" s="1034"/>
      <c r="AY66" s="1034"/>
      <c r="AZ66" s="1035"/>
      <c r="BA66" s="1035"/>
      <c r="BB66" s="1035"/>
      <c r="BC66" s="1035"/>
      <c r="BD66" s="1035"/>
      <c r="BE66" s="1035"/>
      <c r="BF66" s="1035"/>
      <c r="BG66" s="1039"/>
      <c r="BH66" s="1039"/>
      <c r="BI66" s="1039"/>
      <c r="BJ66" s="1039"/>
      <c r="BK66" s="1039"/>
      <c r="BL66" s="1039"/>
      <c r="BM66" s="1039"/>
      <c r="BN66" s="1039"/>
      <c r="BO66" s="1039"/>
      <c r="BP66" s="1039"/>
    </row>
    <row r="67" spans="1:68" ht="15" customHeight="1">
      <c r="A67" s="1022"/>
      <c r="B67" s="1024"/>
      <c r="C67" s="1024"/>
      <c r="D67" s="1024"/>
      <c r="E67" s="1024"/>
      <c r="F67" s="1024"/>
      <c r="G67" s="978"/>
      <c r="H67" s="978"/>
      <c r="I67" s="978"/>
      <c r="J67" s="978"/>
      <c r="K67" s="978"/>
      <c r="L67" s="978"/>
      <c r="M67" s="1022"/>
      <c r="N67" s="1022"/>
      <c r="O67" s="1036"/>
      <c r="P67" s="1036"/>
      <c r="Q67" s="1036"/>
      <c r="R67" s="1024"/>
      <c r="S67" s="1024"/>
      <c r="T67" s="1024"/>
      <c r="U67" s="1037"/>
      <c r="V67" s="1037"/>
      <c r="W67" s="1037"/>
      <c r="X67" s="978"/>
      <c r="Y67" s="1038"/>
      <c r="Z67" s="978"/>
      <c r="AA67" s="1038"/>
      <c r="AB67" s="979"/>
      <c r="AC67" s="1038"/>
      <c r="AD67" s="981"/>
      <c r="AE67" s="1030"/>
      <c r="AF67" s="1030"/>
      <c r="AG67" s="981"/>
      <c r="AH67" s="981"/>
      <c r="AI67" s="1030"/>
      <c r="AJ67" s="1030"/>
      <c r="AK67" s="981"/>
      <c r="AL67" s="1033"/>
      <c r="AM67" s="1033"/>
      <c r="AN67" s="1033"/>
      <c r="AO67" s="1033"/>
      <c r="AP67" s="1033"/>
      <c r="AQ67" s="1033"/>
      <c r="AR67" s="1033"/>
      <c r="AS67" s="1033"/>
      <c r="AT67" s="1033"/>
      <c r="AU67" s="1033"/>
      <c r="AV67" s="1033"/>
      <c r="AW67" s="1034"/>
      <c r="AX67" s="1034"/>
      <c r="AY67" s="1034"/>
      <c r="AZ67" s="1024"/>
      <c r="BA67" s="1024"/>
      <c r="BB67" s="1024"/>
      <c r="BC67" s="1024"/>
      <c r="BD67" s="1024"/>
      <c r="BE67" s="1024"/>
      <c r="BF67" s="1024"/>
      <c r="BG67" s="1039"/>
      <c r="BH67" s="1039"/>
      <c r="BI67" s="1039"/>
      <c r="BJ67" s="1039"/>
      <c r="BK67" s="1039"/>
      <c r="BL67" s="1039"/>
      <c r="BM67" s="1039"/>
      <c r="BN67" s="1039"/>
      <c r="BO67" s="1039"/>
      <c r="BP67" s="1039"/>
    </row>
    <row r="68" spans="1:68" ht="15" customHeight="1">
      <c r="A68" s="1022"/>
      <c r="B68" s="1024"/>
      <c r="C68" s="1024"/>
      <c r="D68" s="1024"/>
      <c r="E68" s="1024"/>
      <c r="F68" s="1024"/>
      <c r="G68" s="978"/>
      <c r="H68" s="978"/>
      <c r="I68" s="978"/>
      <c r="J68" s="978"/>
      <c r="K68" s="978"/>
      <c r="L68" s="978"/>
      <c r="M68" s="1022"/>
      <c r="N68" s="1022"/>
      <c r="O68" s="1024"/>
      <c r="P68" s="1024"/>
      <c r="Q68" s="1024"/>
      <c r="R68" s="1024"/>
      <c r="S68" s="1024"/>
      <c r="T68" s="1024"/>
      <c r="U68" s="1031"/>
      <c r="V68" s="1031"/>
      <c r="W68" s="1031"/>
      <c r="X68" s="1031"/>
      <c r="Y68" s="1022"/>
      <c r="Z68" s="978"/>
      <c r="AA68" s="1022"/>
      <c r="AB68" s="979"/>
      <c r="AC68" s="1022"/>
      <c r="AD68" s="1032"/>
      <c r="AE68" s="1032"/>
      <c r="AF68" s="1032"/>
      <c r="AG68" s="1032"/>
      <c r="AH68" s="1032"/>
      <c r="AI68" s="1032"/>
      <c r="AJ68" s="1032"/>
      <c r="AK68" s="1032"/>
      <c r="AL68" s="1033"/>
      <c r="AM68" s="1033"/>
      <c r="AN68" s="1033"/>
      <c r="AO68" s="1033"/>
      <c r="AP68" s="1033"/>
      <c r="AQ68" s="1033"/>
      <c r="AR68" s="1033"/>
      <c r="AS68" s="1033"/>
      <c r="AT68" s="1033"/>
      <c r="AU68" s="1033"/>
      <c r="AV68" s="1033"/>
      <c r="AW68" s="1034"/>
      <c r="AX68" s="1034"/>
      <c r="AY68" s="1034"/>
      <c r="AZ68" s="1035"/>
      <c r="BA68" s="1035"/>
      <c r="BB68" s="1035"/>
      <c r="BC68" s="1035"/>
      <c r="BD68" s="1035"/>
      <c r="BE68" s="1035"/>
      <c r="BF68" s="1035"/>
      <c r="BG68" s="1025"/>
      <c r="BH68" s="1039"/>
      <c r="BI68" s="1039"/>
      <c r="BJ68" s="1039"/>
      <c r="BK68" s="1039"/>
      <c r="BL68" s="1039"/>
      <c r="BM68" s="1039"/>
      <c r="BN68" s="1039"/>
      <c r="BO68" s="1039"/>
      <c r="BP68" s="1039"/>
    </row>
    <row r="69" spans="1:68" ht="15" customHeight="1">
      <c r="A69" s="1022"/>
      <c r="B69" s="1024"/>
      <c r="C69" s="1024"/>
      <c r="D69" s="1024"/>
      <c r="E69" s="1024"/>
      <c r="F69" s="1024"/>
      <c r="G69" s="978"/>
      <c r="H69" s="978"/>
      <c r="I69" s="978"/>
      <c r="J69" s="978"/>
      <c r="K69" s="978"/>
      <c r="L69" s="978"/>
      <c r="M69" s="1022"/>
      <c r="N69" s="1022"/>
      <c r="O69" s="1036"/>
      <c r="P69" s="1036"/>
      <c r="Q69" s="1036"/>
      <c r="R69" s="1024"/>
      <c r="S69" s="1024"/>
      <c r="T69" s="1024"/>
      <c r="U69" s="1031"/>
      <c r="V69" s="1031"/>
      <c r="W69" s="1031"/>
      <c r="X69" s="1031"/>
      <c r="Y69" s="1022"/>
      <c r="Z69" s="978"/>
      <c r="AA69" s="1022"/>
      <c r="AB69" s="979"/>
      <c r="AC69" s="1022"/>
      <c r="AD69" s="1032"/>
      <c r="AE69" s="1032"/>
      <c r="AF69" s="1032"/>
      <c r="AG69" s="1032"/>
      <c r="AH69" s="1032"/>
      <c r="AI69" s="1032"/>
      <c r="AJ69" s="1032"/>
      <c r="AK69" s="1032"/>
      <c r="AL69" s="1033"/>
      <c r="AM69" s="1033"/>
      <c r="AN69" s="1033"/>
      <c r="AO69" s="1033"/>
      <c r="AP69" s="1033"/>
      <c r="AQ69" s="1033"/>
      <c r="AR69" s="1033"/>
      <c r="AS69" s="1033"/>
      <c r="AT69" s="1033"/>
      <c r="AU69" s="1033"/>
      <c r="AV69" s="1033"/>
      <c r="AW69" s="1034"/>
      <c r="AX69" s="1034"/>
      <c r="AY69" s="1034"/>
      <c r="AZ69" s="1035"/>
      <c r="BA69" s="1035"/>
      <c r="BB69" s="1035"/>
      <c r="BC69" s="1035"/>
      <c r="BD69" s="1035"/>
      <c r="BE69" s="1035"/>
      <c r="BF69" s="1035"/>
      <c r="BG69" s="1039"/>
      <c r="BH69" s="1039"/>
      <c r="BI69" s="1039"/>
      <c r="BJ69" s="1039"/>
      <c r="BK69" s="1039"/>
      <c r="BL69" s="1039"/>
      <c r="BM69" s="1039"/>
      <c r="BN69" s="1039"/>
      <c r="BO69" s="1039"/>
      <c r="BP69" s="1039"/>
    </row>
    <row r="70" spans="1:68" ht="15" customHeight="1">
      <c r="A70" s="1022"/>
      <c r="B70" s="1024"/>
      <c r="C70" s="1024"/>
      <c r="D70" s="1024"/>
      <c r="E70" s="1024"/>
      <c r="F70" s="1024"/>
      <c r="G70" s="978"/>
      <c r="H70" s="978"/>
      <c r="I70" s="978"/>
      <c r="J70" s="978"/>
      <c r="K70" s="978"/>
      <c r="L70" s="978"/>
      <c r="M70" s="1022"/>
      <c r="N70" s="1022"/>
      <c r="O70" s="1036"/>
      <c r="P70" s="1036"/>
      <c r="Q70" s="1036"/>
      <c r="R70" s="1024"/>
      <c r="S70" s="1024"/>
      <c r="T70" s="1024"/>
      <c r="U70" s="1037"/>
      <c r="V70" s="1037"/>
      <c r="W70" s="1037"/>
      <c r="X70" s="978"/>
      <c r="Y70" s="1038"/>
      <c r="Z70" s="978"/>
      <c r="AA70" s="1038"/>
      <c r="AB70" s="979"/>
      <c r="AC70" s="1038"/>
      <c r="AD70" s="981"/>
      <c r="AE70" s="1030"/>
      <c r="AF70" s="1030"/>
      <c r="AG70" s="981"/>
      <c r="AH70" s="981"/>
      <c r="AI70" s="1030"/>
      <c r="AJ70" s="1030"/>
      <c r="AK70" s="981"/>
      <c r="AL70" s="1033"/>
      <c r="AM70" s="1033"/>
      <c r="AN70" s="1033"/>
      <c r="AO70" s="1033"/>
      <c r="AP70" s="1033"/>
      <c r="AQ70" s="1033"/>
      <c r="AR70" s="1033"/>
      <c r="AS70" s="1033"/>
      <c r="AT70" s="1033"/>
      <c r="AU70" s="1033"/>
      <c r="AV70" s="1033"/>
      <c r="AW70" s="1034"/>
      <c r="AX70" s="1034"/>
      <c r="AY70" s="1034"/>
      <c r="AZ70" s="1024"/>
      <c r="BA70" s="1024"/>
      <c r="BB70" s="1024"/>
      <c r="BC70" s="1024"/>
      <c r="BD70" s="1024"/>
      <c r="BE70" s="1024"/>
      <c r="BF70" s="1024"/>
      <c r="BG70" s="1039"/>
      <c r="BH70" s="1039"/>
      <c r="BI70" s="1039"/>
      <c r="BJ70" s="1039"/>
      <c r="BK70" s="1039"/>
      <c r="BL70" s="1039"/>
      <c r="BM70" s="1039"/>
      <c r="BN70" s="1039"/>
      <c r="BO70" s="1039"/>
      <c r="BP70" s="1039"/>
    </row>
    <row r="71" spans="1:68" ht="15" customHeight="1">
      <c r="A71" s="1022"/>
      <c r="B71" s="1024"/>
      <c r="C71" s="1024"/>
      <c r="D71" s="1024"/>
      <c r="E71" s="1024"/>
      <c r="F71" s="1024"/>
      <c r="G71" s="978"/>
      <c r="H71" s="978"/>
      <c r="I71" s="978"/>
      <c r="J71" s="978"/>
      <c r="K71" s="978"/>
      <c r="L71" s="978"/>
      <c r="M71" s="1022"/>
      <c r="N71" s="1022"/>
      <c r="O71" s="1024"/>
      <c r="P71" s="1024"/>
      <c r="Q71" s="1024"/>
      <c r="R71" s="1024"/>
      <c r="S71" s="1024"/>
      <c r="T71" s="1024"/>
      <c r="U71" s="1031"/>
      <c r="V71" s="1031"/>
      <c r="W71" s="1031"/>
      <c r="X71" s="1031"/>
      <c r="Y71" s="1022"/>
      <c r="Z71" s="978"/>
      <c r="AA71" s="1022"/>
      <c r="AB71" s="979"/>
      <c r="AC71" s="1022"/>
      <c r="AD71" s="1032"/>
      <c r="AE71" s="1032"/>
      <c r="AF71" s="1032"/>
      <c r="AG71" s="1032"/>
      <c r="AH71" s="1032"/>
      <c r="AI71" s="1032"/>
      <c r="AJ71" s="1032"/>
      <c r="AK71" s="1032"/>
      <c r="AL71" s="1033"/>
      <c r="AM71" s="1033"/>
      <c r="AN71" s="1033"/>
      <c r="AO71" s="1033"/>
      <c r="AP71" s="1033"/>
      <c r="AQ71" s="1033"/>
      <c r="AR71" s="1033"/>
      <c r="AS71" s="1033"/>
      <c r="AT71" s="1033"/>
      <c r="AU71" s="1033"/>
      <c r="AV71" s="1033"/>
      <c r="AW71" s="1034"/>
      <c r="AX71" s="1034"/>
      <c r="AY71" s="1034"/>
      <c r="AZ71" s="1035"/>
      <c r="BA71" s="1035"/>
      <c r="BB71" s="1035"/>
      <c r="BC71" s="1035"/>
      <c r="BD71" s="1035"/>
      <c r="BE71" s="1035"/>
      <c r="BF71" s="1035"/>
      <c r="BG71" s="1025"/>
      <c r="BH71" s="1039"/>
      <c r="BI71" s="1039"/>
      <c r="BJ71" s="1039"/>
      <c r="BK71" s="1039"/>
      <c r="BL71" s="1039"/>
      <c r="BM71" s="1039"/>
      <c r="BN71" s="1039"/>
      <c r="BO71" s="1039"/>
      <c r="BP71" s="1039"/>
    </row>
    <row r="72" spans="1:68" ht="15" customHeight="1">
      <c r="A72" s="1022"/>
      <c r="B72" s="1024"/>
      <c r="C72" s="1024"/>
      <c r="D72" s="1024"/>
      <c r="E72" s="1024"/>
      <c r="F72" s="1024"/>
      <c r="G72" s="978"/>
      <c r="H72" s="978"/>
      <c r="I72" s="978"/>
      <c r="J72" s="978"/>
      <c r="K72" s="978"/>
      <c r="L72" s="978"/>
      <c r="M72" s="1022"/>
      <c r="N72" s="1022"/>
      <c r="O72" s="1036"/>
      <c r="P72" s="1036"/>
      <c r="Q72" s="1036"/>
      <c r="R72" s="1024"/>
      <c r="S72" s="1024"/>
      <c r="T72" s="1024"/>
      <c r="U72" s="1031"/>
      <c r="V72" s="1031"/>
      <c r="W72" s="1031"/>
      <c r="X72" s="1031"/>
      <c r="Y72" s="1022"/>
      <c r="Z72" s="978"/>
      <c r="AA72" s="1022"/>
      <c r="AB72" s="979"/>
      <c r="AC72" s="1022"/>
      <c r="AD72" s="1032"/>
      <c r="AE72" s="1032"/>
      <c r="AF72" s="1032"/>
      <c r="AG72" s="1032"/>
      <c r="AH72" s="1032"/>
      <c r="AI72" s="1032"/>
      <c r="AJ72" s="1032"/>
      <c r="AK72" s="1032"/>
      <c r="AL72" s="1033"/>
      <c r="AM72" s="1033"/>
      <c r="AN72" s="1033"/>
      <c r="AO72" s="1033"/>
      <c r="AP72" s="1033"/>
      <c r="AQ72" s="1033"/>
      <c r="AR72" s="1033"/>
      <c r="AS72" s="1040"/>
      <c r="AT72" s="1040"/>
      <c r="AU72" s="1040"/>
      <c r="AV72" s="1040"/>
      <c r="AW72" s="1034"/>
      <c r="AX72" s="1034"/>
      <c r="AY72" s="1034"/>
      <c r="AZ72" s="1035"/>
      <c r="BA72" s="1035"/>
      <c r="BB72" s="1035"/>
      <c r="BC72" s="1035"/>
      <c r="BD72" s="1035"/>
      <c r="BE72" s="1035"/>
      <c r="BF72" s="1035"/>
      <c r="BG72" s="1039"/>
      <c r="BH72" s="1039"/>
      <c r="BI72" s="1039"/>
      <c r="BJ72" s="1039"/>
      <c r="BK72" s="1039"/>
      <c r="BL72" s="1039"/>
      <c r="BM72" s="1039"/>
      <c r="BN72" s="1039"/>
      <c r="BO72" s="1039"/>
      <c r="BP72" s="1039"/>
    </row>
    <row r="73" spans="1:68" ht="15" customHeight="1">
      <c r="A73" s="1022"/>
      <c r="B73" s="1024"/>
      <c r="C73" s="1024"/>
      <c r="D73" s="1024"/>
      <c r="E73" s="1024"/>
      <c r="F73" s="1024"/>
      <c r="G73" s="978"/>
      <c r="H73" s="978"/>
      <c r="I73" s="978"/>
      <c r="J73" s="978"/>
      <c r="K73" s="978"/>
      <c r="L73" s="978"/>
      <c r="M73" s="1022"/>
      <c r="N73" s="1022"/>
      <c r="O73" s="1036"/>
      <c r="P73" s="1036"/>
      <c r="Q73" s="1036"/>
      <c r="R73" s="1024"/>
      <c r="S73" s="1024"/>
      <c r="T73" s="1024"/>
      <c r="U73" s="1037"/>
      <c r="V73" s="1037"/>
      <c r="W73" s="1037"/>
      <c r="X73" s="978"/>
      <c r="Y73" s="1038"/>
      <c r="Z73" s="978"/>
      <c r="AA73" s="1038"/>
      <c r="AB73" s="979"/>
      <c r="AC73" s="1038"/>
      <c r="AD73" s="981"/>
      <c r="AE73" s="1030"/>
      <c r="AF73" s="1030"/>
      <c r="AG73" s="981"/>
      <c r="AH73" s="981"/>
      <c r="AI73" s="1030"/>
      <c r="AJ73" s="1030"/>
      <c r="AK73" s="981"/>
      <c r="AL73" s="1033"/>
      <c r="AM73" s="1033"/>
      <c r="AN73" s="1033"/>
      <c r="AO73" s="1034"/>
      <c r="AP73" s="1034"/>
      <c r="AQ73" s="1034"/>
      <c r="AR73" s="1034"/>
      <c r="AS73" s="1033"/>
      <c r="AT73" s="1033"/>
      <c r="AU73" s="1033"/>
      <c r="AV73" s="1033"/>
      <c r="AW73" s="1034"/>
      <c r="AX73" s="1034"/>
      <c r="AY73" s="1034"/>
      <c r="AZ73" s="1024"/>
      <c r="BA73" s="1024"/>
      <c r="BB73" s="1024"/>
      <c r="BC73" s="1024"/>
      <c r="BD73" s="1024"/>
      <c r="BE73" s="1024"/>
      <c r="BF73" s="1024"/>
      <c r="BG73" s="1039"/>
      <c r="BH73" s="1039"/>
      <c r="BI73" s="1039"/>
      <c r="BJ73" s="1039"/>
      <c r="BK73" s="1039"/>
      <c r="BL73" s="1039"/>
      <c r="BM73" s="1039"/>
      <c r="BN73" s="1039"/>
      <c r="BO73" s="1039"/>
      <c r="BP73" s="1039"/>
    </row>
    <row r="74" spans="1:68">
      <c r="A74" s="1024"/>
      <c r="B74" s="1024"/>
      <c r="C74" s="1024"/>
      <c r="D74" s="1024"/>
      <c r="E74" s="1024"/>
      <c r="F74" s="1024"/>
      <c r="G74" s="1024"/>
      <c r="H74" s="1024"/>
      <c r="I74" s="1024"/>
      <c r="J74" s="1024"/>
      <c r="K74" s="1024"/>
      <c r="L74" s="1024"/>
      <c r="M74" s="1024"/>
      <c r="N74" s="1024"/>
      <c r="O74" s="1024"/>
      <c r="P74" s="1024"/>
      <c r="Q74" s="1024"/>
      <c r="R74" s="1024"/>
      <c r="S74" s="1024"/>
      <c r="T74" s="1024"/>
      <c r="U74" s="1024"/>
      <c r="V74" s="1024"/>
      <c r="W74" s="1024"/>
      <c r="X74" s="1041"/>
      <c r="Y74" s="1042"/>
      <c r="Z74" s="1041"/>
      <c r="AA74" s="1043"/>
      <c r="AB74" s="1044"/>
      <c r="AC74" s="1042"/>
      <c r="AD74" s="1045"/>
      <c r="AE74" s="1045"/>
      <c r="AF74" s="1045"/>
      <c r="AG74" s="1045"/>
      <c r="AH74" s="1045"/>
      <c r="AI74" s="1045"/>
      <c r="AJ74" s="1045"/>
      <c r="AK74" s="1045"/>
      <c r="AL74" s="792"/>
      <c r="AM74" s="792"/>
      <c r="AN74" s="792"/>
      <c r="AO74" s="792"/>
      <c r="AP74" s="792"/>
      <c r="AQ74" s="792"/>
      <c r="AR74" s="792"/>
      <c r="AS74" s="792"/>
      <c r="AT74" s="792"/>
      <c r="AU74" s="792"/>
      <c r="AV74" s="792"/>
      <c r="AW74" s="1044"/>
      <c r="AX74" s="1046"/>
      <c r="AY74" s="1046"/>
      <c r="AZ74" s="1047"/>
      <c r="BA74" s="1047"/>
      <c r="BB74" s="1047"/>
      <c r="BC74" s="1047"/>
      <c r="BD74" s="1047"/>
      <c r="BE74" s="1047"/>
      <c r="BF74" s="1047"/>
      <c r="BG74" s="1048"/>
      <c r="BH74" s="1048"/>
      <c r="BI74" s="1048"/>
      <c r="BJ74" s="1048"/>
      <c r="BK74" s="1048"/>
      <c r="BL74" s="1048"/>
      <c r="BM74" s="1048"/>
      <c r="BN74" s="1048"/>
      <c r="BO74" s="1048"/>
      <c r="BP74" s="1048"/>
    </row>
    <row r="75" spans="1:68">
      <c r="A75" s="1024"/>
      <c r="B75" s="1024"/>
      <c r="C75" s="1024"/>
      <c r="D75" s="1024"/>
      <c r="E75" s="1024"/>
      <c r="F75" s="1024"/>
      <c r="G75" s="1024"/>
      <c r="H75" s="1024"/>
      <c r="I75" s="1024"/>
      <c r="J75" s="1024"/>
      <c r="K75" s="1024"/>
      <c r="L75" s="1024"/>
      <c r="M75" s="1024"/>
      <c r="N75" s="1024"/>
      <c r="O75" s="1024"/>
      <c r="P75" s="1024"/>
      <c r="Q75" s="1024"/>
      <c r="R75" s="1024"/>
      <c r="S75" s="1024"/>
      <c r="T75" s="1024"/>
      <c r="U75" s="1024"/>
      <c r="V75" s="1024"/>
      <c r="W75" s="1024"/>
      <c r="X75" s="1041"/>
      <c r="Y75" s="1042"/>
      <c r="Z75" s="1041"/>
      <c r="AA75" s="1042"/>
      <c r="AB75" s="1044"/>
      <c r="AC75" s="1042"/>
      <c r="AD75" s="1045"/>
      <c r="AE75" s="1045"/>
      <c r="AF75" s="1045"/>
      <c r="AG75" s="1045"/>
      <c r="AH75" s="1045"/>
      <c r="AI75" s="1045"/>
      <c r="AJ75" s="1045"/>
      <c r="AK75" s="1045"/>
      <c r="AL75" s="792"/>
      <c r="AM75" s="792"/>
      <c r="AN75" s="792"/>
      <c r="AO75" s="792"/>
      <c r="AP75" s="792"/>
      <c r="AQ75" s="792"/>
      <c r="AR75" s="792"/>
      <c r="AS75" s="792"/>
      <c r="AT75" s="792"/>
      <c r="AU75" s="792"/>
      <c r="AV75" s="792"/>
      <c r="AW75" s="1046"/>
      <c r="AX75" s="1046"/>
      <c r="AY75" s="1046"/>
      <c r="AZ75" s="1047"/>
      <c r="BA75" s="1047"/>
      <c r="BB75" s="1047"/>
      <c r="BC75" s="1047"/>
      <c r="BD75" s="1047"/>
      <c r="BE75" s="1047"/>
      <c r="BF75" s="1047"/>
      <c r="BG75" s="1048"/>
      <c r="BH75" s="1048"/>
      <c r="BI75" s="1048"/>
      <c r="BJ75" s="1048"/>
      <c r="BK75" s="1048"/>
      <c r="BL75" s="1048"/>
      <c r="BM75" s="1048"/>
      <c r="BN75" s="1048"/>
      <c r="BO75" s="1048"/>
      <c r="BP75" s="1048"/>
    </row>
    <row r="76" spans="1:68">
      <c r="A76" s="754"/>
      <c r="B76" s="754"/>
      <c r="C76" s="1013"/>
      <c r="D76" s="1013"/>
      <c r="E76" s="1013"/>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row>
    <row r="77" spans="1:68">
      <c r="A77" s="744"/>
      <c r="B77" s="744"/>
      <c r="C77" s="1013"/>
      <c r="D77" s="1013"/>
      <c r="E77" s="1013"/>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row>
    <row r="78" spans="1:68">
      <c r="A78" s="754"/>
      <c r="B78" s="1014"/>
      <c r="C78" s="1013"/>
      <c r="D78" s="1013"/>
      <c r="E78" s="1013"/>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049"/>
      <c r="AB78" s="1049"/>
      <c r="AC78" s="1049"/>
      <c r="AD78" s="1049"/>
      <c r="AE78" s="1049"/>
      <c r="AF78" s="1049"/>
      <c r="AG78" s="1049"/>
      <c r="AH78" s="1049"/>
      <c r="AI78" s="1049"/>
      <c r="AJ78" s="1049"/>
      <c r="AK78" s="1049"/>
      <c r="AL78" s="1049"/>
      <c r="AM78" s="1049"/>
      <c r="AN78" s="1049"/>
      <c r="AO78" s="1049"/>
      <c r="AP78" s="1049"/>
      <c r="AQ78" s="1049"/>
      <c r="AR78" s="1049"/>
      <c r="AS78" s="1049"/>
      <c r="AT78" s="1049"/>
      <c r="AU78" s="1049"/>
      <c r="AV78" s="1049"/>
      <c r="AW78" s="1049"/>
      <c r="AX78" s="1049"/>
      <c r="AY78" s="1049"/>
      <c r="AZ78" s="1049"/>
      <c r="BA78" s="1049"/>
      <c r="BB78" s="1049"/>
      <c r="BC78" s="1049"/>
      <c r="BD78" s="1049"/>
      <c r="BE78" s="1049"/>
      <c r="BF78" s="1049"/>
      <c r="BG78" s="1049"/>
      <c r="BH78" s="1049"/>
      <c r="BI78" s="1049"/>
      <c r="BJ78" s="1049"/>
      <c r="BK78" s="1049"/>
      <c r="BL78" s="1049"/>
      <c r="BM78" s="1049"/>
      <c r="BN78" s="1049"/>
      <c r="BO78" s="1049"/>
      <c r="BP78" s="1049"/>
    </row>
    <row r="79" spans="1:68">
      <c r="A79" s="754"/>
      <c r="B79" s="754"/>
      <c r="C79" s="1013"/>
      <c r="D79" s="1013"/>
      <c r="E79" s="1013"/>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49"/>
      <c r="AK79" s="1049"/>
      <c r="AL79" s="1049"/>
      <c r="AM79" s="1049"/>
      <c r="AN79" s="1049"/>
      <c r="AO79" s="1049"/>
      <c r="AP79" s="1049"/>
      <c r="AQ79" s="1049"/>
      <c r="AR79" s="1049"/>
      <c r="AS79" s="1049"/>
      <c r="AT79" s="1049"/>
      <c r="AU79" s="1049"/>
      <c r="AV79" s="1049"/>
      <c r="AW79" s="1049"/>
      <c r="AX79" s="1049"/>
      <c r="AY79" s="1049"/>
      <c r="AZ79" s="1049"/>
      <c r="BA79" s="1049"/>
      <c r="BB79" s="1049"/>
      <c r="BC79" s="1049"/>
      <c r="BD79" s="1049"/>
      <c r="BE79" s="1049"/>
      <c r="BF79" s="1049"/>
      <c r="BG79" s="1049"/>
      <c r="BH79" s="1049"/>
      <c r="BI79" s="1049"/>
      <c r="BJ79" s="1049"/>
      <c r="BK79" s="1049"/>
      <c r="BL79" s="1049"/>
      <c r="BM79" s="1049"/>
      <c r="BN79" s="1049"/>
      <c r="BO79" s="1049"/>
      <c r="BP79" s="1049"/>
    </row>
    <row r="80" spans="1:68">
      <c r="A80" s="754"/>
      <c r="B80" s="754"/>
      <c r="C80" s="1013"/>
      <c r="D80" s="1013"/>
      <c r="E80" s="1013"/>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049"/>
      <c r="AB80" s="1049"/>
      <c r="AC80" s="1049"/>
      <c r="AD80" s="1049"/>
      <c r="AE80" s="1049"/>
      <c r="AF80" s="1049"/>
      <c r="AG80" s="1049"/>
      <c r="AH80" s="1049"/>
      <c r="AI80" s="1049"/>
      <c r="AJ80" s="1049"/>
      <c r="AK80" s="1049"/>
      <c r="AL80" s="1049"/>
      <c r="AM80" s="1049"/>
      <c r="AN80" s="1049"/>
      <c r="AO80" s="1049"/>
      <c r="AP80" s="1049"/>
      <c r="AQ80" s="1049"/>
      <c r="AR80" s="1049"/>
      <c r="AS80" s="1049"/>
      <c r="AT80" s="1049"/>
      <c r="AU80" s="1049"/>
      <c r="AV80" s="1049"/>
      <c r="AW80" s="1049"/>
      <c r="AX80" s="1049"/>
      <c r="AY80" s="1049"/>
      <c r="AZ80" s="1049"/>
      <c r="BA80" s="1049"/>
      <c r="BB80" s="1049"/>
      <c r="BC80" s="1049"/>
      <c r="BD80" s="1049"/>
      <c r="BE80" s="1049"/>
      <c r="BF80" s="1049"/>
      <c r="BG80" s="1049"/>
      <c r="BH80" s="1049"/>
      <c r="BI80" s="1049"/>
      <c r="BJ80" s="1049"/>
      <c r="BK80" s="1049"/>
      <c r="BL80" s="1049"/>
      <c r="BM80" s="1049"/>
      <c r="BN80" s="1049"/>
      <c r="BO80" s="1049"/>
      <c r="BP80" s="1049"/>
    </row>
    <row r="81" spans="1:68">
      <c r="A81" s="754"/>
      <c r="B81" s="754"/>
      <c r="C81" s="1013"/>
      <c r="D81" s="1013"/>
      <c r="E81" s="1013"/>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049"/>
      <c r="AB81" s="1049"/>
      <c r="AC81" s="1049"/>
      <c r="AD81" s="1049"/>
      <c r="AE81" s="1049"/>
      <c r="AF81" s="1049"/>
      <c r="AG81" s="1049"/>
      <c r="AH81" s="1049"/>
      <c r="AI81" s="1049"/>
      <c r="AJ81" s="1049"/>
      <c r="AK81" s="1049"/>
      <c r="AL81" s="1049"/>
      <c r="AM81" s="1049"/>
      <c r="AN81" s="1049"/>
      <c r="AO81" s="1049"/>
      <c r="AP81" s="1049"/>
      <c r="AQ81" s="1049"/>
      <c r="AR81" s="1049"/>
      <c r="AS81" s="1049"/>
      <c r="AT81" s="1049"/>
      <c r="AU81" s="1049"/>
      <c r="AV81" s="1049"/>
      <c r="AW81" s="1049"/>
      <c r="AX81" s="1049"/>
      <c r="AY81" s="1049"/>
      <c r="AZ81" s="1049"/>
      <c r="BA81" s="1049"/>
      <c r="BB81" s="1049"/>
      <c r="BC81" s="1049"/>
      <c r="BD81" s="1049"/>
      <c r="BE81" s="1049"/>
      <c r="BF81" s="1049"/>
      <c r="BG81" s="1049"/>
      <c r="BH81" s="1049"/>
      <c r="BI81" s="1049"/>
      <c r="BJ81" s="1049"/>
      <c r="BK81" s="1049"/>
      <c r="BL81" s="1049"/>
      <c r="BM81" s="1049"/>
      <c r="BN81" s="1049"/>
      <c r="BO81" s="1049"/>
      <c r="BP81" s="1049"/>
    </row>
    <row r="82" spans="1:68">
      <c r="A82" s="754"/>
      <c r="B82" s="754"/>
      <c r="C82" s="1013"/>
      <c r="D82" s="1013"/>
      <c r="E82" s="1013"/>
      <c r="F82" s="1049"/>
      <c r="G82" s="1050"/>
      <c r="H82" s="1050"/>
      <c r="I82" s="1050"/>
      <c r="J82" s="1050"/>
      <c r="K82" s="1050"/>
      <c r="L82" s="1050"/>
      <c r="M82" s="1050"/>
      <c r="N82" s="1050"/>
      <c r="O82" s="1050"/>
      <c r="P82" s="1050"/>
      <c r="Q82" s="1050"/>
      <c r="R82" s="1050"/>
      <c r="S82" s="1050"/>
      <c r="T82" s="1050"/>
      <c r="U82" s="1050"/>
      <c r="V82" s="1050"/>
      <c r="W82" s="1050"/>
      <c r="X82" s="1050"/>
      <c r="Y82" s="1050"/>
      <c r="Z82" s="1050"/>
      <c r="AA82" s="1050"/>
      <c r="AB82" s="1050"/>
      <c r="AC82" s="1050"/>
      <c r="AD82" s="1050"/>
      <c r="AE82" s="1050"/>
      <c r="AF82" s="1050"/>
      <c r="AG82" s="1050"/>
      <c r="AH82" s="1050"/>
      <c r="AI82" s="1050"/>
      <c r="AJ82" s="1050"/>
      <c r="AK82" s="1050"/>
      <c r="AL82" s="1050"/>
      <c r="AM82" s="1050"/>
      <c r="AN82" s="1050"/>
      <c r="AO82" s="1050"/>
      <c r="AP82" s="1050"/>
      <c r="AQ82" s="1050"/>
      <c r="AR82" s="1050"/>
      <c r="AS82" s="1050"/>
      <c r="AT82" s="1050"/>
      <c r="AU82" s="1050"/>
      <c r="AV82" s="1050"/>
      <c r="AW82" s="1050"/>
      <c r="AX82" s="1050"/>
      <c r="AY82" s="1050"/>
      <c r="AZ82" s="1050"/>
      <c r="BA82" s="1050"/>
      <c r="BB82" s="1050"/>
      <c r="BC82" s="1050"/>
      <c r="BD82" s="1050"/>
      <c r="BE82" s="1050"/>
      <c r="BF82" s="1050"/>
      <c r="BG82" s="1050"/>
      <c r="BH82" s="1050"/>
      <c r="BI82" s="1050"/>
      <c r="BJ82" s="1050"/>
      <c r="BK82" s="1050"/>
      <c r="BL82" s="1050"/>
      <c r="BM82" s="1050"/>
      <c r="BN82" s="1050"/>
      <c r="BO82" s="1050"/>
      <c r="BP82" s="1050"/>
    </row>
    <row r="83" spans="1:68">
      <c r="A83" s="754"/>
      <c r="B83" s="754"/>
      <c r="C83" s="1013"/>
      <c r="D83" s="1013"/>
      <c r="E83" s="1013"/>
      <c r="F83" s="1050"/>
      <c r="G83" s="1050"/>
      <c r="H83" s="105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c r="BH83" s="1050"/>
      <c r="BI83" s="1050"/>
      <c r="BJ83" s="1050"/>
      <c r="BK83" s="1050"/>
      <c r="BL83" s="1050"/>
      <c r="BM83" s="1050"/>
      <c r="BN83" s="1050"/>
      <c r="BO83" s="1050"/>
      <c r="BP83" s="1050"/>
    </row>
    <row r="84" spans="1:68">
      <c r="C84" s="1015"/>
      <c r="D84" s="1015"/>
      <c r="E84" s="1015"/>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row>
  </sheetData>
  <sheetProtection algorithmName="SHA-512" hashValue="2Cljnh5kf11ht/K4o5LUzX/g79BOsKcz/UvbbaJC1KKit34lmOSrL/kPn62m82Nzo9ZS6/h6/IPZNnPOHxHEPw==" saltValue="sSjt1oe7Y+6tx/dOLAdfXA==" spinCount="100000" sheet="1" objects="1" scenarios="1"/>
  <mergeCells count="300">
    <mergeCell ref="AL32:AV33"/>
    <mergeCell ref="AW32:AY33"/>
    <mergeCell ref="AS29:AV29"/>
    <mergeCell ref="AW29:AY31"/>
    <mergeCell ref="AZ29:BB30"/>
    <mergeCell ref="BG29:BP31"/>
    <mergeCell ref="R29:T31"/>
    <mergeCell ref="U29:W30"/>
    <mergeCell ref="X29:X30"/>
    <mergeCell ref="Y29:Y30"/>
    <mergeCell ref="Z29:Z30"/>
    <mergeCell ref="AA29:AA30"/>
    <mergeCell ref="AC29:AC30"/>
    <mergeCell ref="AD29:AG30"/>
    <mergeCell ref="AH29:AK30"/>
    <mergeCell ref="AL29:AN29"/>
    <mergeCell ref="AO29:AR29"/>
    <mergeCell ref="D41:BP41"/>
    <mergeCell ref="A3:BP3"/>
    <mergeCell ref="D34:BP35"/>
    <mergeCell ref="D36:BP36"/>
    <mergeCell ref="D37:BP38"/>
    <mergeCell ref="D39:BP40"/>
    <mergeCell ref="AZ32:BB33"/>
    <mergeCell ref="BC32:BF33"/>
    <mergeCell ref="BG32:BP33"/>
    <mergeCell ref="A34:B34"/>
    <mergeCell ref="AI31:AJ31"/>
    <mergeCell ref="AL31:AN31"/>
    <mergeCell ref="AO31:AR31"/>
    <mergeCell ref="AS31:AV31"/>
    <mergeCell ref="AZ31:BB31"/>
    <mergeCell ref="A32:W33"/>
    <mergeCell ref="AD32:AG33"/>
    <mergeCell ref="AH32:AK33"/>
    <mergeCell ref="AL30:AN30"/>
    <mergeCell ref="AO30:AR30"/>
    <mergeCell ref="AS30:AV30"/>
    <mergeCell ref="U31:W31"/>
    <mergeCell ref="AE31:AF31"/>
    <mergeCell ref="AB29:AB30"/>
    <mergeCell ref="A29:A31"/>
    <mergeCell ref="B29:F30"/>
    <mergeCell ref="G29:L31"/>
    <mergeCell ref="M29:M31"/>
    <mergeCell ref="N29:N31"/>
    <mergeCell ref="O29:Q29"/>
    <mergeCell ref="B31:D31"/>
    <mergeCell ref="E31:F31"/>
    <mergeCell ref="B28:D28"/>
    <mergeCell ref="E28:F28"/>
    <mergeCell ref="O30:Q31"/>
    <mergeCell ref="A26:A28"/>
    <mergeCell ref="B26:F27"/>
    <mergeCell ref="G26:L28"/>
    <mergeCell ref="M26:M28"/>
    <mergeCell ref="N26:N28"/>
    <mergeCell ref="O26:Q26"/>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R26:T28"/>
    <mergeCell ref="U26:W27"/>
    <mergeCell ref="B25:D25"/>
    <mergeCell ref="E25:F25"/>
    <mergeCell ref="U25:W25"/>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C5:BF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9:D10"/>
    <mergeCell ref="AZ11:BB12"/>
    <mergeCell ref="A1:BP1"/>
    <mergeCell ref="A5:A10"/>
    <mergeCell ref="B5:F8"/>
    <mergeCell ref="G5:L10"/>
    <mergeCell ref="M5:M10"/>
    <mergeCell ref="N5:N10"/>
    <mergeCell ref="O5:Q7"/>
    <mergeCell ref="R5:T10"/>
    <mergeCell ref="BG5:BP6"/>
    <mergeCell ref="AD6:AG9"/>
    <mergeCell ref="AH6:AK9"/>
    <mergeCell ref="U7:Y7"/>
    <mergeCell ref="Z7:AA10"/>
    <mergeCell ref="AB7:AC10"/>
    <mergeCell ref="AL7:AV7"/>
    <mergeCell ref="AZ7:BB8"/>
    <mergeCell ref="BG7:BP10"/>
    <mergeCell ref="U5:AC6"/>
    <mergeCell ref="AD5:AK5"/>
    <mergeCell ref="AL5:AV6"/>
    <mergeCell ref="AW5:AY10"/>
    <mergeCell ref="AZ5:BB6"/>
  </mergeCells>
  <phoneticPr fontId="4"/>
  <conditionalFormatting sqref="B13:D13">
    <cfRule type="containsBlanks" dxfId="301" priority="15">
      <formula>LEN(TRIM(B13))=0</formula>
    </cfRule>
  </conditionalFormatting>
  <conditionalFormatting sqref="B16:D16">
    <cfRule type="containsBlanks" dxfId="300" priority="13">
      <formula>LEN(TRIM(B16))=0</formula>
    </cfRule>
  </conditionalFormatting>
  <conditionalFormatting sqref="B19:D19">
    <cfRule type="containsBlanks" dxfId="299" priority="11">
      <formula>LEN(TRIM(B19))=0</formula>
    </cfRule>
  </conditionalFormatting>
  <conditionalFormatting sqref="B22:D22">
    <cfRule type="containsBlanks" dxfId="298" priority="9">
      <formula>LEN(TRIM(B22))=0</formula>
    </cfRule>
  </conditionalFormatting>
  <conditionalFormatting sqref="B25:D25">
    <cfRule type="containsBlanks" dxfId="297" priority="7">
      <formula>LEN(TRIM(B25))=0</formula>
    </cfRule>
  </conditionalFormatting>
  <conditionalFormatting sqref="B28:D28">
    <cfRule type="containsBlanks" dxfId="296" priority="5">
      <formula>LEN(TRIM(B28))=0</formula>
    </cfRule>
  </conditionalFormatting>
  <conditionalFormatting sqref="B31:D31">
    <cfRule type="containsBlanks" dxfId="295" priority="3">
      <formula>LEN(TRIM(B31))=0</formula>
    </cfRule>
  </conditionalFormatting>
  <conditionalFormatting sqref="B11:F12 E13:F13">
    <cfRule type="containsBlanks" dxfId="294" priority="16">
      <formula>LEN(TRIM(B11))=0</formula>
    </cfRule>
  </conditionalFormatting>
  <conditionalFormatting sqref="B14:F15 E16:F16">
    <cfRule type="containsBlanks" dxfId="293" priority="14">
      <formula>LEN(TRIM(B14))=0</formula>
    </cfRule>
  </conditionalFormatting>
  <conditionalFormatting sqref="B17:F18 E19:F19">
    <cfRule type="containsBlanks" dxfId="292" priority="12">
      <formula>LEN(TRIM(B17))=0</formula>
    </cfRule>
  </conditionalFormatting>
  <conditionalFormatting sqref="B20:F21 E22:F22">
    <cfRule type="containsBlanks" dxfId="291" priority="10">
      <formula>LEN(TRIM(B20))=0</formula>
    </cfRule>
  </conditionalFormatting>
  <conditionalFormatting sqref="B23:F24 E25:F25">
    <cfRule type="containsBlanks" dxfId="290" priority="8">
      <formula>LEN(TRIM(B23))=0</formula>
    </cfRule>
  </conditionalFormatting>
  <conditionalFormatting sqref="B26:F27 E28:F28">
    <cfRule type="containsBlanks" dxfId="289" priority="6">
      <formula>LEN(TRIM(B26))=0</formula>
    </cfRule>
  </conditionalFormatting>
  <conditionalFormatting sqref="B29:F30 E31:F31">
    <cfRule type="containsBlanks" dxfId="288" priority="4">
      <formula>LEN(TRIM(B29))=0</formula>
    </cfRule>
  </conditionalFormatting>
  <conditionalFormatting sqref="B53:G53 M53:M73 B54:F55 B56:G56 B57:F58 B59:G59 B60:F61 B62:G62 B63:F64 B65:G65 B66:F67 B68:G68 B69:F70 B71:G71 B72:F73">
    <cfRule type="containsBlanks" dxfId="287" priority="28">
      <formula>LEN(TRIM(B53))=0</formula>
    </cfRule>
  </conditionalFormatting>
  <conditionalFormatting sqref="G11 AO11:AR30 AD11:AN31 AS11:AV31 G14 G17 G20">
    <cfRule type="containsBlanks" dxfId="286" priority="25">
      <formula>LEN(TRIM(G11))=0</formula>
    </cfRule>
  </conditionalFormatting>
  <conditionalFormatting sqref="G26">
    <cfRule type="containsBlanks" dxfId="285" priority="21">
      <formula>LEN(TRIM(G26))=0</formula>
    </cfRule>
  </conditionalFormatting>
  <conditionalFormatting sqref="G29">
    <cfRule type="containsBlanks" dxfId="284" priority="23">
      <formula>LEN(TRIM(G29))=0</formula>
    </cfRule>
  </conditionalFormatting>
  <conditionalFormatting sqref="M11:M31 G23">
    <cfRule type="containsBlanks" dxfId="283" priority="19">
      <formula>LEN(TRIM(G11))=0</formula>
    </cfRule>
  </conditionalFormatting>
  <conditionalFormatting sqref="N11:O12 N13 N14:O15 N16 N17:O18 N19 N20:O21 N22">
    <cfRule type="containsBlanks" dxfId="282" priority="24">
      <formula>LEN(TRIM(N11))=0</formula>
    </cfRule>
  </conditionalFormatting>
  <conditionalFormatting sqref="N26:O27 N28">
    <cfRule type="containsBlanks" dxfId="281" priority="20">
      <formula>LEN(TRIM(N26))=0</formula>
    </cfRule>
  </conditionalFormatting>
  <conditionalFormatting sqref="N29:O30 N31">
    <cfRule type="containsBlanks" dxfId="280" priority="22">
      <formula>LEN(TRIM(N29))=0</formula>
    </cfRule>
  </conditionalFormatting>
  <conditionalFormatting sqref="N53:O54 R53:T73 N55 N56:O57 N58 N59:O60 N61 N62:O63 N64 N65:O66 N67 N68:O69 N70 N71:O72 N73">
    <cfRule type="containsBlanks" dxfId="279" priority="27">
      <formula>LEN(TRIM(N53))=0</formula>
    </cfRule>
  </conditionalFormatting>
  <conditionalFormatting sqref="R11:T31 N23:O24 N25">
    <cfRule type="containsBlanks" dxfId="278" priority="18">
      <formula>LEN(TRIM(N11))=0</formula>
    </cfRule>
  </conditionalFormatting>
  <conditionalFormatting sqref="U11:X31 Z11:Z31">
    <cfRule type="containsBlanks" dxfId="277" priority="17">
      <formula>LEN(TRIM(U11))=0</formula>
    </cfRule>
  </conditionalFormatting>
  <conditionalFormatting sqref="U53:BF73">
    <cfRule type="containsBlanks" dxfId="276" priority="1">
      <formula>LEN(TRIM(U53))=0</formula>
    </cfRule>
  </conditionalFormatting>
  <conditionalFormatting sqref="AO31">
    <cfRule type="containsBlanks" dxfId="275" priority="30">
      <formula>LEN(TRIM(AO31))=0</formula>
    </cfRule>
  </conditionalFormatting>
  <conditionalFormatting sqref="AZ11:BB31">
    <cfRule type="containsBlanks" dxfId="274" priority="2">
      <formula>LEN(TRIM(AZ11))=0</formula>
    </cfRule>
  </conditionalFormatting>
  <conditionalFormatting sqref="BG11 BG14 BG17 BG20 BG23 BG26 BG29">
    <cfRule type="containsBlanks" dxfId="273" priority="29">
      <formula>LEN(TRIM(BG11))=0</formula>
    </cfRule>
  </conditionalFormatting>
  <conditionalFormatting sqref="BG53 BG56 BG59 BG62 BG65 BG68 BG71">
    <cfRule type="containsBlanks" dxfId="272" priority="26">
      <formula>LEN(TRIM(BG53))=0</formula>
    </cfRule>
  </conditionalFormatting>
  <dataValidations count="4">
    <dataValidation type="list" allowBlank="1" showInputMessage="1" showErrorMessage="1" sqref="B31:D31 B13:D13 B16:D16 B19:D19 B22:D22 B25:D25 B28:D28" xr:uid="{5F135956-5A46-4478-8861-66B2E4C22E69}">
      <formula1>"　,常勤,短時間"</formula1>
    </dataValidation>
    <dataValidation type="list" allowBlank="1" showInputMessage="1" showErrorMessage="1" sqref="O69 O60 O72 O54 O63 O66 O57 O30 O18 O15 O12 O21 O27 O24" xr:uid="{8C3353F7-C277-4F8A-9FDF-3ED23617C6DB}">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588D5F69-17B2-4B08-87D2-AFBD50E43E3E}">
      <formula1>"　,有,無"</formula1>
    </dataValidation>
    <dataValidation type="list" allowBlank="1" showInputMessage="1" showErrorMessage="1" sqref="R53:T73 R11:T31" xr:uid="{AB85342B-1314-4B96-BD8C-8A499B8B6D9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076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076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076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076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076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076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076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076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076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076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076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076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076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076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0CC9-B0C0-48AD-92EA-CBCB75CB961E}">
  <sheetPr>
    <tabColor theme="7" tint="0.59999389629810485"/>
  </sheetPr>
  <dimension ref="A1:BY166"/>
  <sheetViews>
    <sheetView showGridLines="0" view="pageBreakPreview" zoomScaleNormal="100" zoomScaleSheetLayoutView="100" workbookViewId="0">
      <selection activeCell="BV53" sqref="BV53"/>
    </sheetView>
  </sheetViews>
  <sheetFormatPr defaultColWidth="8" defaultRowHeight="12"/>
  <cols>
    <col min="1"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1" width="1.875" style="538" customWidth="1"/>
    <col min="32" max="32" width="2.875" style="538" customWidth="1"/>
    <col min="33" max="35" width="1.875" style="538" customWidth="1"/>
    <col min="36" max="36" width="2.875" style="538" customWidth="1"/>
    <col min="37" max="37" width="1.875" style="538" customWidth="1"/>
    <col min="38" max="40" width="2.625" style="538" customWidth="1"/>
    <col min="41" max="51" width="2" style="538" customWidth="1"/>
    <col min="52" max="54" width="2.125" style="538" customWidth="1"/>
    <col min="55" max="58" width="1.875" style="538" customWidth="1"/>
    <col min="59" max="61" width="2.125" style="538" customWidth="1"/>
    <col min="62" max="62" width="2.625" style="538" customWidth="1"/>
    <col min="63" max="68" width="1.875" style="538" customWidth="1"/>
    <col min="69" max="71" width="2.125" style="538" customWidth="1"/>
    <col min="72" max="73" width="8" style="538" hidden="1" customWidth="1"/>
    <col min="74" max="16384" width="8" style="538"/>
  </cols>
  <sheetData>
    <row r="1" spans="1:74" ht="14.1" customHeight="1">
      <c r="A1" s="3332" t="s">
        <v>1476</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3333"/>
      <c r="AP1" s="3333"/>
      <c r="AQ1" s="3333"/>
      <c r="AR1" s="3333"/>
      <c r="AS1" s="3333"/>
      <c r="AT1" s="3333"/>
      <c r="AU1" s="3333"/>
      <c r="AV1" s="3333"/>
      <c r="AW1" s="3333"/>
      <c r="AX1" s="3333"/>
      <c r="AY1" s="3333"/>
      <c r="AZ1" s="3333"/>
      <c r="BA1" s="3333"/>
      <c r="BB1" s="3333"/>
      <c r="BC1" s="3333"/>
      <c r="BD1" s="3333"/>
      <c r="BE1" s="3333"/>
      <c r="BF1" s="3333"/>
      <c r="BG1" s="3333"/>
      <c r="BH1" s="3333"/>
      <c r="BI1" s="3333"/>
      <c r="BJ1" s="3333"/>
      <c r="BK1" s="3333"/>
      <c r="BL1" s="3333"/>
      <c r="BM1" s="3333"/>
      <c r="BN1" s="3333"/>
      <c r="BO1" s="3333"/>
      <c r="BP1" s="3333"/>
      <c r="BR1" s="665"/>
      <c r="BS1" s="665"/>
      <c r="BT1" s="665"/>
      <c r="BU1" s="665"/>
      <c r="BV1" s="665"/>
    </row>
    <row r="2" spans="1:74" ht="5.0999999999999996" customHeight="1"/>
    <row r="3" spans="1:74" ht="14.1" customHeight="1">
      <c r="A3" s="3587" t="s">
        <v>1701</v>
      </c>
      <c r="B3" s="3587"/>
      <c r="C3" s="3587"/>
      <c r="D3" s="3587"/>
      <c r="E3" s="3587"/>
      <c r="F3" s="3587"/>
      <c r="G3" s="3587"/>
      <c r="H3" s="3587"/>
      <c r="I3" s="3587"/>
      <c r="J3" s="3587"/>
      <c r="K3" s="3587"/>
      <c r="L3" s="3587"/>
      <c r="M3" s="3587"/>
      <c r="N3" s="3587"/>
      <c r="O3" s="3587"/>
      <c r="P3" s="3587"/>
      <c r="Q3" s="3587"/>
      <c r="R3" s="3587"/>
      <c r="S3" s="3587"/>
      <c r="T3" s="3587"/>
      <c r="U3" s="3587"/>
      <c r="V3" s="3587"/>
      <c r="W3" s="3587"/>
      <c r="X3" s="3587"/>
      <c r="Y3" s="3587"/>
      <c r="Z3" s="3587"/>
      <c r="AA3" s="3587"/>
      <c r="AB3" s="3587"/>
      <c r="AC3" s="3587"/>
      <c r="AD3" s="3587"/>
      <c r="AE3" s="3587"/>
      <c r="AF3" s="3587"/>
      <c r="AG3" s="3587"/>
      <c r="AH3" s="3587"/>
      <c r="AI3" s="3587"/>
      <c r="AJ3" s="3587"/>
      <c r="AK3" s="3587"/>
      <c r="AL3" s="3587"/>
      <c r="AM3" s="3587"/>
      <c r="AN3" s="3587"/>
      <c r="AO3" s="3587"/>
      <c r="AP3" s="3587"/>
      <c r="AQ3" s="3587"/>
      <c r="AR3" s="3587"/>
      <c r="AS3" s="3587"/>
      <c r="AT3" s="3587"/>
      <c r="AU3" s="3587"/>
      <c r="AV3" s="3587"/>
      <c r="AW3" s="3587"/>
      <c r="AX3" s="3587"/>
      <c r="AY3" s="3587"/>
      <c r="AZ3" s="3587"/>
      <c r="BA3" s="3587"/>
      <c r="BB3" s="3587"/>
      <c r="BC3" s="3587"/>
      <c r="BD3" s="3587"/>
      <c r="BE3" s="3587"/>
      <c r="BF3" s="3587"/>
      <c r="BG3" s="3587"/>
      <c r="BH3" s="3587"/>
      <c r="BI3" s="3587"/>
      <c r="BJ3" s="3587"/>
      <c r="BK3" s="3587"/>
      <c r="BL3" s="3587"/>
      <c r="BM3" s="3587"/>
      <c r="BN3" s="3587"/>
      <c r="BO3" s="3587"/>
      <c r="BP3" s="3587"/>
    </row>
    <row r="4" spans="1:74" ht="6.95" customHeight="1" thickBot="1">
      <c r="A4" s="966"/>
      <c r="B4" s="96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row>
    <row r="5" spans="1:74" s="754" customFormat="1" ht="12.95" customHeight="1">
      <c r="A5" s="3334" t="s">
        <v>55</v>
      </c>
      <c r="B5" s="3336" t="s">
        <v>56</v>
      </c>
      <c r="C5" s="3337"/>
      <c r="D5" s="3337"/>
      <c r="E5" s="3337"/>
      <c r="F5" s="3338"/>
      <c r="G5" s="3336" t="s">
        <v>51</v>
      </c>
      <c r="H5" s="3337"/>
      <c r="I5" s="3337"/>
      <c r="J5" s="3337"/>
      <c r="K5" s="3337"/>
      <c r="L5" s="3338"/>
      <c r="M5" s="3343" t="s">
        <v>52</v>
      </c>
      <c r="N5" s="3346" t="s">
        <v>946</v>
      </c>
      <c r="O5" s="3349" t="s">
        <v>947</v>
      </c>
      <c r="P5" s="3350"/>
      <c r="Q5" s="3351"/>
      <c r="R5" s="3349" t="s">
        <v>96</v>
      </c>
      <c r="S5" s="3350"/>
      <c r="T5" s="3351"/>
      <c r="U5" s="3336" t="s">
        <v>57</v>
      </c>
      <c r="V5" s="3337"/>
      <c r="W5" s="3337"/>
      <c r="X5" s="3337"/>
      <c r="Y5" s="3337"/>
      <c r="Z5" s="3337"/>
      <c r="AA5" s="3337"/>
      <c r="AB5" s="3337"/>
      <c r="AC5" s="3337"/>
      <c r="AD5" s="3386" t="s">
        <v>1320</v>
      </c>
      <c r="AE5" s="3387"/>
      <c r="AF5" s="3387"/>
      <c r="AG5" s="3387"/>
      <c r="AH5" s="3387"/>
      <c r="AI5" s="3387"/>
      <c r="AJ5" s="3387"/>
      <c r="AK5" s="3388"/>
      <c r="AL5" s="3389" t="s">
        <v>1468</v>
      </c>
      <c r="AM5" s="3390"/>
      <c r="AN5" s="3390"/>
      <c r="AO5" s="3390"/>
      <c r="AP5" s="3390"/>
      <c r="AQ5" s="3390"/>
      <c r="AR5" s="3390"/>
      <c r="AS5" s="3390"/>
      <c r="AT5" s="3390"/>
      <c r="AU5" s="3390"/>
      <c r="AV5" s="3391"/>
      <c r="AW5" s="3395" t="s">
        <v>1217</v>
      </c>
      <c r="AX5" s="3396"/>
      <c r="AY5" s="3396"/>
      <c r="AZ5" s="3401" t="s">
        <v>263</v>
      </c>
      <c r="BA5" s="3402"/>
      <c r="BB5" s="3403"/>
      <c r="BC5" s="3407" t="s">
        <v>1485</v>
      </c>
      <c r="BD5" s="3408"/>
      <c r="BE5" s="3408"/>
      <c r="BF5" s="3409"/>
      <c r="BG5" s="3352" t="s">
        <v>1702</v>
      </c>
      <c r="BH5" s="3350"/>
      <c r="BI5" s="3350"/>
      <c r="BJ5" s="3350"/>
      <c r="BK5" s="3350"/>
      <c r="BL5" s="3350"/>
      <c r="BM5" s="3350"/>
      <c r="BN5" s="3350"/>
      <c r="BO5" s="3350"/>
      <c r="BP5" s="3353"/>
    </row>
    <row r="6" spans="1:74" s="754" customFormat="1" ht="12.95" customHeight="1">
      <c r="A6" s="3335"/>
      <c r="B6" s="3323"/>
      <c r="C6" s="3324"/>
      <c r="D6" s="3324"/>
      <c r="E6" s="3324"/>
      <c r="F6" s="3339"/>
      <c r="G6" s="3323"/>
      <c r="H6" s="3324"/>
      <c r="I6" s="3324"/>
      <c r="J6" s="3324"/>
      <c r="K6" s="3324"/>
      <c r="L6" s="3339"/>
      <c r="M6" s="3344"/>
      <c r="N6" s="3347"/>
      <c r="O6" s="2194"/>
      <c r="P6" s="2195"/>
      <c r="Q6" s="2196"/>
      <c r="R6" s="2194"/>
      <c r="S6" s="2195"/>
      <c r="T6" s="2196"/>
      <c r="U6" s="3384"/>
      <c r="V6" s="3385"/>
      <c r="W6" s="3385"/>
      <c r="X6" s="3385"/>
      <c r="Y6" s="3385"/>
      <c r="Z6" s="3385"/>
      <c r="AA6" s="3385"/>
      <c r="AB6" s="3385"/>
      <c r="AC6" s="3385"/>
      <c r="AD6" s="3357" t="s">
        <v>1703</v>
      </c>
      <c r="AE6" s="3358"/>
      <c r="AF6" s="3358"/>
      <c r="AG6" s="3358"/>
      <c r="AH6" s="3361" t="s">
        <v>1704</v>
      </c>
      <c r="AI6" s="3358"/>
      <c r="AJ6" s="3358"/>
      <c r="AK6" s="3362"/>
      <c r="AL6" s="3392"/>
      <c r="AM6" s="3393"/>
      <c r="AN6" s="3393"/>
      <c r="AO6" s="3393"/>
      <c r="AP6" s="3393"/>
      <c r="AQ6" s="3393"/>
      <c r="AR6" s="3393"/>
      <c r="AS6" s="3393"/>
      <c r="AT6" s="3393"/>
      <c r="AU6" s="3393"/>
      <c r="AV6" s="3394"/>
      <c r="AW6" s="3397"/>
      <c r="AX6" s="3398"/>
      <c r="AY6" s="3398"/>
      <c r="AZ6" s="3404"/>
      <c r="BA6" s="3405"/>
      <c r="BB6" s="3406"/>
      <c r="BC6" s="3410"/>
      <c r="BD6" s="3411"/>
      <c r="BE6" s="3411"/>
      <c r="BF6" s="3412"/>
      <c r="BG6" s="3354"/>
      <c r="BH6" s="3355"/>
      <c r="BI6" s="3355"/>
      <c r="BJ6" s="3355"/>
      <c r="BK6" s="3355"/>
      <c r="BL6" s="3355"/>
      <c r="BM6" s="3355"/>
      <c r="BN6" s="3355"/>
      <c r="BO6" s="3355"/>
      <c r="BP6" s="3356"/>
    </row>
    <row r="7" spans="1:74" s="754" customFormat="1" ht="15" customHeight="1">
      <c r="A7" s="3335"/>
      <c r="B7" s="3323"/>
      <c r="C7" s="3324"/>
      <c r="D7" s="3324"/>
      <c r="E7" s="3324"/>
      <c r="F7" s="3339"/>
      <c r="G7" s="3323"/>
      <c r="H7" s="3324"/>
      <c r="I7" s="3324"/>
      <c r="J7" s="3324"/>
      <c r="K7" s="3324"/>
      <c r="L7" s="3339"/>
      <c r="M7" s="3344"/>
      <c r="N7" s="3347"/>
      <c r="O7" s="2197"/>
      <c r="P7" s="2198"/>
      <c r="Q7" s="2199"/>
      <c r="R7" s="2194"/>
      <c r="S7" s="2195"/>
      <c r="T7" s="2196"/>
      <c r="U7" s="3365" t="s">
        <v>58</v>
      </c>
      <c r="V7" s="3366"/>
      <c r="W7" s="3366"/>
      <c r="X7" s="3366"/>
      <c r="Y7" s="3366"/>
      <c r="Z7" s="3361" t="s">
        <v>60</v>
      </c>
      <c r="AA7" s="3358"/>
      <c r="AB7" s="3367" t="s">
        <v>98</v>
      </c>
      <c r="AC7" s="3368"/>
      <c r="AD7" s="3359"/>
      <c r="AE7" s="3360"/>
      <c r="AF7" s="3360"/>
      <c r="AG7" s="3360"/>
      <c r="AH7" s="3363"/>
      <c r="AI7" s="3360"/>
      <c r="AJ7" s="3360"/>
      <c r="AK7" s="3364"/>
      <c r="AL7" s="3369" t="s">
        <v>1705</v>
      </c>
      <c r="AM7" s="3370"/>
      <c r="AN7" s="3370"/>
      <c r="AO7" s="3370"/>
      <c r="AP7" s="3370"/>
      <c r="AQ7" s="3370"/>
      <c r="AR7" s="3370"/>
      <c r="AS7" s="3370"/>
      <c r="AT7" s="3370"/>
      <c r="AU7" s="3370"/>
      <c r="AV7" s="3371"/>
      <c r="AW7" s="3397"/>
      <c r="AX7" s="3398"/>
      <c r="AY7" s="3398"/>
      <c r="AZ7" s="3372" t="s">
        <v>264</v>
      </c>
      <c r="BA7" s="3373"/>
      <c r="BB7" s="3374"/>
      <c r="BC7" s="3410"/>
      <c r="BD7" s="3411"/>
      <c r="BE7" s="3411"/>
      <c r="BF7" s="3412"/>
      <c r="BG7" s="3378" t="s">
        <v>1469</v>
      </c>
      <c r="BH7" s="3379"/>
      <c r="BI7" s="3379"/>
      <c r="BJ7" s="3379"/>
      <c r="BK7" s="3379"/>
      <c r="BL7" s="3379"/>
      <c r="BM7" s="3379"/>
      <c r="BN7" s="3379"/>
      <c r="BO7" s="3379"/>
      <c r="BP7" s="3380"/>
    </row>
    <row r="8" spans="1:74" s="754" customFormat="1" ht="15" customHeight="1">
      <c r="A8" s="3335"/>
      <c r="B8" s="3340"/>
      <c r="C8" s="3341"/>
      <c r="D8" s="3341"/>
      <c r="E8" s="3341"/>
      <c r="F8" s="3342"/>
      <c r="G8" s="3323"/>
      <c r="H8" s="3324"/>
      <c r="I8" s="3324"/>
      <c r="J8" s="3324"/>
      <c r="K8" s="3324"/>
      <c r="L8" s="3339"/>
      <c r="M8" s="3344"/>
      <c r="N8" s="3347"/>
      <c r="O8" s="3397" t="s">
        <v>861</v>
      </c>
      <c r="P8" s="3398"/>
      <c r="Q8" s="3433"/>
      <c r="R8" s="2194"/>
      <c r="S8" s="2195"/>
      <c r="T8" s="2196"/>
      <c r="U8" s="3367" t="s">
        <v>1470</v>
      </c>
      <c r="V8" s="3368"/>
      <c r="W8" s="3368"/>
      <c r="X8" s="3367" t="s">
        <v>97</v>
      </c>
      <c r="Y8" s="3434"/>
      <c r="Z8" s="3360"/>
      <c r="AA8" s="3360"/>
      <c r="AB8" s="2194"/>
      <c r="AC8" s="2195"/>
      <c r="AD8" s="3359"/>
      <c r="AE8" s="3360"/>
      <c r="AF8" s="3360"/>
      <c r="AG8" s="3360"/>
      <c r="AH8" s="3363"/>
      <c r="AI8" s="3360"/>
      <c r="AJ8" s="3360"/>
      <c r="AK8" s="3364"/>
      <c r="AL8" s="3435" t="s">
        <v>1742</v>
      </c>
      <c r="AM8" s="3436"/>
      <c r="AN8" s="3437"/>
      <c r="AO8" s="3438" t="s">
        <v>1743</v>
      </c>
      <c r="AP8" s="3439"/>
      <c r="AQ8" s="3439"/>
      <c r="AR8" s="3440"/>
      <c r="AS8" s="3438" t="s">
        <v>1210</v>
      </c>
      <c r="AT8" s="3439"/>
      <c r="AU8" s="3439"/>
      <c r="AV8" s="3440"/>
      <c r="AW8" s="3397"/>
      <c r="AX8" s="3398"/>
      <c r="AY8" s="3398"/>
      <c r="AZ8" s="3375"/>
      <c r="BA8" s="3376"/>
      <c r="BB8" s="3377"/>
      <c r="BC8" s="3410"/>
      <c r="BD8" s="3411"/>
      <c r="BE8" s="3411"/>
      <c r="BF8" s="3412"/>
      <c r="BG8" s="3378"/>
      <c r="BH8" s="3379"/>
      <c r="BI8" s="3379"/>
      <c r="BJ8" s="3379"/>
      <c r="BK8" s="3379"/>
      <c r="BL8" s="3379"/>
      <c r="BM8" s="3379"/>
      <c r="BN8" s="3379"/>
      <c r="BO8" s="3379"/>
      <c r="BP8" s="3380"/>
    </row>
    <row r="9" spans="1:74" s="754" customFormat="1" ht="15" customHeight="1">
      <c r="A9" s="3335"/>
      <c r="B9" s="3320" t="s">
        <v>268</v>
      </c>
      <c r="C9" s="3321"/>
      <c r="D9" s="3322"/>
      <c r="E9" s="3416" t="s">
        <v>267</v>
      </c>
      <c r="F9" s="3417"/>
      <c r="G9" s="3323"/>
      <c r="H9" s="3324"/>
      <c r="I9" s="3324"/>
      <c r="J9" s="3324"/>
      <c r="K9" s="3324"/>
      <c r="L9" s="3339"/>
      <c r="M9" s="3344"/>
      <c r="N9" s="3347"/>
      <c r="O9" s="3397"/>
      <c r="P9" s="3398"/>
      <c r="Q9" s="3433"/>
      <c r="R9" s="2194"/>
      <c r="S9" s="2195"/>
      <c r="T9" s="2196"/>
      <c r="U9" s="2194"/>
      <c r="V9" s="2195"/>
      <c r="W9" s="2195"/>
      <c r="X9" s="2194"/>
      <c r="Y9" s="2196"/>
      <c r="Z9" s="3360"/>
      <c r="AA9" s="3360"/>
      <c r="AB9" s="2194"/>
      <c r="AC9" s="2195"/>
      <c r="AD9" s="3359"/>
      <c r="AE9" s="3360"/>
      <c r="AF9" s="3360"/>
      <c r="AG9" s="3360"/>
      <c r="AH9" s="3363"/>
      <c r="AI9" s="3360"/>
      <c r="AJ9" s="3360"/>
      <c r="AK9" s="3364"/>
      <c r="AL9" s="3420" t="s">
        <v>1744</v>
      </c>
      <c r="AM9" s="3421"/>
      <c r="AN9" s="3422"/>
      <c r="AO9" s="3420" t="s">
        <v>1745</v>
      </c>
      <c r="AP9" s="3421"/>
      <c r="AQ9" s="3421"/>
      <c r="AR9" s="3422"/>
      <c r="AS9" s="3420" t="s">
        <v>1211</v>
      </c>
      <c r="AT9" s="3421"/>
      <c r="AU9" s="3421"/>
      <c r="AV9" s="3422"/>
      <c r="AW9" s="3397"/>
      <c r="AX9" s="3398"/>
      <c r="AY9" s="3398"/>
      <c r="AZ9" s="3375" t="s">
        <v>265</v>
      </c>
      <c r="BA9" s="3376"/>
      <c r="BB9" s="3377"/>
      <c r="BC9" s="3410"/>
      <c r="BD9" s="3411"/>
      <c r="BE9" s="3411"/>
      <c r="BF9" s="3412"/>
      <c r="BG9" s="3378"/>
      <c r="BH9" s="3379"/>
      <c r="BI9" s="3379"/>
      <c r="BJ9" s="3379"/>
      <c r="BK9" s="3379"/>
      <c r="BL9" s="3379"/>
      <c r="BM9" s="3379"/>
      <c r="BN9" s="3379"/>
      <c r="BO9" s="3379"/>
      <c r="BP9" s="3380"/>
    </row>
    <row r="10" spans="1:74" s="754" customFormat="1" ht="15" customHeight="1">
      <c r="A10" s="3335"/>
      <c r="B10" s="3323"/>
      <c r="C10" s="3324"/>
      <c r="D10" s="3325"/>
      <c r="E10" s="3418"/>
      <c r="F10" s="3419"/>
      <c r="G10" s="3323"/>
      <c r="H10" s="3324"/>
      <c r="I10" s="3324"/>
      <c r="J10" s="3324"/>
      <c r="K10" s="3324"/>
      <c r="L10" s="3339"/>
      <c r="M10" s="3345"/>
      <c r="N10" s="3348"/>
      <c r="O10" s="3397"/>
      <c r="P10" s="3398"/>
      <c r="Q10" s="3433"/>
      <c r="R10" s="2194"/>
      <c r="S10" s="2195"/>
      <c r="T10" s="2196"/>
      <c r="U10" s="2194"/>
      <c r="V10" s="2195"/>
      <c r="W10" s="2195"/>
      <c r="X10" s="2194"/>
      <c r="Y10" s="2196"/>
      <c r="Z10" s="3360"/>
      <c r="AA10" s="3360"/>
      <c r="AB10" s="2194"/>
      <c r="AC10" s="2195"/>
      <c r="AD10" s="967" t="s">
        <v>27</v>
      </c>
      <c r="AE10" s="3426" t="s">
        <v>272</v>
      </c>
      <c r="AF10" s="3426"/>
      <c r="AG10" s="968" t="s">
        <v>17</v>
      </c>
      <c r="AH10" s="969" t="s">
        <v>27</v>
      </c>
      <c r="AI10" s="3426" t="s">
        <v>272</v>
      </c>
      <c r="AJ10" s="3426"/>
      <c r="AK10" s="970" t="s">
        <v>17</v>
      </c>
      <c r="AL10" s="3427" t="s">
        <v>1746</v>
      </c>
      <c r="AM10" s="3428"/>
      <c r="AN10" s="3429"/>
      <c r="AO10" s="3430" t="s">
        <v>1209</v>
      </c>
      <c r="AP10" s="3431"/>
      <c r="AQ10" s="3431"/>
      <c r="AR10" s="3432"/>
      <c r="AS10" s="3427" t="s">
        <v>162</v>
      </c>
      <c r="AT10" s="3428"/>
      <c r="AU10" s="3428"/>
      <c r="AV10" s="3429"/>
      <c r="AW10" s="3399"/>
      <c r="AX10" s="3400"/>
      <c r="AY10" s="3400"/>
      <c r="AZ10" s="3423"/>
      <c r="BA10" s="3424"/>
      <c r="BB10" s="3425"/>
      <c r="BC10" s="3413"/>
      <c r="BD10" s="3414"/>
      <c r="BE10" s="3414"/>
      <c r="BF10" s="3415"/>
      <c r="BG10" s="3381"/>
      <c r="BH10" s="3382"/>
      <c r="BI10" s="3382"/>
      <c r="BJ10" s="3382"/>
      <c r="BK10" s="3382"/>
      <c r="BL10" s="3382"/>
      <c r="BM10" s="3382"/>
      <c r="BN10" s="3382"/>
      <c r="BO10" s="3382"/>
      <c r="BP10" s="3383"/>
    </row>
    <row r="11" spans="1:74" s="754" customFormat="1" ht="15" customHeight="1">
      <c r="A11" s="3515">
        <v>1</v>
      </c>
      <c r="B11" s="3730"/>
      <c r="C11" s="3731"/>
      <c r="D11" s="3731"/>
      <c r="E11" s="3731"/>
      <c r="F11" s="3732"/>
      <c r="G11" s="3730"/>
      <c r="H11" s="3731"/>
      <c r="I11" s="3731"/>
      <c r="J11" s="3731"/>
      <c r="K11" s="3731"/>
      <c r="L11" s="3732"/>
      <c r="M11" s="3733"/>
      <c r="N11" s="3734"/>
      <c r="O11" s="3704"/>
      <c r="P11" s="3705"/>
      <c r="Q11" s="3706"/>
      <c r="R11" s="3688"/>
      <c r="S11" s="3689"/>
      <c r="T11" s="3690"/>
      <c r="U11" s="3694"/>
      <c r="V11" s="3695"/>
      <c r="W11" s="3696"/>
      <c r="X11" s="3700"/>
      <c r="Y11" s="3484" t="s">
        <v>99</v>
      </c>
      <c r="Z11" s="3702"/>
      <c r="AA11" s="3484" t="s">
        <v>99</v>
      </c>
      <c r="AB11" s="3461">
        <f>IF((X13+Z13)&gt;=12,X11+Z11+1,X11+Z11)</f>
        <v>0</v>
      </c>
      <c r="AC11" s="3463" t="s">
        <v>99</v>
      </c>
      <c r="AD11" s="3677"/>
      <c r="AE11" s="3678"/>
      <c r="AF11" s="3678"/>
      <c r="AG11" s="3678"/>
      <c r="AH11" s="3681"/>
      <c r="AI11" s="3678"/>
      <c r="AJ11" s="3678"/>
      <c r="AK11" s="3682"/>
      <c r="AL11" s="3685"/>
      <c r="AM11" s="3686"/>
      <c r="AN11" s="3687"/>
      <c r="AO11" s="3685"/>
      <c r="AP11" s="3686"/>
      <c r="AQ11" s="3686"/>
      <c r="AR11" s="3687"/>
      <c r="AS11" s="3743"/>
      <c r="AT11" s="3744"/>
      <c r="AU11" s="3744"/>
      <c r="AV11" s="3745"/>
      <c r="AW11" s="3534">
        <f>AH11+SUM(AL11:AV13)</f>
        <v>0</v>
      </c>
      <c r="AX11" s="3535"/>
      <c r="AY11" s="3535"/>
      <c r="AZ11" s="3746"/>
      <c r="BA11" s="3747"/>
      <c r="BB11" s="3748"/>
      <c r="BC11" s="971"/>
      <c r="BD11" s="972"/>
      <c r="BE11" s="972"/>
      <c r="BF11" s="973"/>
      <c r="BG11" s="3656"/>
      <c r="BH11" s="3657"/>
      <c r="BI11" s="3657"/>
      <c r="BJ11" s="3657"/>
      <c r="BK11" s="3657"/>
      <c r="BL11" s="3657"/>
      <c r="BM11" s="3657"/>
      <c r="BN11" s="3657"/>
      <c r="BO11" s="3657"/>
      <c r="BP11" s="3658"/>
    </row>
    <row r="12" spans="1:74" s="754" customFormat="1" ht="15" customHeight="1">
      <c r="A12" s="3503"/>
      <c r="B12" s="3718"/>
      <c r="C12" s="3719"/>
      <c r="D12" s="3719"/>
      <c r="E12" s="3719"/>
      <c r="F12" s="3720"/>
      <c r="G12" s="3721"/>
      <c r="H12" s="3722"/>
      <c r="I12" s="3722"/>
      <c r="J12" s="3722"/>
      <c r="K12" s="3722"/>
      <c r="L12" s="3723"/>
      <c r="M12" s="3725"/>
      <c r="N12" s="3728"/>
      <c r="O12" s="3665"/>
      <c r="P12" s="3666"/>
      <c r="Q12" s="3667"/>
      <c r="R12" s="3691"/>
      <c r="S12" s="3692"/>
      <c r="T12" s="3693"/>
      <c r="U12" s="3697"/>
      <c r="V12" s="3698"/>
      <c r="W12" s="3699"/>
      <c r="X12" s="3701"/>
      <c r="Y12" s="3339"/>
      <c r="Z12" s="3703"/>
      <c r="AA12" s="3339"/>
      <c r="AB12" s="3462"/>
      <c r="AC12" s="3464"/>
      <c r="AD12" s="3679"/>
      <c r="AE12" s="3680"/>
      <c r="AF12" s="3680"/>
      <c r="AG12" s="3680"/>
      <c r="AH12" s="3683"/>
      <c r="AI12" s="3680"/>
      <c r="AJ12" s="3680"/>
      <c r="AK12" s="3684"/>
      <c r="AL12" s="3668"/>
      <c r="AM12" s="3669"/>
      <c r="AN12" s="3670"/>
      <c r="AO12" s="3668"/>
      <c r="AP12" s="3669"/>
      <c r="AQ12" s="3669"/>
      <c r="AR12" s="3670"/>
      <c r="AS12" s="3671"/>
      <c r="AT12" s="3672"/>
      <c r="AU12" s="3672"/>
      <c r="AV12" s="3673"/>
      <c r="AW12" s="3526"/>
      <c r="AX12" s="3527"/>
      <c r="AY12" s="3527"/>
      <c r="AZ12" s="3749"/>
      <c r="BA12" s="3750"/>
      <c r="BB12" s="3751"/>
      <c r="BC12" s="749"/>
      <c r="BD12" s="583"/>
      <c r="BE12" s="583"/>
      <c r="BF12" s="975"/>
      <c r="BG12" s="3659"/>
      <c r="BH12" s="3660"/>
      <c r="BI12" s="3660"/>
      <c r="BJ12" s="3660"/>
      <c r="BK12" s="3660"/>
      <c r="BL12" s="3660"/>
      <c r="BM12" s="3660"/>
      <c r="BN12" s="3660"/>
      <c r="BO12" s="3660"/>
      <c r="BP12" s="3661"/>
    </row>
    <row r="13" spans="1:74" s="754" customFormat="1" ht="15" customHeight="1">
      <c r="A13" s="3503"/>
      <c r="B13" s="3735"/>
      <c r="C13" s="3736"/>
      <c r="D13" s="3737"/>
      <c r="E13" s="3738"/>
      <c r="F13" s="3739"/>
      <c r="G13" s="3721"/>
      <c r="H13" s="3722"/>
      <c r="I13" s="3722"/>
      <c r="J13" s="3722"/>
      <c r="K13" s="3722"/>
      <c r="L13" s="3723"/>
      <c r="M13" s="3725"/>
      <c r="N13" s="3728"/>
      <c r="O13" s="3665"/>
      <c r="P13" s="3666"/>
      <c r="Q13" s="3667"/>
      <c r="R13" s="3691"/>
      <c r="S13" s="3692"/>
      <c r="T13" s="3693"/>
      <c r="U13" s="3674"/>
      <c r="V13" s="3675"/>
      <c r="W13" s="3675"/>
      <c r="X13" s="1051"/>
      <c r="Y13" s="977" t="s">
        <v>28</v>
      </c>
      <c r="Z13" s="1052"/>
      <c r="AA13" s="977" t="s">
        <v>28</v>
      </c>
      <c r="AB13" s="979">
        <f>IF((X13+Z13)&gt;=12,X13+Z13-12,X13+Z13)</f>
        <v>0</v>
      </c>
      <c r="AC13" s="977" t="s">
        <v>28</v>
      </c>
      <c r="AD13" s="1053" t="s">
        <v>27</v>
      </c>
      <c r="AE13" s="3676"/>
      <c r="AF13" s="3676"/>
      <c r="AG13" s="1054" t="s">
        <v>17</v>
      </c>
      <c r="AH13" s="1055" t="s">
        <v>27</v>
      </c>
      <c r="AI13" s="3676"/>
      <c r="AJ13" s="3676"/>
      <c r="AK13" s="1056" t="s">
        <v>17</v>
      </c>
      <c r="AL13" s="3707"/>
      <c r="AM13" s="3708"/>
      <c r="AN13" s="3709"/>
      <c r="AO13" s="3707"/>
      <c r="AP13" s="3708"/>
      <c r="AQ13" s="3708"/>
      <c r="AR13" s="3709"/>
      <c r="AS13" s="3710"/>
      <c r="AT13" s="3711"/>
      <c r="AU13" s="3711"/>
      <c r="AV13" s="3712"/>
      <c r="AW13" s="3526"/>
      <c r="AX13" s="3527"/>
      <c r="AY13" s="3527"/>
      <c r="AZ13" s="3713"/>
      <c r="BA13" s="3692"/>
      <c r="BB13" s="3714"/>
      <c r="BC13" s="984"/>
      <c r="BD13" s="985"/>
      <c r="BE13" s="985"/>
      <c r="BF13" s="986"/>
      <c r="BG13" s="3662"/>
      <c r="BH13" s="3663"/>
      <c r="BI13" s="3663"/>
      <c r="BJ13" s="3663"/>
      <c r="BK13" s="3663"/>
      <c r="BL13" s="3663"/>
      <c r="BM13" s="3663"/>
      <c r="BN13" s="3663"/>
      <c r="BO13" s="3663"/>
      <c r="BP13" s="3664"/>
    </row>
    <row r="14" spans="1:74" s="754" customFormat="1" ht="15" customHeight="1">
      <c r="A14" s="3502">
        <v>2</v>
      </c>
      <c r="B14" s="3715"/>
      <c r="C14" s="3716"/>
      <c r="D14" s="3716"/>
      <c r="E14" s="3716"/>
      <c r="F14" s="3717"/>
      <c r="G14" s="3715"/>
      <c r="H14" s="3716"/>
      <c r="I14" s="3716"/>
      <c r="J14" s="3716"/>
      <c r="K14" s="3716"/>
      <c r="L14" s="3717"/>
      <c r="M14" s="3724"/>
      <c r="N14" s="3727"/>
      <c r="O14" s="3765"/>
      <c r="P14" s="3766"/>
      <c r="Q14" s="3767"/>
      <c r="R14" s="3768"/>
      <c r="S14" s="3769"/>
      <c r="T14" s="3770"/>
      <c r="U14" s="3774"/>
      <c r="V14" s="3775"/>
      <c r="W14" s="3775"/>
      <c r="X14" s="3778"/>
      <c r="Y14" s="3547" t="s">
        <v>99</v>
      </c>
      <c r="Z14" s="3779"/>
      <c r="AA14" s="3547" t="s">
        <v>99</v>
      </c>
      <c r="AB14" s="3548">
        <f>IF((X16+Z16)&gt;=12,X14+Z14+1,X14+Z14)</f>
        <v>0</v>
      </c>
      <c r="AC14" s="3549" t="s">
        <v>99</v>
      </c>
      <c r="AD14" s="3761"/>
      <c r="AE14" s="3762"/>
      <c r="AF14" s="3762"/>
      <c r="AG14" s="3762"/>
      <c r="AH14" s="3763"/>
      <c r="AI14" s="3762"/>
      <c r="AJ14" s="3762"/>
      <c r="AK14" s="3764"/>
      <c r="AL14" s="3668"/>
      <c r="AM14" s="3669"/>
      <c r="AN14" s="3670"/>
      <c r="AO14" s="3668"/>
      <c r="AP14" s="3669"/>
      <c r="AQ14" s="3669"/>
      <c r="AR14" s="3670"/>
      <c r="AS14" s="3671"/>
      <c r="AT14" s="3672"/>
      <c r="AU14" s="3672"/>
      <c r="AV14" s="3673"/>
      <c r="AW14" s="3526">
        <f>AH14+SUM(AL14:AV16)</f>
        <v>0</v>
      </c>
      <c r="AX14" s="3527"/>
      <c r="AY14" s="3527"/>
      <c r="AZ14" s="3740"/>
      <c r="BA14" s="3741"/>
      <c r="BB14" s="3742"/>
      <c r="BC14" s="749"/>
      <c r="BD14" s="583"/>
      <c r="BE14" s="583"/>
      <c r="BF14" s="975"/>
      <c r="BG14" s="3752"/>
      <c r="BH14" s="3753"/>
      <c r="BI14" s="3753"/>
      <c r="BJ14" s="3753"/>
      <c r="BK14" s="3753"/>
      <c r="BL14" s="3753"/>
      <c r="BM14" s="3753"/>
      <c r="BN14" s="3753"/>
      <c r="BO14" s="3753"/>
      <c r="BP14" s="3754"/>
    </row>
    <row r="15" spans="1:74" s="754" customFormat="1" ht="15" customHeight="1">
      <c r="A15" s="3503"/>
      <c r="B15" s="3718"/>
      <c r="C15" s="3719"/>
      <c r="D15" s="3719"/>
      <c r="E15" s="3719"/>
      <c r="F15" s="3720"/>
      <c r="G15" s="3721"/>
      <c r="H15" s="3722"/>
      <c r="I15" s="3722"/>
      <c r="J15" s="3722"/>
      <c r="K15" s="3722"/>
      <c r="L15" s="3723"/>
      <c r="M15" s="3725"/>
      <c r="N15" s="3728"/>
      <c r="O15" s="3755"/>
      <c r="P15" s="3756"/>
      <c r="Q15" s="3757"/>
      <c r="R15" s="3691"/>
      <c r="S15" s="3692"/>
      <c r="T15" s="3693"/>
      <c r="U15" s="3776"/>
      <c r="V15" s="3777"/>
      <c r="W15" s="3777"/>
      <c r="X15" s="3701"/>
      <c r="Y15" s="3339"/>
      <c r="Z15" s="3703"/>
      <c r="AA15" s="3339"/>
      <c r="AB15" s="3462"/>
      <c r="AC15" s="3464"/>
      <c r="AD15" s="3679"/>
      <c r="AE15" s="3680"/>
      <c r="AF15" s="3680"/>
      <c r="AG15" s="3680"/>
      <c r="AH15" s="3683"/>
      <c r="AI15" s="3680"/>
      <c r="AJ15" s="3680"/>
      <c r="AK15" s="3684"/>
      <c r="AL15" s="3668"/>
      <c r="AM15" s="3669"/>
      <c r="AN15" s="3670"/>
      <c r="AO15" s="3668"/>
      <c r="AP15" s="3669"/>
      <c r="AQ15" s="3669"/>
      <c r="AR15" s="3670"/>
      <c r="AS15" s="3671"/>
      <c r="AT15" s="3672"/>
      <c r="AU15" s="3672"/>
      <c r="AV15" s="3673"/>
      <c r="AW15" s="3526"/>
      <c r="AX15" s="3527"/>
      <c r="AY15" s="3527"/>
      <c r="AZ15" s="3740"/>
      <c r="BA15" s="3741"/>
      <c r="BB15" s="3742"/>
      <c r="BC15" s="749"/>
      <c r="BD15" s="583"/>
      <c r="BE15" s="583"/>
      <c r="BF15" s="975"/>
      <c r="BG15" s="3659"/>
      <c r="BH15" s="3660"/>
      <c r="BI15" s="3660"/>
      <c r="BJ15" s="3660"/>
      <c r="BK15" s="3660"/>
      <c r="BL15" s="3660"/>
      <c r="BM15" s="3660"/>
      <c r="BN15" s="3660"/>
      <c r="BO15" s="3660"/>
      <c r="BP15" s="3661"/>
    </row>
    <row r="16" spans="1:74" s="754" customFormat="1" ht="15" customHeight="1">
      <c r="A16" s="3504"/>
      <c r="B16" s="3735"/>
      <c r="C16" s="3736"/>
      <c r="D16" s="3737"/>
      <c r="E16" s="3738"/>
      <c r="F16" s="3739"/>
      <c r="G16" s="3718"/>
      <c r="H16" s="3719"/>
      <c r="I16" s="3719"/>
      <c r="J16" s="3719"/>
      <c r="K16" s="3719"/>
      <c r="L16" s="3720"/>
      <c r="M16" s="3726"/>
      <c r="N16" s="3729"/>
      <c r="O16" s="3758"/>
      <c r="P16" s="3759"/>
      <c r="Q16" s="3760"/>
      <c r="R16" s="3771"/>
      <c r="S16" s="3772"/>
      <c r="T16" s="3773"/>
      <c r="U16" s="3783"/>
      <c r="V16" s="3784"/>
      <c r="W16" s="3784"/>
      <c r="X16" s="1057"/>
      <c r="Y16" s="988" t="s">
        <v>28</v>
      </c>
      <c r="Z16" s="1058"/>
      <c r="AA16" s="988" t="s">
        <v>28</v>
      </c>
      <c r="AB16" s="990">
        <f>IF((X16+Z16)&gt;=12,X16+Z16-12,X16+Z16)</f>
        <v>0</v>
      </c>
      <c r="AC16" s="988" t="s">
        <v>28</v>
      </c>
      <c r="AD16" s="1059" t="s">
        <v>27</v>
      </c>
      <c r="AE16" s="3782"/>
      <c r="AF16" s="3782"/>
      <c r="AG16" s="1060" t="s">
        <v>17</v>
      </c>
      <c r="AH16" s="1061" t="s">
        <v>27</v>
      </c>
      <c r="AI16" s="3782"/>
      <c r="AJ16" s="3782"/>
      <c r="AK16" s="1062" t="s">
        <v>17</v>
      </c>
      <c r="AL16" s="3668"/>
      <c r="AM16" s="3669"/>
      <c r="AN16" s="3670"/>
      <c r="AO16" s="3707"/>
      <c r="AP16" s="3708"/>
      <c r="AQ16" s="3708"/>
      <c r="AR16" s="3709"/>
      <c r="AS16" s="3671"/>
      <c r="AT16" s="3672"/>
      <c r="AU16" s="3672"/>
      <c r="AV16" s="3673"/>
      <c r="AW16" s="3526"/>
      <c r="AX16" s="3527"/>
      <c r="AY16" s="3527"/>
      <c r="AZ16" s="3780"/>
      <c r="BA16" s="3766"/>
      <c r="BB16" s="3781"/>
      <c r="BC16" s="984"/>
      <c r="BD16" s="985"/>
      <c r="BE16" s="985"/>
      <c r="BF16" s="986"/>
      <c r="BG16" s="3662"/>
      <c r="BH16" s="3663"/>
      <c r="BI16" s="3663"/>
      <c r="BJ16" s="3663"/>
      <c r="BK16" s="3663"/>
      <c r="BL16" s="3663"/>
      <c r="BM16" s="3663"/>
      <c r="BN16" s="3663"/>
      <c r="BO16" s="3663"/>
      <c r="BP16" s="3664"/>
    </row>
    <row r="17" spans="1:77" s="754" customFormat="1" ht="15" customHeight="1">
      <c r="A17" s="3503">
        <v>3</v>
      </c>
      <c r="B17" s="3715"/>
      <c r="C17" s="3716"/>
      <c r="D17" s="3716"/>
      <c r="E17" s="3716"/>
      <c r="F17" s="3717"/>
      <c r="G17" s="3721"/>
      <c r="H17" s="3722"/>
      <c r="I17" s="3722"/>
      <c r="J17" s="3722"/>
      <c r="K17" s="3722"/>
      <c r="L17" s="3723"/>
      <c r="M17" s="3725"/>
      <c r="N17" s="3728"/>
      <c r="O17" s="3771"/>
      <c r="P17" s="3772"/>
      <c r="Q17" s="3773"/>
      <c r="R17" s="3691"/>
      <c r="S17" s="3692"/>
      <c r="T17" s="3693"/>
      <c r="U17" s="3776"/>
      <c r="V17" s="3777"/>
      <c r="W17" s="3777"/>
      <c r="X17" s="3701"/>
      <c r="Y17" s="3339" t="s">
        <v>99</v>
      </c>
      <c r="Z17" s="3703"/>
      <c r="AA17" s="3339" t="s">
        <v>99</v>
      </c>
      <c r="AB17" s="3462">
        <f>IF((X19+Z19)&gt;=12,X17+Z17+1,X17+Z17)</f>
        <v>0</v>
      </c>
      <c r="AC17" s="3464" t="s">
        <v>99</v>
      </c>
      <c r="AD17" s="3679"/>
      <c r="AE17" s="3680"/>
      <c r="AF17" s="3680"/>
      <c r="AG17" s="3680"/>
      <c r="AH17" s="3683"/>
      <c r="AI17" s="3680"/>
      <c r="AJ17" s="3680"/>
      <c r="AK17" s="3684"/>
      <c r="AL17" s="3793"/>
      <c r="AM17" s="3794"/>
      <c r="AN17" s="3795"/>
      <c r="AO17" s="3668"/>
      <c r="AP17" s="3669"/>
      <c r="AQ17" s="3669"/>
      <c r="AR17" s="3670"/>
      <c r="AS17" s="3796"/>
      <c r="AT17" s="3797"/>
      <c r="AU17" s="3797"/>
      <c r="AV17" s="3798"/>
      <c r="AW17" s="3526">
        <f>AH17+SUM(AL17:AV19)</f>
        <v>0</v>
      </c>
      <c r="AX17" s="3527"/>
      <c r="AY17" s="3527"/>
      <c r="AZ17" s="3749"/>
      <c r="BA17" s="3750"/>
      <c r="BB17" s="3751"/>
      <c r="BC17" s="749"/>
      <c r="BD17" s="583"/>
      <c r="BE17" s="583"/>
      <c r="BF17" s="975"/>
      <c r="BG17" s="3752"/>
      <c r="BH17" s="3753"/>
      <c r="BI17" s="3753"/>
      <c r="BJ17" s="3753"/>
      <c r="BK17" s="3753"/>
      <c r="BL17" s="3753"/>
      <c r="BM17" s="3753"/>
      <c r="BN17" s="3753"/>
      <c r="BO17" s="3753"/>
      <c r="BP17" s="3754"/>
      <c r="BY17" s="607"/>
    </row>
    <row r="18" spans="1:77" s="754" customFormat="1" ht="15" customHeight="1">
      <c r="A18" s="3503"/>
      <c r="B18" s="3718"/>
      <c r="C18" s="3719"/>
      <c r="D18" s="3719"/>
      <c r="E18" s="3719"/>
      <c r="F18" s="3720"/>
      <c r="G18" s="3721"/>
      <c r="H18" s="3722"/>
      <c r="I18" s="3722"/>
      <c r="J18" s="3722"/>
      <c r="K18" s="3722"/>
      <c r="L18" s="3723"/>
      <c r="M18" s="3725"/>
      <c r="N18" s="3728"/>
      <c r="O18" s="3665"/>
      <c r="P18" s="3666"/>
      <c r="Q18" s="3667"/>
      <c r="R18" s="3691"/>
      <c r="S18" s="3692"/>
      <c r="T18" s="3693"/>
      <c r="U18" s="3776"/>
      <c r="V18" s="3777"/>
      <c r="W18" s="3777"/>
      <c r="X18" s="3701"/>
      <c r="Y18" s="3339"/>
      <c r="Z18" s="3703"/>
      <c r="AA18" s="3339"/>
      <c r="AB18" s="3462"/>
      <c r="AC18" s="3464"/>
      <c r="AD18" s="3679"/>
      <c r="AE18" s="3680"/>
      <c r="AF18" s="3680"/>
      <c r="AG18" s="3680"/>
      <c r="AH18" s="3683"/>
      <c r="AI18" s="3680"/>
      <c r="AJ18" s="3680"/>
      <c r="AK18" s="3684"/>
      <c r="AL18" s="3668"/>
      <c r="AM18" s="3669"/>
      <c r="AN18" s="3670"/>
      <c r="AO18" s="3668"/>
      <c r="AP18" s="3669"/>
      <c r="AQ18" s="3669"/>
      <c r="AR18" s="3670"/>
      <c r="AS18" s="3671"/>
      <c r="AT18" s="3672"/>
      <c r="AU18" s="3672"/>
      <c r="AV18" s="3673"/>
      <c r="AW18" s="3526"/>
      <c r="AX18" s="3527"/>
      <c r="AY18" s="3527"/>
      <c r="AZ18" s="3740"/>
      <c r="BA18" s="3741"/>
      <c r="BB18" s="3742"/>
      <c r="BC18" s="749"/>
      <c r="BD18" s="583"/>
      <c r="BE18" s="583"/>
      <c r="BF18" s="975"/>
      <c r="BG18" s="3785"/>
      <c r="BH18" s="3786"/>
      <c r="BI18" s="3786"/>
      <c r="BJ18" s="3786"/>
      <c r="BK18" s="3786"/>
      <c r="BL18" s="3786"/>
      <c r="BM18" s="3786"/>
      <c r="BN18" s="3786"/>
      <c r="BO18" s="3786"/>
      <c r="BP18" s="3787"/>
    </row>
    <row r="19" spans="1:77" s="754" customFormat="1" ht="15" customHeight="1">
      <c r="A19" s="3503"/>
      <c r="B19" s="3735"/>
      <c r="C19" s="3736"/>
      <c r="D19" s="3737"/>
      <c r="E19" s="3738"/>
      <c r="F19" s="3739"/>
      <c r="G19" s="3721"/>
      <c r="H19" s="3722"/>
      <c r="I19" s="3722"/>
      <c r="J19" s="3722"/>
      <c r="K19" s="3722"/>
      <c r="L19" s="3723"/>
      <c r="M19" s="3725"/>
      <c r="N19" s="3728"/>
      <c r="O19" s="3665"/>
      <c r="P19" s="3666"/>
      <c r="Q19" s="3667"/>
      <c r="R19" s="3691"/>
      <c r="S19" s="3692"/>
      <c r="T19" s="3693"/>
      <c r="U19" s="3674"/>
      <c r="V19" s="3675"/>
      <c r="W19" s="3675"/>
      <c r="X19" s="1051"/>
      <c r="Y19" s="977" t="s">
        <v>28</v>
      </c>
      <c r="Z19" s="1052"/>
      <c r="AA19" s="977" t="s">
        <v>28</v>
      </c>
      <c r="AB19" s="979">
        <f>IF((X19+Z19)&gt;=12,X19+Z19-12,X19+Z19)</f>
        <v>0</v>
      </c>
      <c r="AC19" s="977" t="s">
        <v>28</v>
      </c>
      <c r="AD19" s="1053" t="s">
        <v>27</v>
      </c>
      <c r="AE19" s="3676"/>
      <c r="AF19" s="3676"/>
      <c r="AG19" s="1054" t="s">
        <v>17</v>
      </c>
      <c r="AH19" s="1055" t="s">
        <v>27</v>
      </c>
      <c r="AI19" s="3676"/>
      <c r="AJ19" s="3676"/>
      <c r="AK19" s="1056" t="s">
        <v>17</v>
      </c>
      <c r="AL19" s="3707"/>
      <c r="AM19" s="3708"/>
      <c r="AN19" s="3709"/>
      <c r="AO19" s="3668"/>
      <c r="AP19" s="3669"/>
      <c r="AQ19" s="3669"/>
      <c r="AR19" s="3670"/>
      <c r="AS19" s="3710"/>
      <c r="AT19" s="3711"/>
      <c r="AU19" s="3711"/>
      <c r="AV19" s="3712"/>
      <c r="AW19" s="3526"/>
      <c r="AX19" s="3527"/>
      <c r="AY19" s="3527"/>
      <c r="AZ19" s="3791"/>
      <c r="BA19" s="3769"/>
      <c r="BB19" s="3792"/>
      <c r="BC19" s="984"/>
      <c r="BD19" s="985"/>
      <c r="BE19" s="985"/>
      <c r="BF19" s="986"/>
      <c r="BG19" s="3788"/>
      <c r="BH19" s="3789"/>
      <c r="BI19" s="3789"/>
      <c r="BJ19" s="3789"/>
      <c r="BK19" s="3789"/>
      <c r="BL19" s="3789"/>
      <c r="BM19" s="3789"/>
      <c r="BN19" s="3789"/>
      <c r="BO19" s="3789"/>
      <c r="BP19" s="3790"/>
    </row>
    <row r="20" spans="1:77" s="754" customFormat="1" ht="15" customHeight="1">
      <c r="A20" s="3502">
        <v>4</v>
      </c>
      <c r="B20" s="3715"/>
      <c r="C20" s="3716"/>
      <c r="D20" s="3716"/>
      <c r="E20" s="3716"/>
      <c r="F20" s="3717"/>
      <c r="G20" s="3715"/>
      <c r="H20" s="3716"/>
      <c r="I20" s="3716"/>
      <c r="J20" s="3716"/>
      <c r="K20" s="3716"/>
      <c r="L20" s="3717"/>
      <c r="M20" s="3724"/>
      <c r="N20" s="3727"/>
      <c r="O20" s="3765"/>
      <c r="P20" s="3766"/>
      <c r="Q20" s="3767"/>
      <c r="R20" s="3768"/>
      <c r="S20" s="3769"/>
      <c r="T20" s="3770"/>
      <c r="U20" s="3774"/>
      <c r="V20" s="3775"/>
      <c r="W20" s="3775"/>
      <c r="X20" s="3778"/>
      <c r="Y20" s="3547" t="s">
        <v>99</v>
      </c>
      <c r="Z20" s="3779"/>
      <c r="AA20" s="3547" t="s">
        <v>99</v>
      </c>
      <c r="AB20" s="3548">
        <f>IF((X22+Z22)&gt;=12,X20+Z20+1,X20+Z20)</f>
        <v>0</v>
      </c>
      <c r="AC20" s="3549" t="s">
        <v>99</v>
      </c>
      <c r="AD20" s="3761"/>
      <c r="AE20" s="3762"/>
      <c r="AF20" s="3762"/>
      <c r="AG20" s="3762"/>
      <c r="AH20" s="3763"/>
      <c r="AI20" s="3762"/>
      <c r="AJ20" s="3762"/>
      <c r="AK20" s="3764"/>
      <c r="AL20" s="3668"/>
      <c r="AM20" s="3669"/>
      <c r="AN20" s="3670"/>
      <c r="AO20" s="3668"/>
      <c r="AP20" s="3669"/>
      <c r="AQ20" s="3669"/>
      <c r="AR20" s="3670"/>
      <c r="AS20" s="3671"/>
      <c r="AT20" s="3672"/>
      <c r="AU20" s="3672"/>
      <c r="AV20" s="3673"/>
      <c r="AW20" s="3526">
        <f>AH20+SUM(AL20:AV22)</f>
        <v>0</v>
      </c>
      <c r="AX20" s="3527"/>
      <c r="AY20" s="3527"/>
      <c r="AZ20" s="3740"/>
      <c r="BA20" s="3741"/>
      <c r="BB20" s="3742"/>
      <c r="BC20" s="749"/>
      <c r="BD20" s="583"/>
      <c r="BE20" s="583"/>
      <c r="BF20" s="975"/>
      <c r="BG20" s="3752"/>
      <c r="BH20" s="3799"/>
      <c r="BI20" s="3799"/>
      <c r="BJ20" s="3799"/>
      <c r="BK20" s="3799"/>
      <c r="BL20" s="3799"/>
      <c r="BM20" s="3799"/>
      <c r="BN20" s="3799"/>
      <c r="BO20" s="3799"/>
      <c r="BP20" s="3800"/>
    </row>
    <row r="21" spans="1:77" s="754" customFormat="1" ht="15" customHeight="1">
      <c r="A21" s="3503"/>
      <c r="B21" s="3718"/>
      <c r="C21" s="3719"/>
      <c r="D21" s="3719"/>
      <c r="E21" s="3719"/>
      <c r="F21" s="3720"/>
      <c r="G21" s="3721"/>
      <c r="H21" s="3722"/>
      <c r="I21" s="3722"/>
      <c r="J21" s="3722"/>
      <c r="K21" s="3722"/>
      <c r="L21" s="3723"/>
      <c r="M21" s="3725"/>
      <c r="N21" s="3728"/>
      <c r="O21" s="3665"/>
      <c r="P21" s="3666"/>
      <c r="Q21" s="3667"/>
      <c r="R21" s="3691"/>
      <c r="S21" s="3692"/>
      <c r="T21" s="3693"/>
      <c r="U21" s="3776"/>
      <c r="V21" s="3777"/>
      <c r="W21" s="3777"/>
      <c r="X21" s="3701"/>
      <c r="Y21" s="3339"/>
      <c r="Z21" s="3703"/>
      <c r="AA21" s="3339"/>
      <c r="AB21" s="3462"/>
      <c r="AC21" s="3464"/>
      <c r="AD21" s="3679"/>
      <c r="AE21" s="3680"/>
      <c r="AF21" s="3680"/>
      <c r="AG21" s="3680"/>
      <c r="AH21" s="3683"/>
      <c r="AI21" s="3680"/>
      <c r="AJ21" s="3680"/>
      <c r="AK21" s="3684"/>
      <c r="AL21" s="3668"/>
      <c r="AM21" s="3669"/>
      <c r="AN21" s="3670"/>
      <c r="AO21" s="3668"/>
      <c r="AP21" s="3669"/>
      <c r="AQ21" s="3669"/>
      <c r="AR21" s="3670"/>
      <c r="AS21" s="3671"/>
      <c r="AT21" s="3672"/>
      <c r="AU21" s="3672"/>
      <c r="AV21" s="3673"/>
      <c r="AW21" s="3526"/>
      <c r="AX21" s="3527"/>
      <c r="AY21" s="3527"/>
      <c r="AZ21" s="3740"/>
      <c r="BA21" s="3741"/>
      <c r="BB21" s="3742"/>
      <c r="BC21" s="749"/>
      <c r="BD21" s="583"/>
      <c r="BE21" s="583"/>
      <c r="BF21" s="975"/>
      <c r="BG21" s="3785"/>
      <c r="BH21" s="3786"/>
      <c r="BI21" s="3786"/>
      <c r="BJ21" s="3786"/>
      <c r="BK21" s="3786"/>
      <c r="BL21" s="3786"/>
      <c r="BM21" s="3786"/>
      <c r="BN21" s="3786"/>
      <c r="BO21" s="3786"/>
      <c r="BP21" s="3787"/>
    </row>
    <row r="22" spans="1:77" s="754" customFormat="1" ht="15" customHeight="1">
      <c r="A22" s="3504"/>
      <c r="B22" s="3735"/>
      <c r="C22" s="3736"/>
      <c r="D22" s="3737"/>
      <c r="E22" s="3738"/>
      <c r="F22" s="3739"/>
      <c r="G22" s="3718"/>
      <c r="H22" s="3719"/>
      <c r="I22" s="3719"/>
      <c r="J22" s="3719"/>
      <c r="K22" s="3719"/>
      <c r="L22" s="3720"/>
      <c r="M22" s="3726"/>
      <c r="N22" s="3729"/>
      <c r="O22" s="3758"/>
      <c r="P22" s="3759"/>
      <c r="Q22" s="3760"/>
      <c r="R22" s="3771"/>
      <c r="S22" s="3772"/>
      <c r="T22" s="3773"/>
      <c r="U22" s="3783"/>
      <c r="V22" s="3784"/>
      <c r="W22" s="3784"/>
      <c r="X22" s="1057"/>
      <c r="Y22" s="988" t="s">
        <v>28</v>
      </c>
      <c r="Z22" s="1058"/>
      <c r="AA22" s="988" t="s">
        <v>28</v>
      </c>
      <c r="AB22" s="990">
        <f>IF((X22+Z22)&gt;=12,X22+Z22-12,X22+Z22)</f>
        <v>0</v>
      </c>
      <c r="AC22" s="988" t="s">
        <v>28</v>
      </c>
      <c r="AD22" s="1059" t="s">
        <v>27</v>
      </c>
      <c r="AE22" s="3782"/>
      <c r="AF22" s="3782"/>
      <c r="AG22" s="1060" t="s">
        <v>17</v>
      </c>
      <c r="AH22" s="1061" t="s">
        <v>27</v>
      </c>
      <c r="AI22" s="3782"/>
      <c r="AJ22" s="3782"/>
      <c r="AK22" s="1062" t="s">
        <v>17</v>
      </c>
      <c r="AL22" s="3668"/>
      <c r="AM22" s="3669"/>
      <c r="AN22" s="3670"/>
      <c r="AO22" s="3668"/>
      <c r="AP22" s="3669"/>
      <c r="AQ22" s="3669"/>
      <c r="AR22" s="3670"/>
      <c r="AS22" s="3671"/>
      <c r="AT22" s="3672"/>
      <c r="AU22" s="3672"/>
      <c r="AV22" s="3673"/>
      <c r="AW22" s="3526"/>
      <c r="AX22" s="3527"/>
      <c r="AY22" s="3527"/>
      <c r="AZ22" s="3780"/>
      <c r="BA22" s="3766"/>
      <c r="BB22" s="3781"/>
      <c r="BC22" s="984"/>
      <c r="BD22" s="985"/>
      <c r="BE22" s="985"/>
      <c r="BF22" s="986"/>
      <c r="BG22" s="3788"/>
      <c r="BH22" s="3789"/>
      <c r="BI22" s="3789"/>
      <c r="BJ22" s="3789"/>
      <c r="BK22" s="3789"/>
      <c r="BL22" s="3789"/>
      <c r="BM22" s="3789"/>
      <c r="BN22" s="3789"/>
      <c r="BO22" s="3789"/>
      <c r="BP22" s="3790"/>
    </row>
    <row r="23" spans="1:77" s="754" customFormat="1" ht="15" customHeight="1">
      <c r="A23" s="3503">
        <v>5</v>
      </c>
      <c r="B23" s="3715"/>
      <c r="C23" s="3716"/>
      <c r="D23" s="3716"/>
      <c r="E23" s="3716"/>
      <c r="F23" s="3717"/>
      <c r="G23" s="3721"/>
      <c r="H23" s="3722"/>
      <c r="I23" s="3722"/>
      <c r="J23" s="3722"/>
      <c r="K23" s="3722"/>
      <c r="L23" s="3723"/>
      <c r="M23" s="3725"/>
      <c r="N23" s="3728"/>
      <c r="O23" s="3771"/>
      <c r="P23" s="3772"/>
      <c r="Q23" s="3773"/>
      <c r="R23" s="3691"/>
      <c r="S23" s="3692"/>
      <c r="T23" s="3693"/>
      <c r="U23" s="3776"/>
      <c r="V23" s="3777"/>
      <c r="W23" s="3777"/>
      <c r="X23" s="3701"/>
      <c r="Y23" s="3339" t="s">
        <v>99</v>
      </c>
      <c r="Z23" s="3703"/>
      <c r="AA23" s="3339" t="s">
        <v>99</v>
      </c>
      <c r="AB23" s="3462">
        <f>IF((X25+Z25)&gt;=12,X23+Z23+1,X23+Z23)</f>
        <v>0</v>
      </c>
      <c r="AC23" s="3464" t="s">
        <v>99</v>
      </c>
      <c r="AD23" s="3679"/>
      <c r="AE23" s="3680"/>
      <c r="AF23" s="3680"/>
      <c r="AG23" s="3680"/>
      <c r="AH23" s="3683"/>
      <c r="AI23" s="3680"/>
      <c r="AJ23" s="3680"/>
      <c r="AK23" s="3684"/>
      <c r="AL23" s="3793"/>
      <c r="AM23" s="3794"/>
      <c r="AN23" s="3795"/>
      <c r="AO23" s="3668"/>
      <c r="AP23" s="3669"/>
      <c r="AQ23" s="3669"/>
      <c r="AR23" s="3670"/>
      <c r="AS23" s="3796"/>
      <c r="AT23" s="3797"/>
      <c r="AU23" s="3797"/>
      <c r="AV23" s="3798"/>
      <c r="AW23" s="3526">
        <f>AH23+SUM(AL23:AV25)</f>
        <v>0</v>
      </c>
      <c r="AX23" s="3527"/>
      <c r="AY23" s="3527"/>
      <c r="AZ23" s="3749"/>
      <c r="BA23" s="3750"/>
      <c r="BB23" s="3751"/>
      <c r="BC23" s="749"/>
      <c r="BD23" s="583"/>
      <c r="BE23" s="583"/>
      <c r="BF23" s="975"/>
      <c r="BG23" s="3752"/>
      <c r="BH23" s="3799"/>
      <c r="BI23" s="3799"/>
      <c r="BJ23" s="3799"/>
      <c r="BK23" s="3799"/>
      <c r="BL23" s="3799"/>
      <c r="BM23" s="3799"/>
      <c r="BN23" s="3799"/>
      <c r="BO23" s="3799"/>
      <c r="BP23" s="3800"/>
    </row>
    <row r="24" spans="1:77" s="754" customFormat="1" ht="15" customHeight="1">
      <c r="A24" s="3503"/>
      <c r="B24" s="3718"/>
      <c r="C24" s="3719"/>
      <c r="D24" s="3719"/>
      <c r="E24" s="3719"/>
      <c r="F24" s="3720"/>
      <c r="G24" s="3721"/>
      <c r="H24" s="3722"/>
      <c r="I24" s="3722"/>
      <c r="J24" s="3722"/>
      <c r="K24" s="3722"/>
      <c r="L24" s="3723"/>
      <c r="M24" s="3725"/>
      <c r="N24" s="3728"/>
      <c r="O24" s="3665"/>
      <c r="P24" s="3666"/>
      <c r="Q24" s="3667"/>
      <c r="R24" s="3691"/>
      <c r="S24" s="3692"/>
      <c r="T24" s="3693"/>
      <c r="U24" s="3776"/>
      <c r="V24" s="3777"/>
      <c r="W24" s="3777"/>
      <c r="X24" s="3701"/>
      <c r="Y24" s="3339"/>
      <c r="Z24" s="3703"/>
      <c r="AA24" s="3339"/>
      <c r="AB24" s="3462"/>
      <c r="AC24" s="3464"/>
      <c r="AD24" s="3679"/>
      <c r="AE24" s="3680"/>
      <c r="AF24" s="3680"/>
      <c r="AG24" s="3680"/>
      <c r="AH24" s="3683"/>
      <c r="AI24" s="3680"/>
      <c r="AJ24" s="3680"/>
      <c r="AK24" s="3684"/>
      <c r="AL24" s="3668"/>
      <c r="AM24" s="3669"/>
      <c r="AN24" s="3670"/>
      <c r="AO24" s="3668"/>
      <c r="AP24" s="3669"/>
      <c r="AQ24" s="3669"/>
      <c r="AR24" s="3670"/>
      <c r="AS24" s="3671"/>
      <c r="AT24" s="3672"/>
      <c r="AU24" s="3672"/>
      <c r="AV24" s="3673"/>
      <c r="AW24" s="3526"/>
      <c r="AX24" s="3527"/>
      <c r="AY24" s="3527"/>
      <c r="AZ24" s="3740"/>
      <c r="BA24" s="3741"/>
      <c r="BB24" s="3742"/>
      <c r="BC24" s="749"/>
      <c r="BD24" s="583"/>
      <c r="BE24" s="583"/>
      <c r="BF24" s="975"/>
      <c r="BG24" s="3785"/>
      <c r="BH24" s="3786"/>
      <c r="BI24" s="3786"/>
      <c r="BJ24" s="3786"/>
      <c r="BK24" s="3786"/>
      <c r="BL24" s="3786"/>
      <c r="BM24" s="3786"/>
      <c r="BN24" s="3786"/>
      <c r="BO24" s="3786"/>
      <c r="BP24" s="3787"/>
    </row>
    <row r="25" spans="1:77" s="754" customFormat="1" ht="15" customHeight="1">
      <c r="A25" s="3503"/>
      <c r="B25" s="3735"/>
      <c r="C25" s="3736"/>
      <c r="D25" s="3737"/>
      <c r="E25" s="3738"/>
      <c r="F25" s="3739"/>
      <c r="G25" s="3721"/>
      <c r="H25" s="3722"/>
      <c r="I25" s="3722"/>
      <c r="J25" s="3722"/>
      <c r="K25" s="3722"/>
      <c r="L25" s="3723"/>
      <c r="M25" s="3725"/>
      <c r="N25" s="3728"/>
      <c r="O25" s="3665"/>
      <c r="P25" s="3666"/>
      <c r="Q25" s="3667"/>
      <c r="R25" s="3691"/>
      <c r="S25" s="3692"/>
      <c r="T25" s="3693"/>
      <c r="U25" s="3674"/>
      <c r="V25" s="3675"/>
      <c r="W25" s="3675"/>
      <c r="X25" s="1051"/>
      <c r="Y25" s="977" t="s">
        <v>28</v>
      </c>
      <c r="Z25" s="1052"/>
      <c r="AA25" s="977" t="s">
        <v>28</v>
      </c>
      <c r="AB25" s="979">
        <f>IF((X25+Z25)&gt;=12,X25+Z25-12,X25+Z25)</f>
        <v>0</v>
      </c>
      <c r="AC25" s="977" t="s">
        <v>28</v>
      </c>
      <c r="AD25" s="1053" t="s">
        <v>27</v>
      </c>
      <c r="AE25" s="3676"/>
      <c r="AF25" s="3676"/>
      <c r="AG25" s="1054" t="s">
        <v>17</v>
      </c>
      <c r="AH25" s="1055" t="s">
        <v>27</v>
      </c>
      <c r="AI25" s="3676"/>
      <c r="AJ25" s="3676"/>
      <c r="AK25" s="1056" t="s">
        <v>17</v>
      </c>
      <c r="AL25" s="3707"/>
      <c r="AM25" s="3708"/>
      <c r="AN25" s="3709"/>
      <c r="AO25" s="3668"/>
      <c r="AP25" s="3669"/>
      <c r="AQ25" s="3669"/>
      <c r="AR25" s="3670"/>
      <c r="AS25" s="3710"/>
      <c r="AT25" s="3711"/>
      <c r="AU25" s="3711"/>
      <c r="AV25" s="3712"/>
      <c r="AW25" s="3526"/>
      <c r="AX25" s="3527"/>
      <c r="AY25" s="3527"/>
      <c r="AZ25" s="3791"/>
      <c r="BA25" s="3769"/>
      <c r="BB25" s="3792"/>
      <c r="BC25" s="984"/>
      <c r="BD25" s="985"/>
      <c r="BE25" s="985"/>
      <c r="BF25" s="986"/>
      <c r="BG25" s="3788"/>
      <c r="BH25" s="3789"/>
      <c r="BI25" s="3789"/>
      <c r="BJ25" s="3789"/>
      <c r="BK25" s="3789"/>
      <c r="BL25" s="3789"/>
      <c r="BM25" s="3789"/>
      <c r="BN25" s="3789"/>
      <c r="BO25" s="3789"/>
      <c r="BP25" s="3790"/>
    </row>
    <row r="26" spans="1:77" s="754" customFormat="1" ht="15" customHeight="1">
      <c r="A26" s="3502">
        <v>6</v>
      </c>
      <c r="B26" s="3715"/>
      <c r="C26" s="3716"/>
      <c r="D26" s="3716"/>
      <c r="E26" s="3716"/>
      <c r="F26" s="3717"/>
      <c r="G26" s="3715"/>
      <c r="H26" s="3716"/>
      <c r="I26" s="3716"/>
      <c r="J26" s="3716"/>
      <c r="K26" s="3716"/>
      <c r="L26" s="3717"/>
      <c r="M26" s="3724"/>
      <c r="N26" s="3727"/>
      <c r="O26" s="3765"/>
      <c r="P26" s="3766"/>
      <c r="Q26" s="3767"/>
      <c r="R26" s="3768"/>
      <c r="S26" s="3769"/>
      <c r="T26" s="3770"/>
      <c r="U26" s="3774"/>
      <c r="V26" s="3775"/>
      <c r="W26" s="3775"/>
      <c r="X26" s="3778"/>
      <c r="Y26" s="3547" t="s">
        <v>99</v>
      </c>
      <c r="Z26" s="3779"/>
      <c r="AA26" s="3547" t="s">
        <v>99</v>
      </c>
      <c r="AB26" s="3548">
        <f>IF((X28+Z28)&gt;=12,X26+Z26+1,X26+Z26)</f>
        <v>0</v>
      </c>
      <c r="AC26" s="3549" t="s">
        <v>99</v>
      </c>
      <c r="AD26" s="3761"/>
      <c r="AE26" s="3762"/>
      <c r="AF26" s="3762"/>
      <c r="AG26" s="3762"/>
      <c r="AH26" s="3763"/>
      <c r="AI26" s="3762"/>
      <c r="AJ26" s="3762"/>
      <c r="AK26" s="3764"/>
      <c r="AL26" s="3668"/>
      <c r="AM26" s="3669"/>
      <c r="AN26" s="3670"/>
      <c r="AO26" s="3668"/>
      <c r="AP26" s="3669"/>
      <c r="AQ26" s="3669"/>
      <c r="AR26" s="3670"/>
      <c r="AS26" s="3671"/>
      <c r="AT26" s="3672"/>
      <c r="AU26" s="3672"/>
      <c r="AV26" s="3673"/>
      <c r="AW26" s="3526">
        <f>AH26+SUM(AL26:AV28)</f>
        <v>0</v>
      </c>
      <c r="AX26" s="3527"/>
      <c r="AY26" s="3527"/>
      <c r="AZ26" s="3740"/>
      <c r="BA26" s="3741"/>
      <c r="BB26" s="3742"/>
      <c r="BC26" s="749"/>
      <c r="BD26" s="583"/>
      <c r="BE26" s="583"/>
      <c r="BF26" s="975"/>
      <c r="BG26" s="3752"/>
      <c r="BH26" s="3799"/>
      <c r="BI26" s="3799"/>
      <c r="BJ26" s="3799"/>
      <c r="BK26" s="3799"/>
      <c r="BL26" s="3799"/>
      <c r="BM26" s="3799"/>
      <c r="BN26" s="3799"/>
      <c r="BO26" s="3799"/>
      <c r="BP26" s="3800"/>
    </row>
    <row r="27" spans="1:77" s="754" customFormat="1" ht="15" customHeight="1">
      <c r="A27" s="3503"/>
      <c r="B27" s="3718"/>
      <c r="C27" s="3719"/>
      <c r="D27" s="3719"/>
      <c r="E27" s="3719"/>
      <c r="F27" s="3720"/>
      <c r="G27" s="3721"/>
      <c r="H27" s="3722"/>
      <c r="I27" s="3722"/>
      <c r="J27" s="3722"/>
      <c r="K27" s="3722"/>
      <c r="L27" s="3723"/>
      <c r="M27" s="3725"/>
      <c r="N27" s="3728"/>
      <c r="O27" s="3665"/>
      <c r="P27" s="3666"/>
      <c r="Q27" s="3667"/>
      <c r="R27" s="3691"/>
      <c r="S27" s="3692"/>
      <c r="T27" s="3693"/>
      <c r="U27" s="3776"/>
      <c r="V27" s="3777"/>
      <c r="W27" s="3777"/>
      <c r="X27" s="3701"/>
      <c r="Y27" s="3339"/>
      <c r="Z27" s="3703"/>
      <c r="AA27" s="3339"/>
      <c r="AB27" s="3462"/>
      <c r="AC27" s="3464"/>
      <c r="AD27" s="3679"/>
      <c r="AE27" s="3680"/>
      <c r="AF27" s="3680"/>
      <c r="AG27" s="3680"/>
      <c r="AH27" s="3683"/>
      <c r="AI27" s="3680"/>
      <c r="AJ27" s="3680"/>
      <c r="AK27" s="3684"/>
      <c r="AL27" s="3668"/>
      <c r="AM27" s="3669"/>
      <c r="AN27" s="3670"/>
      <c r="AO27" s="3668"/>
      <c r="AP27" s="3669"/>
      <c r="AQ27" s="3669"/>
      <c r="AR27" s="3670"/>
      <c r="AS27" s="3671"/>
      <c r="AT27" s="3672"/>
      <c r="AU27" s="3672"/>
      <c r="AV27" s="3673"/>
      <c r="AW27" s="3526"/>
      <c r="AX27" s="3527"/>
      <c r="AY27" s="3527"/>
      <c r="AZ27" s="3740"/>
      <c r="BA27" s="3741"/>
      <c r="BB27" s="3742"/>
      <c r="BC27" s="749"/>
      <c r="BD27" s="583"/>
      <c r="BE27" s="583"/>
      <c r="BF27" s="975"/>
      <c r="BG27" s="3785"/>
      <c r="BH27" s="3786"/>
      <c r="BI27" s="3786"/>
      <c r="BJ27" s="3786"/>
      <c r="BK27" s="3786"/>
      <c r="BL27" s="3786"/>
      <c r="BM27" s="3786"/>
      <c r="BN27" s="3786"/>
      <c r="BO27" s="3786"/>
      <c r="BP27" s="3787"/>
    </row>
    <row r="28" spans="1:77" s="754" customFormat="1" ht="15" customHeight="1">
      <c r="A28" s="3504"/>
      <c r="B28" s="3735"/>
      <c r="C28" s="3736"/>
      <c r="D28" s="3737"/>
      <c r="E28" s="3738"/>
      <c r="F28" s="3739"/>
      <c r="G28" s="3718"/>
      <c r="H28" s="3719"/>
      <c r="I28" s="3719"/>
      <c r="J28" s="3719"/>
      <c r="K28" s="3719"/>
      <c r="L28" s="3720"/>
      <c r="M28" s="3726"/>
      <c r="N28" s="3729"/>
      <c r="O28" s="3758"/>
      <c r="P28" s="3759"/>
      <c r="Q28" s="3760"/>
      <c r="R28" s="3771"/>
      <c r="S28" s="3772"/>
      <c r="T28" s="3773"/>
      <c r="U28" s="3783"/>
      <c r="V28" s="3784"/>
      <c r="W28" s="3784"/>
      <c r="X28" s="1057"/>
      <c r="Y28" s="988" t="s">
        <v>28</v>
      </c>
      <c r="Z28" s="1058"/>
      <c r="AA28" s="988" t="s">
        <v>28</v>
      </c>
      <c r="AB28" s="990">
        <f>IF((X28+Z28)&gt;=12,X28+Z28-12,X28+Z28)</f>
        <v>0</v>
      </c>
      <c r="AC28" s="988" t="s">
        <v>28</v>
      </c>
      <c r="AD28" s="1059" t="s">
        <v>27</v>
      </c>
      <c r="AE28" s="3782"/>
      <c r="AF28" s="3782"/>
      <c r="AG28" s="1060" t="s">
        <v>17</v>
      </c>
      <c r="AH28" s="1061" t="s">
        <v>27</v>
      </c>
      <c r="AI28" s="3782"/>
      <c r="AJ28" s="3782"/>
      <c r="AK28" s="1062" t="s">
        <v>17</v>
      </c>
      <c r="AL28" s="3668"/>
      <c r="AM28" s="3669"/>
      <c r="AN28" s="3670"/>
      <c r="AO28" s="3668"/>
      <c r="AP28" s="3669"/>
      <c r="AQ28" s="3669"/>
      <c r="AR28" s="3670"/>
      <c r="AS28" s="3671"/>
      <c r="AT28" s="3672"/>
      <c r="AU28" s="3672"/>
      <c r="AV28" s="3673"/>
      <c r="AW28" s="3526"/>
      <c r="AX28" s="3527"/>
      <c r="AY28" s="3527"/>
      <c r="AZ28" s="3780"/>
      <c r="BA28" s="3766"/>
      <c r="BB28" s="3781"/>
      <c r="BC28" s="984"/>
      <c r="BD28" s="985"/>
      <c r="BE28" s="985"/>
      <c r="BF28" s="986"/>
      <c r="BG28" s="3788"/>
      <c r="BH28" s="3789"/>
      <c r="BI28" s="3789"/>
      <c r="BJ28" s="3789"/>
      <c r="BK28" s="3789"/>
      <c r="BL28" s="3789"/>
      <c r="BM28" s="3789"/>
      <c r="BN28" s="3789"/>
      <c r="BO28" s="3789"/>
      <c r="BP28" s="3790"/>
    </row>
    <row r="29" spans="1:77" s="754" customFormat="1" ht="15" customHeight="1">
      <c r="A29" s="3503">
        <v>7</v>
      </c>
      <c r="B29" s="3715"/>
      <c r="C29" s="3716"/>
      <c r="D29" s="3716"/>
      <c r="E29" s="3716"/>
      <c r="F29" s="3717"/>
      <c r="G29" s="3721"/>
      <c r="H29" s="3722"/>
      <c r="I29" s="3722"/>
      <c r="J29" s="3722"/>
      <c r="K29" s="3722"/>
      <c r="L29" s="3723"/>
      <c r="M29" s="3725"/>
      <c r="N29" s="3728"/>
      <c r="O29" s="3771"/>
      <c r="P29" s="3772"/>
      <c r="Q29" s="3773"/>
      <c r="R29" s="3691"/>
      <c r="S29" s="3692"/>
      <c r="T29" s="3693"/>
      <c r="U29" s="3776"/>
      <c r="V29" s="3777"/>
      <c r="W29" s="3777"/>
      <c r="X29" s="3701"/>
      <c r="Y29" s="3339" t="s">
        <v>99</v>
      </c>
      <c r="Z29" s="3703"/>
      <c r="AA29" s="3339" t="s">
        <v>99</v>
      </c>
      <c r="AB29" s="3462">
        <f>IF((X31+Z31)&gt;=12,X29+Z29+1,X29+Z29)</f>
        <v>0</v>
      </c>
      <c r="AC29" s="3464" t="s">
        <v>99</v>
      </c>
      <c r="AD29" s="3679"/>
      <c r="AE29" s="3680"/>
      <c r="AF29" s="3680"/>
      <c r="AG29" s="3680"/>
      <c r="AH29" s="3683"/>
      <c r="AI29" s="3680"/>
      <c r="AJ29" s="3680"/>
      <c r="AK29" s="3684"/>
      <c r="AL29" s="3793"/>
      <c r="AM29" s="3794"/>
      <c r="AN29" s="3795"/>
      <c r="AO29" s="3668"/>
      <c r="AP29" s="3669"/>
      <c r="AQ29" s="3669"/>
      <c r="AR29" s="3670"/>
      <c r="AS29" s="3796"/>
      <c r="AT29" s="3797"/>
      <c r="AU29" s="3797"/>
      <c r="AV29" s="3798"/>
      <c r="AW29" s="3526">
        <f>AH29+SUM(AL29:AV31)</f>
        <v>0</v>
      </c>
      <c r="AX29" s="3527"/>
      <c r="AY29" s="3527"/>
      <c r="AZ29" s="3749"/>
      <c r="BA29" s="3750"/>
      <c r="BB29" s="3751"/>
      <c r="BC29" s="749"/>
      <c r="BD29" s="583"/>
      <c r="BE29" s="583"/>
      <c r="BF29" s="975"/>
      <c r="BG29" s="3752"/>
      <c r="BH29" s="3799"/>
      <c r="BI29" s="3799"/>
      <c r="BJ29" s="3799"/>
      <c r="BK29" s="3799"/>
      <c r="BL29" s="3799"/>
      <c r="BM29" s="3799"/>
      <c r="BN29" s="3799"/>
      <c r="BO29" s="3799"/>
      <c r="BP29" s="3800"/>
    </row>
    <row r="30" spans="1:77" s="754" customFormat="1" ht="15" customHeight="1">
      <c r="A30" s="3503"/>
      <c r="B30" s="3718"/>
      <c r="C30" s="3719"/>
      <c r="D30" s="3719"/>
      <c r="E30" s="3719"/>
      <c r="F30" s="3720"/>
      <c r="G30" s="3721"/>
      <c r="H30" s="3722"/>
      <c r="I30" s="3722"/>
      <c r="J30" s="3722"/>
      <c r="K30" s="3722"/>
      <c r="L30" s="3723"/>
      <c r="M30" s="3725"/>
      <c r="N30" s="3728"/>
      <c r="O30" s="3665"/>
      <c r="P30" s="3666"/>
      <c r="Q30" s="3667"/>
      <c r="R30" s="3691"/>
      <c r="S30" s="3692"/>
      <c r="T30" s="3693"/>
      <c r="U30" s="3776"/>
      <c r="V30" s="3777"/>
      <c r="W30" s="3777"/>
      <c r="X30" s="3701"/>
      <c r="Y30" s="3339"/>
      <c r="Z30" s="3703"/>
      <c r="AA30" s="3339"/>
      <c r="AB30" s="3462"/>
      <c r="AC30" s="3464"/>
      <c r="AD30" s="3679"/>
      <c r="AE30" s="3680"/>
      <c r="AF30" s="3680"/>
      <c r="AG30" s="3680"/>
      <c r="AH30" s="3683"/>
      <c r="AI30" s="3680"/>
      <c r="AJ30" s="3680"/>
      <c r="AK30" s="3684"/>
      <c r="AL30" s="3668"/>
      <c r="AM30" s="3669"/>
      <c r="AN30" s="3670"/>
      <c r="AO30" s="3668"/>
      <c r="AP30" s="3669"/>
      <c r="AQ30" s="3669"/>
      <c r="AR30" s="3670"/>
      <c r="AS30" s="3807"/>
      <c r="AT30" s="3808"/>
      <c r="AU30" s="3808"/>
      <c r="AV30" s="3809"/>
      <c r="AW30" s="3526"/>
      <c r="AX30" s="3527"/>
      <c r="AY30" s="3527"/>
      <c r="AZ30" s="3740"/>
      <c r="BA30" s="3741"/>
      <c r="BB30" s="3742"/>
      <c r="BC30" s="749"/>
      <c r="BD30" s="583"/>
      <c r="BE30" s="583"/>
      <c r="BF30" s="975"/>
      <c r="BG30" s="3785"/>
      <c r="BH30" s="3786"/>
      <c r="BI30" s="3786"/>
      <c r="BJ30" s="3786"/>
      <c r="BK30" s="3786"/>
      <c r="BL30" s="3786"/>
      <c r="BM30" s="3786"/>
      <c r="BN30" s="3786"/>
      <c r="BO30" s="3786"/>
      <c r="BP30" s="3787"/>
    </row>
    <row r="31" spans="1:77" s="754" customFormat="1" ht="15" customHeight="1" thickBot="1">
      <c r="A31" s="3578"/>
      <c r="B31" s="3735"/>
      <c r="C31" s="3736"/>
      <c r="D31" s="3737"/>
      <c r="E31" s="3738"/>
      <c r="F31" s="3739"/>
      <c r="G31" s="3828"/>
      <c r="H31" s="3829"/>
      <c r="I31" s="3829"/>
      <c r="J31" s="3829"/>
      <c r="K31" s="3829"/>
      <c r="L31" s="3830"/>
      <c r="M31" s="3831"/>
      <c r="N31" s="3832"/>
      <c r="O31" s="3804"/>
      <c r="P31" s="3805"/>
      <c r="Q31" s="3806"/>
      <c r="R31" s="3813"/>
      <c r="S31" s="3814"/>
      <c r="T31" s="3815"/>
      <c r="U31" s="3810"/>
      <c r="V31" s="3811"/>
      <c r="W31" s="3811"/>
      <c r="X31" s="1063"/>
      <c r="Y31" s="996" t="s">
        <v>28</v>
      </c>
      <c r="Z31" s="1064"/>
      <c r="AA31" s="996" t="s">
        <v>28</v>
      </c>
      <c r="AB31" s="998">
        <f>IF((X31+Z31)&gt;=12,X31+Z31-12,X31+Z31)</f>
        <v>0</v>
      </c>
      <c r="AC31" s="999" t="s">
        <v>28</v>
      </c>
      <c r="AD31" s="1065" t="s">
        <v>27</v>
      </c>
      <c r="AE31" s="3812"/>
      <c r="AF31" s="3812"/>
      <c r="AG31" s="1066" t="s">
        <v>17</v>
      </c>
      <c r="AH31" s="1067" t="s">
        <v>27</v>
      </c>
      <c r="AI31" s="3812"/>
      <c r="AJ31" s="3812"/>
      <c r="AK31" s="1068" t="s">
        <v>17</v>
      </c>
      <c r="AL31" s="3816"/>
      <c r="AM31" s="3817"/>
      <c r="AN31" s="3818"/>
      <c r="AO31" s="3819"/>
      <c r="AP31" s="3820"/>
      <c r="AQ31" s="3820"/>
      <c r="AR31" s="3821"/>
      <c r="AS31" s="3822"/>
      <c r="AT31" s="3823"/>
      <c r="AU31" s="3823"/>
      <c r="AV31" s="3824"/>
      <c r="AW31" s="3649"/>
      <c r="AX31" s="3650"/>
      <c r="AY31" s="3650"/>
      <c r="AZ31" s="3825"/>
      <c r="BA31" s="3826"/>
      <c r="BB31" s="3827"/>
      <c r="BC31" s="554"/>
      <c r="BD31" s="118"/>
      <c r="BE31" s="118"/>
      <c r="BF31" s="636"/>
      <c r="BG31" s="3801"/>
      <c r="BH31" s="3802"/>
      <c r="BI31" s="3802"/>
      <c r="BJ31" s="3802"/>
      <c r="BK31" s="3802"/>
      <c r="BL31" s="3802"/>
      <c r="BM31" s="3802"/>
      <c r="BN31" s="3802"/>
      <c r="BO31" s="3802"/>
      <c r="BP31" s="3803"/>
    </row>
    <row r="32" spans="1:77" s="754" customFormat="1" ht="14.1" customHeight="1">
      <c r="A32" s="3622" t="s">
        <v>948</v>
      </c>
      <c r="B32" s="3623"/>
      <c r="C32" s="3623"/>
      <c r="D32" s="3623"/>
      <c r="E32" s="3623"/>
      <c r="F32" s="3623"/>
      <c r="G32" s="3623"/>
      <c r="H32" s="3623"/>
      <c r="I32" s="3623"/>
      <c r="J32" s="3623"/>
      <c r="K32" s="3623"/>
      <c r="L32" s="3623"/>
      <c r="M32" s="3623"/>
      <c r="N32" s="3623"/>
      <c r="O32" s="3623"/>
      <c r="P32" s="3623"/>
      <c r="Q32" s="3623"/>
      <c r="R32" s="3623"/>
      <c r="S32" s="3623"/>
      <c r="T32" s="3623"/>
      <c r="U32" s="3623"/>
      <c r="V32" s="3623"/>
      <c r="W32" s="3624"/>
      <c r="X32" s="1004" t="str">
        <f>IFERROR((X11+X14+X17+X20+X23+X26+X29)/COUNTA(G11:L31),"")</f>
        <v/>
      </c>
      <c r="Y32" s="1005" t="s">
        <v>99</v>
      </c>
      <c r="Z32" s="1006" t="str">
        <f>IFERROR((Z11+Z14+Z17+Z20+Z23+Z26+Z29)/COUNTA(G11:L31),"")</f>
        <v/>
      </c>
      <c r="AA32" s="1007" t="s">
        <v>99</v>
      </c>
      <c r="AB32" s="1006">
        <f>BU33</f>
        <v>0</v>
      </c>
      <c r="AC32" s="1005" t="s">
        <v>99</v>
      </c>
      <c r="AD32" s="3628" t="str">
        <f>IFERROR(SUM(AD11,AD14,AD17,AD20,AD23,AD26,AD29)/COUNTA(AD11,AD14,AD17,AD20,AD23,AD26,AD29),"")</f>
        <v/>
      </c>
      <c r="AE32" s="3629"/>
      <c r="AF32" s="3629"/>
      <c r="AG32" s="3630"/>
      <c r="AH32" s="3628" t="str">
        <f>IFERROR(SUM(AH11,AH14,AH17,AH20,AH23,AH26,AH29)/COUNTA(AH11,AH14,AH17,AH20,AH23,AH26,AH29),"")</f>
        <v/>
      </c>
      <c r="AI32" s="3629"/>
      <c r="AJ32" s="3629"/>
      <c r="AK32" s="3630"/>
      <c r="AL32" s="3639"/>
      <c r="AM32" s="3640"/>
      <c r="AN32" s="3640"/>
      <c r="AO32" s="3640"/>
      <c r="AP32" s="3640"/>
      <c r="AQ32" s="3640"/>
      <c r="AR32" s="3640"/>
      <c r="AS32" s="3640"/>
      <c r="AT32" s="3640"/>
      <c r="AU32" s="3640"/>
      <c r="AV32" s="3641"/>
      <c r="AW32" s="3645" t="str">
        <f>IFERROR(SUM(AW11:AY31)/COUNTA(G11:L31),"")</f>
        <v/>
      </c>
      <c r="AX32" s="3646"/>
      <c r="AY32" s="3646"/>
      <c r="AZ32" s="3590" t="str">
        <f>IFERROR(AVERAGE(AZ11,AZ14,AZ17,AZ20,AZ23,AZ26,AZ29),"")</f>
        <v/>
      </c>
      <c r="BA32" s="3591"/>
      <c r="BB32" s="3592"/>
      <c r="BC32" s="3596"/>
      <c r="BD32" s="3597"/>
      <c r="BE32" s="3597"/>
      <c r="BF32" s="3598"/>
      <c r="BG32" s="3602"/>
      <c r="BH32" s="3603"/>
      <c r="BI32" s="3603"/>
      <c r="BJ32" s="3603"/>
      <c r="BK32" s="3603"/>
      <c r="BL32" s="3603"/>
      <c r="BM32" s="3603"/>
      <c r="BN32" s="3603"/>
      <c r="BO32" s="3603"/>
      <c r="BP32" s="3604"/>
      <c r="BT32" s="1008">
        <f>INT(BT33/12)</f>
        <v>0</v>
      </c>
      <c r="BU32" s="1008">
        <f>MOD(BT33,12)</f>
        <v>0</v>
      </c>
    </row>
    <row r="33" spans="1:74" s="754" customFormat="1" ht="14.1" customHeight="1" thickBot="1">
      <c r="A33" s="3625"/>
      <c r="B33" s="3626"/>
      <c r="C33" s="3626"/>
      <c r="D33" s="3626"/>
      <c r="E33" s="3626"/>
      <c r="F33" s="3626"/>
      <c r="G33" s="3626"/>
      <c r="H33" s="3626"/>
      <c r="I33" s="3626"/>
      <c r="J33" s="3626"/>
      <c r="K33" s="3626"/>
      <c r="L33" s="3626"/>
      <c r="M33" s="3626"/>
      <c r="N33" s="3626"/>
      <c r="O33" s="3626"/>
      <c r="P33" s="3626"/>
      <c r="Q33" s="3626"/>
      <c r="R33" s="3626"/>
      <c r="S33" s="3626"/>
      <c r="T33" s="3626"/>
      <c r="U33" s="3626"/>
      <c r="V33" s="3626"/>
      <c r="W33" s="3627"/>
      <c r="X33" s="1009" t="str">
        <f>IFERROR((X13+X16+X19+X22+X25+X28+X31)/COUNTA(G11:L31),"")</f>
        <v/>
      </c>
      <c r="Y33" s="1010" t="s">
        <v>28</v>
      </c>
      <c r="Z33" s="1011" t="str">
        <f>IFERROR((Z13+Z16+Z19+Z22+Z25+Z28+Z31)/COUNTA(G11:L31),"")</f>
        <v/>
      </c>
      <c r="AA33" s="1010" t="s">
        <v>28</v>
      </c>
      <c r="AB33" s="1011">
        <f>BU32</f>
        <v>0</v>
      </c>
      <c r="AC33" s="1010" t="s">
        <v>28</v>
      </c>
      <c r="AD33" s="3631"/>
      <c r="AE33" s="3632"/>
      <c r="AF33" s="3632"/>
      <c r="AG33" s="3633"/>
      <c r="AH33" s="3631"/>
      <c r="AI33" s="3632"/>
      <c r="AJ33" s="3632"/>
      <c r="AK33" s="3633"/>
      <c r="AL33" s="3642"/>
      <c r="AM33" s="3643"/>
      <c r="AN33" s="3643"/>
      <c r="AO33" s="3643"/>
      <c r="AP33" s="3643"/>
      <c r="AQ33" s="3643"/>
      <c r="AR33" s="3643"/>
      <c r="AS33" s="3643"/>
      <c r="AT33" s="3643"/>
      <c r="AU33" s="3643"/>
      <c r="AV33" s="3644"/>
      <c r="AW33" s="3647"/>
      <c r="AX33" s="3648"/>
      <c r="AY33" s="3648"/>
      <c r="AZ33" s="3593"/>
      <c r="BA33" s="3594"/>
      <c r="BB33" s="3595"/>
      <c r="BC33" s="3599"/>
      <c r="BD33" s="3600"/>
      <c r="BE33" s="3600"/>
      <c r="BF33" s="3601"/>
      <c r="BG33" s="3605"/>
      <c r="BH33" s="3606"/>
      <c r="BI33" s="3606"/>
      <c r="BJ33" s="3606"/>
      <c r="BK33" s="3606"/>
      <c r="BL33" s="3606"/>
      <c r="BM33" s="3606"/>
      <c r="BN33" s="3606"/>
      <c r="BO33" s="3606"/>
      <c r="BP33" s="3607"/>
      <c r="BT33" s="1008">
        <f>IFERROR(SUM(AB13,AB16,AB19,AB22,AB25,AB28,AB31)/COUNTA(G11:L31),0)</f>
        <v>0</v>
      </c>
      <c r="BU33" s="1008">
        <f>IFERROR(SUM(AB11,AB14,AB17,AB20,AB23,AB26,AB29)/COUNTA(G11:L31),0)</f>
        <v>0</v>
      </c>
    </row>
    <row r="34" spans="1:74" s="754" customFormat="1" ht="14.1" customHeight="1">
      <c r="A34" s="3608" t="s">
        <v>91</v>
      </c>
      <c r="B34" s="3608"/>
      <c r="C34" s="1012" t="s">
        <v>92</v>
      </c>
      <c r="D34" s="3588" t="s">
        <v>1708</v>
      </c>
      <c r="E34" s="3588"/>
      <c r="F34" s="3588"/>
      <c r="G34" s="3588"/>
      <c r="H34" s="3588"/>
      <c r="I34" s="3588"/>
      <c r="J34" s="3588"/>
      <c r="K34" s="3588"/>
      <c r="L34" s="3588"/>
      <c r="M34" s="3588"/>
      <c r="N34" s="3588"/>
      <c r="O34" s="3588"/>
      <c r="P34" s="3588"/>
      <c r="Q34" s="3588"/>
      <c r="R34" s="3588"/>
      <c r="S34" s="3588"/>
      <c r="T34" s="3588"/>
      <c r="U34" s="3588"/>
      <c r="V34" s="3588"/>
      <c r="W34" s="3588"/>
      <c r="X34" s="3588"/>
      <c r="Y34" s="3588"/>
      <c r="Z34" s="3588"/>
      <c r="AA34" s="3588"/>
      <c r="AB34" s="3588"/>
      <c r="AC34" s="3588"/>
      <c r="AD34" s="3588"/>
      <c r="AE34" s="3588"/>
      <c r="AF34" s="3588"/>
      <c r="AG34" s="3588"/>
      <c r="AH34" s="3588"/>
      <c r="AI34" s="3588"/>
      <c r="AJ34" s="3588"/>
      <c r="AK34" s="3588"/>
      <c r="AL34" s="3588"/>
      <c r="AM34" s="3588"/>
      <c r="AN34" s="3588"/>
      <c r="AO34" s="3588"/>
      <c r="AP34" s="3588"/>
      <c r="AQ34" s="3588"/>
      <c r="AR34" s="3588"/>
      <c r="AS34" s="3588"/>
      <c r="AT34" s="3588"/>
      <c r="AU34" s="3588"/>
      <c r="AV34" s="3588"/>
      <c r="AW34" s="3588"/>
      <c r="AX34" s="3588"/>
      <c r="AY34" s="3588"/>
      <c r="AZ34" s="3588"/>
      <c r="BA34" s="3588"/>
      <c r="BB34" s="3588"/>
      <c r="BC34" s="3588"/>
      <c r="BD34" s="3588"/>
      <c r="BE34" s="3588"/>
      <c r="BF34" s="3588"/>
      <c r="BG34" s="3588"/>
      <c r="BH34" s="3588"/>
      <c r="BI34" s="3588"/>
      <c r="BJ34" s="3588"/>
      <c r="BK34" s="3588"/>
      <c r="BL34" s="3588"/>
      <c r="BM34" s="3588"/>
      <c r="BN34" s="3588"/>
      <c r="BO34" s="3588"/>
      <c r="BP34" s="3588"/>
    </row>
    <row r="35" spans="1:74" s="754" customFormat="1" ht="14.1" customHeight="1">
      <c r="A35" s="744"/>
      <c r="B35" s="744"/>
      <c r="C35" s="1013"/>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1566"/>
      <c r="BK35" s="1566"/>
      <c r="BL35" s="1566"/>
      <c r="BM35" s="1566"/>
      <c r="BN35" s="1566"/>
      <c r="BO35" s="1566"/>
      <c r="BP35" s="1566"/>
    </row>
    <row r="36" spans="1:74" s="754" customFormat="1" ht="12" customHeight="1">
      <c r="B36" s="1014"/>
      <c r="C36" s="1013" t="s">
        <v>863</v>
      </c>
      <c r="D36" s="3589" t="s">
        <v>1473</v>
      </c>
      <c r="E36" s="3589"/>
      <c r="F36" s="3589"/>
      <c r="G36" s="3589"/>
      <c r="H36" s="3589"/>
      <c r="I36" s="3589"/>
      <c r="J36" s="3589"/>
      <c r="K36" s="3589"/>
      <c r="L36" s="3589"/>
      <c r="M36" s="3589"/>
      <c r="N36" s="3589"/>
      <c r="O36" s="3589"/>
      <c r="P36" s="3589"/>
      <c r="Q36" s="3589"/>
      <c r="R36" s="3589"/>
      <c r="S36" s="3589"/>
      <c r="T36" s="3589"/>
      <c r="U36" s="3589"/>
      <c r="V36" s="3589"/>
      <c r="W36" s="3589"/>
      <c r="X36" s="3589"/>
      <c r="Y36" s="3589"/>
      <c r="Z36" s="3589"/>
      <c r="AA36" s="3589"/>
      <c r="AB36" s="3589"/>
      <c r="AC36" s="3589"/>
      <c r="AD36" s="3589"/>
      <c r="AE36" s="3589"/>
      <c r="AF36" s="3589"/>
      <c r="AG36" s="3589"/>
      <c r="AH36" s="3589"/>
      <c r="AI36" s="3589"/>
      <c r="AJ36" s="3589"/>
      <c r="AK36" s="3589"/>
      <c r="AL36" s="3589"/>
      <c r="AM36" s="3589"/>
      <c r="AN36" s="3589"/>
      <c r="AO36" s="3589"/>
      <c r="AP36" s="3589"/>
      <c r="AQ36" s="3589"/>
      <c r="AR36" s="3589"/>
      <c r="AS36" s="3589"/>
      <c r="AT36" s="3589"/>
      <c r="AU36" s="3589"/>
      <c r="AV36" s="3589"/>
      <c r="AW36" s="3589"/>
      <c r="AX36" s="3589"/>
      <c r="AY36" s="3589"/>
      <c r="AZ36" s="3589"/>
      <c r="BA36" s="3589"/>
      <c r="BB36" s="3589"/>
      <c r="BC36" s="3589"/>
      <c r="BD36" s="3589"/>
      <c r="BE36" s="3589"/>
      <c r="BF36" s="3589"/>
      <c r="BG36" s="3589"/>
      <c r="BH36" s="3589"/>
      <c r="BI36" s="3589"/>
      <c r="BJ36" s="3589"/>
      <c r="BK36" s="3589"/>
      <c r="BL36" s="3589"/>
      <c r="BM36" s="3589"/>
      <c r="BN36" s="3589"/>
      <c r="BO36" s="3589"/>
      <c r="BP36" s="3589"/>
    </row>
    <row r="37" spans="1:74" s="754" customFormat="1" ht="12" customHeight="1">
      <c r="C37" s="1013" t="s">
        <v>864</v>
      </c>
      <c r="D37" s="2080" t="s">
        <v>1709</v>
      </c>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2080"/>
      <c r="AC37" s="2080"/>
      <c r="AD37" s="2080"/>
      <c r="AE37" s="2080"/>
      <c r="AF37" s="2080"/>
      <c r="AG37" s="2080"/>
      <c r="AH37" s="2080"/>
      <c r="AI37" s="2080"/>
      <c r="AJ37" s="2080"/>
      <c r="AK37" s="2080"/>
      <c r="AL37" s="2080"/>
      <c r="AM37" s="2080"/>
      <c r="AN37" s="2080"/>
      <c r="AO37" s="2080"/>
      <c r="AP37" s="2080"/>
      <c r="AQ37" s="2080"/>
      <c r="AR37" s="2080"/>
      <c r="AS37" s="2080"/>
      <c r="AT37" s="2080"/>
      <c r="AU37" s="2080"/>
      <c r="AV37" s="2080"/>
      <c r="AW37" s="2080"/>
      <c r="AX37" s="2080"/>
      <c r="AY37" s="2080"/>
      <c r="AZ37" s="2080"/>
      <c r="BA37" s="2080"/>
      <c r="BB37" s="2080"/>
      <c r="BC37" s="2080"/>
      <c r="BD37" s="2080"/>
      <c r="BE37" s="2080"/>
      <c r="BF37" s="2080"/>
      <c r="BG37" s="2080"/>
      <c r="BH37" s="2080"/>
      <c r="BI37" s="2080"/>
      <c r="BJ37" s="2080"/>
      <c r="BK37" s="2080"/>
      <c r="BL37" s="2080"/>
      <c r="BM37" s="2080"/>
      <c r="BN37" s="2080"/>
      <c r="BO37" s="2080"/>
      <c r="BP37" s="2080"/>
    </row>
    <row r="38" spans="1:74" s="754" customFormat="1" ht="12" customHeight="1">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2080"/>
      <c r="BK38" s="2080"/>
      <c r="BL38" s="2080"/>
      <c r="BM38" s="2080"/>
      <c r="BN38" s="2080"/>
      <c r="BO38" s="2080"/>
      <c r="BP38" s="2080"/>
    </row>
    <row r="39" spans="1:74" s="754" customFormat="1" ht="12" customHeight="1">
      <c r="C39" s="1013" t="s">
        <v>865</v>
      </c>
      <c r="D39" s="2080" t="s">
        <v>1322</v>
      </c>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2080"/>
      <c r="BK39" s="2080"/>
      <c r="BL39" s="2080"/>
      <c r="BM39" s="2080"/>
      <c r="BN39" s="2080"/>
      <c r="BO39" s="2080"/>
      <c r="BP39" s="2080"/>
    </row>
    <row r="40" spans="1:74" s="754" customFormat="1" ht="12" customHeight="1">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2080"/>
      <c r="BK40" s="2080"/>
      <c r="BL40" s="2080"/>
      <c r="BM40" s="2080"/>
      <c r="BN40" s="2080"/>
      <c r="BO40" s="2080"/>
      <c r="BP40" s="2080"/>
    </row>
    <row r="41" spans="1:74" s="754" customFormat="1" ht="12" customHeight="1">
      <c r="C41" s="1015" t="s">
        <v>866</v>
      </c>
      <c r="D41" s="3586" t="s">
        <v>1474</v>
      </c>
      <c r="E41" s="3586"/>
      <c r="F41" s="3586"/>
      <c r="G41" s="3586"/>
      <c r="H41" s="3586"/>
      <c r="I41" s="3586"/>
      <c r="J41" s="3586"/>
      <c r="K41" s="3586"/>
      <c r="L41" s="3586"/>
      <c r="M41" s="3586"/>
      <c r="N41" s="3586"/>
      <c r="O41" s="3586"/>
      <c r="P41" s="3586"/>
      <c r="Q41" s="3586"/>
      <c r="R41" s="3586"/>
      <c r="S41" s="3586"/>
      <c r="T41" s="3586"/>
      <c r="U41" s="3586"/>
      <c r="V41" s="3586"/>
      <c r="W41" s="3586"/>
      <c r="X41" s="3586"/>
      <c r="Y41" s="3586"/>
      <c r="Z41" s="3586"/>
      <c r="AA41" s="3586"/>
      <c r="AB41" s="3586"/>
      <c r="AC41" s="3586"/>
      <c r="AD41" s="3586"/>
      <c r="AE41" s="3586"/>
      <c r="AF41" s="3586"/>
      <c r="AG41" s="3586"/>
      <c r="AH41" s="3586"/>
      <c r="AI41" s="3586"/>
      <c r="AJ41" s="3586"/>
      <c r="AK41" s="3586"/>
      <c r="AL41" s="3586"/>
      <c r="AM41" s="3586"/>
      <c r="AN41" s="3586"/>
      <c r="AO41" s="3586"/>
      <c r="AP41" s="3586"/>
      <c r="AQ41" s="3586"/>
      <c r="AR41" s="3586"/>
      <c r="AS41" s="3586"/>
      <c r="AT41" s="3586"/>
      <c r="AU41" s="3586"/>
      <c r="AV41" s="3586"/>
      <c r="AW41" s="3586"/>
      <c r="AX41" s="3586"/>
      <c r="AY41" s="3586"/>
      <c r="AZ41" s="3586"/>
      <c r="BA41" s="3586"/>
      <c r="BB41" s="3586"/>
      <c r="BC41" s="3586"/>
      <c r="BD41" s="3586"/>
      <c r="BE41" s="3586"/>
      <c r="BF41" s="3586"/>
      <c r="BG41" s="3586"/>
      <c r="BH41" s="3586"/>
      <c r="BI41" s="3586"/>
      <c r="BJ41" s="3586"/>
      <c r="BK41" s="3586"/>
      <c r="BL41" s="3586"/>
      <c r="BM41" s="3586"/>
      <c r="BN41" s="3586"/>
      <c r="BO41" s="3586"/>
      <c r="BP41" s="3586"/>
    </row>
    <row r="42" spans="1:74" ht="14.1" customHeight="1">
      <c r="A42" s="3332" t="s">
        <v>1419</v>
      </c>
      <c r="B42" s="3333"/>
      <c r="C42" s="3333"/>
      <c r="D42" s="3333"/>
      <c r="E42" s="3333"/>
      <c r="F42" s="3333"/>
      <c r="G42" s="3333"/>
      <c r="H42" s="3333"/>
      <c r="I42" s="3333"/>
      <c r="J42" s="3333"/>
      <c r="K42" s="3333"/>
      <c r="L42" s="3333"/>
      <c r="M42" s="3333"/>
      <c r="N42" s="3333"/>
      <c r="O42" s="3333"/>
      <c r="P42" s="3333"/>
      <c r="Q42" s="3333"/>
      <c r="R42" s="3333"/>
      <c r="S42" s="3333"/>
      <c r="T42" s="3333"/>
      <c r="U42" s="3333"/>
      <c r="V42" s="3333"/>
      <c r="W42" s="3333"/>
      <c r="X42" s="3333"/>
      <c r="Y42" s="3333"/>
      <c r="Z42" s="3333"/>
      <c r="AA42" s="3333"/>
      <c r="AB42" s="3333"/>
      <c r="AC42" s="3333"/>
      <c r="AD42" s="3333"/>
      <c r="AE42" s="3333"/>
      <c r="AF42" s="3333"/>
      <c r="AG42" s="3333"/>
      <c r="AH42" s="3333"/>
      <c r="AI42" s="3333"/>
      <c r="AJ42" s="3333"/>
      <c r="AK42" s="3333"/>
      <c r="AL42" s="3333"/>
      <c r="AM42" s="3333"/>
      <c r="AN42" s="3333"/>
      <c r="AO42" s="3333"/>
      <c r="AP42" s="3333"/>
      <c r="AQ42" s="3333"/>
      <c r="AR42" s="3333"/>
      <c r="AS42" s="3333"/>
      <c r="AT42" s="3333"/>
      <c r="AU42" s="3333"/>
      <c r="AV42" s="3333"/>
      <c r="AW42" s="3333"/>
      <c r="AX42" s="3333"/>
      <c r="AY42" s="3333"/>
      <c r="AZ42" s="3333"/>
      <c r="BA42" s="3333"/>
      <c r="BB42" s="3333"/>
      <c r="BC42" s="3333"/>
      <c r="BD42" s="3333"/>
      <c r="BE42" s="3333"/>
      <c r="BF42" s="3333"/>
      <c r="BG42" s="3333"/>
      <c r="BH42" s="3333"/>
      <c r="BI42" s="3333"/>
      <c r="BJ42" s="3333"/>
      <c r="BK42" s="3333"/>
      <c r="BL42" s="3333"/>
      <c r="BM42" s="3333"/>
      <c r="BN42" s="3333"/>
      <c r="BO42" s="3333"/>
      <c r="BP42" s="3333"/>
      <c r="BR42" s="665"/>
      <c r="BS42" s="665"/>
      <c r="BT42" s="665"/>
      <c r="BU42" s="665"/>
      <c r="BV42" s="665"/>
    </row>
    <row r="43" spans="1:74" ht="5.0999999999999996" customHeight="1"/>
    <row r="44" spans="1:74" ht="14.1" customHeight="1">
      <c r="A44" s="3587" t="s">
        <v>1701</v>
      </c>
      <c r="B44" s="3587"/>
      <c r="C44" s="3587"/>
      <c r="D44" s="3587"/>
      <c r="E44" s="3587"/>
      <c r="F44" s="3587"/>
      <c r="G44" s="3587"/>
      <c r="H44" s="3587"/>
      <c r="I44" s="3587"/>
      <c r="J44" s="3587"/>
      <c r="K44" s="3587"/>
      <c r="L44" s="3587"/>
      <c r="M44" s="3587"/>
      <c r="N44" s="3587"/>
      <c r="O44" s="3587"/>
      <c r="P44" s="3587"/>
      <c r="Q44" s="3587"/>
      <c r="R44" s="3587"/>
      <c r="S44" s="3587"/>
      <c r="T44" s="3587"/>
      <c r="U44" s="3587"/>
      <c r="V44" s="3587"/>
      <c r="W44" s="3587"/>
      <c r="X44" s="3587"/>
      <c r="Y44" s="3587"/>
      <c r="Z44" s="3587"/>
      <c r="AA44" s="3587"/>
      <c r="AB44" s="3587"/>
      <c r="AC44" s="3587"/>
      <c r="AD44" s="3587"/>
      <c r="AE44" s="3587"/>
      <c r="AF44" s="3587"/>
      <c r="AG44" s="3587"/>
      <c r="AH44" s="3587"/>
      <c r="AI44" s="3587"/>
      <c r="AJ44" s="3587"/>
      <c r="AK44" s="3587"/>
      <c r="AL44" s="3587"/>
      <c r="AM44" s="3587"/>
      <c r="AN44" s="3587"/>
      <c r="AO44" s="3587"/>
      <c r="AP44" s="3587"/>
      <c r="AQ44" s="3587"/>
      <c r="AR44" s="3587"/>
      <c r="AS44" s="3587"/>
      <c r="AT44" s="3587"/>
      <c r="AU44" s="3587"/>
      <c r="AV44" s="3587"/>
      <c r="AW44" s="3587"/>
      <c r="AX44" s="3587"/>
      <c r="AY44" s="3587"/>
      <c r="AZ44" s="3587"/>
      <c r="BA44" s="3587"/>
      <c r="BB44" s="3587"/>
      <c r="BC44" s="3587"/>
      <c r="BD44" s="3587"/>
      <c r="BE44" s="3587"/>
      <c r="BF44" s="3587"/>
      <c r="BG44" s="3587"/>
      <c r="BH44" s="3587"/>
      <c r="BI44" s="3587"/>
      <c r="BJ44" s="3587"/>
      <c r="BK44" s="3587"/>
      <c r="BL44" s="3587"/>
      <c r="BM44" s="3587"/>
      <c r="BN44" s="3587"/>
      <c r="BO44" s="3587"/>
      <c r="BP44" s="3587"/>
    </row>
    <row r="45" spans="1:74" ht="6.95" customHeight="1" thickBot="1">
      <c r="A45" s="966"/>
      <c r="B45" s="966"/>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row>
    <row r="46" spans="1:74" s="754" customFormat="1" ht="12.95" customHeight="1">
      <c r="A46" s="3334" t="s">
        <v>55</v>
      </c>
      <c r="B46" s="3336" t="s">
        <v>56</v>
      </c>
      <c r="C46" s="3337"/>
      <c r="D46" s="3337"/>
      <c r="E46" s="3337"/>
      <c r="F46" s="3338"/>
      <c r="G46" s="3336" t="s">
        <v>51</v>
      </c>
      <c r="H46" s="3337"/>
      <c r="I46" s="3337"/>
      <c r="J46" s="3337"/>
      <c r="K46" s="3337"/>
      <c r="L46" s="3338"/>
      <c r="M46" s="3343" t="s">
        <v>52</v>
      </c>
      <c r="N46" s="3346" t="s">
        <v>946</v>
      </c>
      <c r="O46" s="3349" t="s">
        <v>947</v>
      </c>
      <c r="P46" s="3350"/>
      <c r="Q46" s="3351"/>
      <c r="R46" s="3349" t="s">
        <v>96</v>
      </c>
      <c r="S46" s="3350"/>
      <c r="T46" s="3351"/>
      <c r="U46" s="3336" t="s">
        <v>57</v>
      </c>
      <c r="V46" s="3337"/>
      <c r="W46" s="3337"/>
      <c r="X46" s="3337"/>
      <c r="Y46" s="3337"/>
      <c r="Z46" s="3337"/>
      <c r="AA46" s="3337"/>
      <c r="AB46" s="3337"/>
      <c r="AC46" s="3337"/>
      <c r="AD46" s="3386" t="s">
        <v>1320</v>
      </c>
      <c r="AE46" s="3387"/>
      <c r="AF46" s="3387"/>
      <c r="AG46" s="3387"/>
      <c r="AH46" s="3387"/>
      <c r="AI46" s="3387"/>
      <c r="AJ46" s="3387"/>
      <c r="AK46" s="3388"/>
      <c r="AL46" s="3389" t="s">
        <v>1468</v>
      </c>
      <c r="AM46" s="3390"/>
      <c r="AN46" s="3390"/>
      <c r="AO46" s="3390"/>
      <c r="AP46" s="3390"/>
      <c r="AQ46" s="3390"/>
      <c r="AR46" s="3390"/>
      <c r="AS46" s="3390"/>
      <c r="AT46" s="3390"/>
      <c r="AU46" s="3390"/>
      <c r="AV46" s="3391"/>
      <c r="AW46" s="3395" t="s">
        <v>1217</v>
      </c>
      <c r="AX46" s="3396"/>
      <c r="AY46" s="3396"/>
      <c r="AZ46" s="3401" t="s">
        <v>263</v>
      </c>
      <c r="BA46" s="3402"/>
      <c r="BB46" s="3403"/>
      <c r="BC46" s="3407" t="s">
        <v>1485</v>
      </c>
      <c r="BD46" s="3408"/>
      <c r="BE46" s="3408"/>
      <c r="BF46" s="3409"/>
      <c r="BG46" s="3352" t="s">
        <v>1702</v>
      </c>
      <c r="BH46" s="3350"/>
      <c r="BI46" s="3350"/>
      <c r="BJ46" s="3350"/>
      <c r="BK46" s="3350"/>
      <c r="BL46" s="3350"/>
      <c r="BM46" s="3350"/>
      <c r="BN46" s="3350"/>
      <c r="BO46" s="3350"/>
      <c r="BP46" s="3353"/>
    </row>
    <row r="47" spans="1:74" s="754" customFormat="1" ht="12.95" customHeight="1">
      <c r="A47" s="3335"/>
      <c r="B47" s="3323"/>
      <c r="C47" s="3324"/>
      <c r="D47" s="3324"/>
      <c r="E47" s="3324"/>
      <c r="F47" s="3339"/>
      <c r="G47" s="3323"/>
      <c r="H47" s="3324"/>
      <c r="I47" s="3324"/>
      <c r="J47" s="3324"/>
      <c r="K47" s="3324"/>
      <c r="L47" s="3339"/>
      <c r="M47" s="3344"/>
      <c r="N47" s="3347"/>
      <c r="O47" s="2194"/>
      <c r="P47" s="2195"/>
      <c r="Q47" s="2196"/>
      <c r="R47" s="2194"/>
      <c r="S47" s="2195"/>
      <c r="T47" s="2196"/>
      <c r="U47" s="3384"/>
      <c r="V47" s="3385"/>
      <c r="W47" s="3385"/>
      <c r="X47" s="3385"/>
      <c r="Y47" s="3385"/>
      <c r="Z47" s="3385"/>
      <c r="AA47" s="3385"/>
      <c r="AB47" s="3385"/>
      <c r="AC47" s="3385"/>
      <c r="AD47" s="3357" t="s">
        <v>1703</v>
      </c>
      <c r="AE47" s="3358"/>
      <c r="AF47" s="3358"/>
      <c r="AG47" s="3358"/>
      <c r="AH47" s="3361" t="s">
        <v>1704</v>
      </c>
      <c r="AI47" s="3358"/>
      <c r="AJ47" s="3358"/>
      <c r="AK47" s="3362"/>
      <c r="AL47" s="3392"/>
      <c r="AM47" s="3393"/>
      <c r="AN47" s="3393"/>
      <c r="AO47" s="3393"/>
      <c r="AP47" s="3393"/>
      <c r="AQ47" s="3393"/>
      <c r="AR47" s="3393"/>
      <c r="AS47" s="3393"/>
      <c r="AT47" s="3393"/>
      <c r="AU47" s="3393"/>
      <c r="AV47" s="3394"/>
      <c r="AW47" s="3397"/>
      <c r="AX47" s="3398"/>
      <c r="AY47" s="3398"/>
      <c r="AZ47" s="3404"/>
      <c r="BA47" s="3405"/>
      <c r="BB47" s="3406"/>
      <c r="BC47" s="3410"/>
      <c r="BD47" s="3411"/>
      <c r="BE47" s="3411"/>
      <c r="BF47" s="3412"/>
      <c r="BG47" s="3354"/>
      <c r="BH47" s="3355"/>
      <c r="BI47" s="3355"/>
      <c r="BJ47" s="3355"/>
      <c r="BK47" s="3355"/>
      <c r="BL47" s="3355"/>
      <c r="BM47" s="3355"/>
      <c r="BN47" s="3355"/>
      <c r="BO47" s="3355"/>
      <c r="BP47" s="3356"/>
    </row>
    <row r="48" spans="1:74" s="754" customFormat="1" ht="15" customHeight="1">
      <c r="A48" s="3335"/>
      <c r="B48" s="3323"/>
      <c r="C48" s="3324"/>
      <c r="D48" s="3324"/>
      <c r="E48" s="3324"/>
      <c r="F48" s="3339"/>
      <c r="G48" s="3323"/>
      <c r="H48" s="3324"/>
      <c r="I48" s="3324"/>
      <c r="J48" s="3324"/>
      <c r="K48" s="3324"/>
      <c r="L48" s="3339"/>
      <c r="M48" s="3344"/>
      <c r="N48" s="3347"/>
      <c r="O48" s="2197"/>
      <c r="P48" s="2198"/>
      <c r="Q48" s="2199"/>
      <c r="R48" s="2194"/>
      <c r="S48" s="2195"/>
      <c r="T48" s="2196"/>
      <c r="U48" s="3365" t="s">
        <v>58</v>
      </c>
      <c r="V48" s="3366"/>
      <c r="W48" s="3366"/>
      <c r="X48" s="3366"/>
      <c r="Y48" s="3366"/>
      <c r="Z48" s="3361" t="s">
        <v>60</v>
      </c>
      <c r="AA48" s="3358"/>
      <c r="AB48" s="3367" t="s">
        <v>98</v>
      </c>
      <c r="AC48" s="3368"/>
      <c r="AD48" s="3359"/>
      <c r="AE48" s="3360"/>
      <c r="AF48" s="3360"/>
      <c r="AG48" s="3360"/>
      <c r="AH48" s="3363"/>
      <c r="AI48" s="3360"/>
      <c r="AJ48" s="3360"/>
      <c r="AK48" s="3364"/>
      <c r="AL48" s="3369" t="s">
        <v>1705</v>
      </c>
      <c r="AM48" s="3370"/>
      <c r="AN48" s="3370"/>
      <c r="AO48" s="3370"/>
      <c r="AP48" s="3370"/>
      <c r="AQ48" s="3370"/>
      <c r="AR48" s="3370"/>
      <c r="AS48" s="3370"/>
      <c r="AT48" s="3370"/>
      <c r="AU48" s="3370"/>
      <c r="AV48" s="3371"/>
      <c r="AW48" s="3397"/>
      <c r="AX48" s="3398"/>
      <c r="AY48" s="3398"/>
      <c r="AZ48" s="3372" t="s">
        <v>264</v>
      </c>
      <c r="BA48" s="3373"/>
      <c r="BB48" s="3374"/>
      <c r="BC48" s="3410"/>
      <c r="BD48" s="3411"/>
      <c r="BE48" s="3411"/>
      <c r="BF48" s="3412"/>
      <c r="BG48" s="3378" t="s">
        <v>1469</v>
      </c>
      <c r="BH48" s="3379"/>
      <c r="BI48" s="3379"/>
      <c r="BJ48" s="3379"/>
      <c r="BK48" s="3379"/>
      <c r="BL48" s="3379"/>
      <c r="BM48" s="3379"/>
      <c r="BN48" s="3379"/>
      <c r="BO48" s="3379"/>
      <c r="BP48" s="3380"/>
    </row>
    <row r="49" spans="1:77" s="754" customFormat="1" ht="15" customHeight="1">
      <c r="A49" s="3335"/>
      <c r="B49" s="3340"/>
      <c r="C49" s="3341"/>
      <c r="D49" s="3341"/>
      <c r="E49" s="3341"/>
      <c r="F49" s="3342"/>
      <c r="G49" s="3323"/>
      <c r="H49" s="3324"/>
      <c r="I49" s="3324"/>
      <c r="J49" s="3324"/>
      <c r="K49" s="3324"/>
      <c r="L49" s="3339"/>
      <c r="M49" s="3344"/>
      <c r="N49" s="3347"/>
      <c r="O49" s="3397" t="s">
        <v>861</v>
      </c>
      <c r="P49" s="3398"/>
      <c r="Q49" s="3433"/>
      <c r="R49" s="2194"/>
      <c r="S49" s="2195"/>
      <c r="T49" s="2196"/>
      <c r="U49" s="3367" t="s">
        <v>1470</v>
      </c>
      <c r="V49" s="3368"/>
      <c r="W49" s="3368"/>
      <c r="X49" s="3367" t="s">
        <v>97</v>
      </c>
      <c r="Y49" s="3434"/>
      <c r="Z49" s="3360"/>
      <c r="AA49" s="3360"/>
      <c r="AB49" s="2194"/>
      <c r="AC49" s="2195"/>
      <c r="AD49" s="3359"/>
      <c r="AE49" s="3360"/>
      <c r="AF49" s="3360"/>
      <c r="AG49" s="3360"/>
      <c r="AH49" s="3363"/>
      <c r="AI49" s="3360"/>
      <c r="AJ49" s="3360"/>
      <c r="AK49" s="3364"/>
      <c r="AL49" s="3435" t="s">
        <v>1742</v>
      </c>
      <c r="AM49" s="3436"/>
      <c r="AN49" s="3437"/>
      <c r="AO49" s="3438" t="s">
        <v>1743</v>
      </c>
      <c r="AP49" s="3439"/>
      <c r="AQ49" s="3439"/>
      <c r="AR49" s="3440"/>
      <c r="AS49" s="3438" t="s">
        <v>1210</v>
      </c>
      <c r="AT49" s="3439"/>
      <c r="AU49" s="3439"/>
      <c r="AV49" s="3440"/>
      <c r="AW49" s="3397"/>
      <c r="AX49" s="3398"/>
      <c r="AY49" s="3398"/>
      <c r="AZ49" s="3375"/>
      <c r="BA49" s="3376"/>
      <c r="BB49" s="3377"/>
      <c r="BC49" s="3410"/>
      <c r="BD49" s="3411"/>
      <c r="BE49" s="3411"/>
      <c r="BF49" s="3412"/>
      <c r="BG49" s="3378"/>
      <c r="BH49" s="3379"/>
      <c r="BI49" s="3379"/>
      <c r="BJ49" s="3379"/>
      <c r="BK49" s="3379"/>
      <c r="BL49" s="3379"/>
      <c r="BM49" s="3379"/>
      <c r="BN49" s="3379"/>
      <c r="BO49" s="3379"/>
      <c r="BP49" s="3380"/>
    </row>
    <row r="50" spans="1:77" s="754" customFormat="1" ht="15" customHeight="1">
      <c r="A50" s="3335"/>
      <c r="B50" s="3320" t="s">
        <v>268</v>
      </c>
      <c r="C50" s="3321"/>
      <c r="D50" s="3322"/>
      <c r="E50" s="3416" t="s">
        <v>267</v>
      </c>
      <c r="F50" s="3417"/>
      <c r="G50" s="3323"/>
      <c r="H50" s="3324"/>
      <c r="I50" s="3324"/>
      <c r="J50" s="3324"/>
      <c r="K50" s="3324"/>
      <c r="L50" s="3339"/>
      <c r="M50" s="3344"/>
      <c r="N50" s="3347"/>
      <c r="O50" s="3397"/>
      <c r="P50" s="3398"/>
      <c r="Q50" s="3433"/>
      <c r="R50" s="2194"/>
      <c r="S50" s="2195"/>
      <c r="T50" s="2196"/>
      <c r="U50" s="2194"/>
      <c r="V50" s="2195"/>
      <c r="W50" s="2195"/>
      <c r="X50" s="2194"/>
      <c r="Y50" s="2196"/>
      <c r="Z50" s="3360"/>
      <c r="AA50" s="3360"/>
      <c r="AB50" s="2194"/>
      <c r="AC50" s="2195"/>
      <c r="AD50" s="3359"/>
      <c r="AE50" s="3360"/>
      <c r="AF50" s="3360"/>
      <c r="AG50" s="3360"/>
      <c r="AH50" s="3363"/>
      <c r="AI50" s="3360"/>
      <c r="AJ50" s="3360"/>
      <c r="AK50" s="3364"/>
      <c r="AL50" s="3420" t="s">
        <v>1744</v>
      </c>
      <c r="AM50" s="3421"/>
      <c r="AN50" s="3422"/>
      <c r="AO50" s="3420" t="s">
        <v>1745</v>
      </c>
      <c r="AP50" s="3421"/>
      <c r="AQ50" s="3421"/>
      <c r="AR50" s="3422"/>
      <c r="AS50" s="3420" t="s">
        <v>1211</v>
      </c>
      <c r="AT50" s="3421"/>
      <c r="AU50" s="3421"/>
      <c r="AV50" s="3422"/>
      <c r="AW50" s="3397"/>
      <c r="AX50" s="3398"/>
      <c r="AY50" s="3398"/>
      <c r="AZ50" s="3375" t="s">
        <v>265</v>
      </c>
      <c r="BA50" s="3376"/>
      <c r="BB50" s="3377"/>
      <c r="BC50" s="3410"/>
      <c r="BD50" s="3411"/>
      <c r="BE50" s="3411"/>
      <c r="BF50" s="3412"/>
      <c r="BG50" s="3378"/>
      <c r="BH50" s="3379"/>
      <c r="BI50" s="3379"/>
      <c r="BJ50" s="3379"/>
      <c r="BK50" s="3379"/>
      <c r="BL50" s="3379"/>
      <c r="BM50" s="3379"/>
      <c r="BN50" s="3379"/>
      <c r="BO50" s="3379"/>
      <c r="BP50" s="3380"/>
    </row>
    <row r="51" spans="1:77" s="754" customFormat="1" ht="15" customHeight="1">
      <c r="A51" s="3335"/>
      <c r="B51" s="3323"/>
      <c r="C51" s="3324"/>
      <c r="D51" s="3325"/>
      <c r="E51" s="3418"/>
      <c r="F51" s="3419"/>
      <c r="G51" s="3323"/>
      <c r="H51" s="3324"/>
      <c r="I51" s="3324"/>
      <c r="J51" s="3324"/>
      <c r="K51" s="3324"/>
      <c r="L51" s="3339"/>
      <c r="M51" s="3345"/>
      <c r="N51" s="3348"/>
      <c r="O51" s="3397"/>
      <c r="P51" s="3398"/>
      <c r="Q51" s="3433"/>
      <c r="R51" s="2194"/>
      <c r="S51" s="2195"/>
      <c r="T51" s="2196"/>
      <c r="U51" s="2194"/>
      <c r="V51" s="2195"/>
      <c r="W51" s="2195"/>
      <c r="X51" s="2194"/>
      <c r="Y51" s="2196"/>
      <c r="Z51" s="3360"/>
      <c r="AA51" s="3360"/>
      <c r="AB51" s="2194"/>
      <c r="AC51" s="2195"/>
      <c r="AD51" s="967" t="s">
        <v>27</v>
      </c>
      <c r="AE51" s="3426" t="s">
        <v>272</v>
      </c>
      <c r="AF51" s="3426"/>
      <c r="AG51" s="968" t="s">
        <v>17</v>
      </c>
      <c r="AH51" s="969" t="s">
        <v>27</v>
      </c>
      <c r="AI51" s="3426" t="s">
        <v>272</v>
      </c>
      <c r="AJ51" s="3426"/>
      <c r="AK51" s="970" t="s">
        <v>17</v>
      </c>
      <c r="AL51" s="3427" t="s">
        <v>1746</v>
      </c>
      <c r="AM51" s="3428"/>
      <c r="AN51" s="3429"/>
      <c r="AO51" s="3430" t="s">
        <v>1209</v>
      </c>
      <c r="AP51" s="3431"/>
      <c r="AQ51" s="3431"/>
      <c r="AR51" s="3432"/>
      <c r="AS51" s="3427" t="s">
        <v>162</v>
      </c>
      <c r="AT51" s="3428"/>
      <c r="AU51" s="3428"/>
      <c r="AV51" s="3429"/>
      <c r="AW51" s="3399"/>
      <c r="AX51" s="3400"/>
      <c r="AY51" s="3400"/>
      <c r="AZ51" s="3423"/>
      <c r="BA51" s="3424"/>
      <c r="BB51" s="3425"/>
      <c r="BC51" s="3413"/>
      <c r="BD51" s="3414"/>
      <c r="BE51" s="3414"/>
      <c r="BF51" s="3415"/>
      <c r="BG51" s="3381"/>
      <c r="BH51" s="3382"/>
      <c r="BI51" s="3382"/>
      <c r="BJ51" s="3382"/>
      <c r="BK51" s="3382"/>
      <c r="BL51" s="3382"/>
      <c r="BM51" s="3382"/>
      <c r="BN51" s="3382"/>
      <c r="BO51" s="3382"/>
      <c r="BP51" s="3383"/>
    </row>
    <row r="52" spans="1:77" s="754" customFormat="1" ht="15" customHeight="1">
      <c r="A52" s="3515">
        <v>8</v>
      </c>
      <c r="B52" s="3730"/>
      <c r="C52" s="3731"/>
      <c r="D52" s="3731"/>
      <c r="E52" s="3731"/>
      <c r="F52" s="3732"/>
      <c r="G52" s="3730"/>
      <c r="H52" s="3731"/>
      <c r="I52" s="3731"/>
      <c r="J52" s="3731"/>
      <c r="K52" s="3731"/>
      <c r="L52" s="3732"/>
      <c r="M52" s="3733"/>
      <c r="N52" s="3734"/>
      <c r="O52" s="3704"/>
      <c r="P52" s="3705"/>
      <c r="Q52" s="3706"/>
      <c r="R52" s="3688"/>
      <c r="S52" s="3689"/>
      <c r="T52" s="3690"/>
      <c r="U52" s="3694"/>
      <c r="V52" s="3695"/>
      <c r="W52" s="3696"/>
      <c r="X52" s="3700"/>
      <c r="Y52" s="3484" t="s">
        <v>99</v>
      </c>
      <c r="Z52" s="3702"/>
      <c r="AA52" s="3484" t="s">
        <v>99</v>
      </c>
      <c r="AB52" s="3461">
        <f>IF((X54+Z54)&gt;=12,X52+Z52+1,X52+Z52)</f>
        <v>0</v>
      </c>
      <c r="AC52" s="3463" t="s">
        <v>99</v>
      </c>
      <c r="AD52" s="3677"/>
      <c r="AE52" s="3678"/>
      <c r="AF52" s="3678"/>
      <c r="AG52" s="3678"/>
      <c r="AH52" s="3681"/>
      <c r="AI52" s="3678"/>
      <c r="AJ52" s="3678"/>
      <c r="AK52" s="3682"/>
      <c r="AL52" s="3685"/>
      <c r="AM52" s="3686"/>
      <c r="AN52" s="3687"/>
      <c r="AO52" s="3685"/>
      <c r="AP52" s="3686"/>
      <c r="AQ52" s="3686"/>
      <c r="AR52" s="3687"/>
      <c r="AS52" s="3743"/>
      <c r="AT52" s="3744"/>
      <c r="AU52" s="3744"/>
      <c r="AV52" s="3745"/>
      <c r="AW52" s="3534">
        <f>AH52+SUM(AL52:AV54)</f>
        <v>0</v>
      </c>
      <c r="AX52" s="3535"/>
      <c r="AY52" s="3535"/>
      <c r="AZ52" s="3746"/>
      <c r="BA52" s="3747"/>
      <c r="BB52" s="3748"/>
      <c r="BC52" s="971"/>
      <c r="BD52" s="972"/>
      <c r="BE52" s="972"/>
      <c r="BF52" s="973"/>
      <c r="BG52" s="3656"/>
      <c r="BH52" s="3657"/>
      <c r="BI52" s="3657"/>
      <c r="BJ52" s="3657"/>
      <c r="BK52" s="3657"/>
      <c r="BL52" s="3657"/>
      <c r="BM52" s="3657"/>
      <c r="BN52" s="3657"/>
      <c r="BO52" s="3657"/>
      <c r="BP52" s="3658"/>
    </row>
    <row r="53" spans="1:77" s="754" customFormat="1" ht="15" customHeight="1">
      <c r="A53" s="3503"/>
      <c r="B53" s="3718"/>
      <c r="C53" s="3719"/>
      <c r="D53" s="3719"/>
      <c r="E53" s="3719"/>
      <c r="F53" s="3720"/>
      <c r="G53" s="3721"/>
      <c r="H53" s="3722"/>
      <c r="I53" s="3722"/>
      <c r="J53" s="3722"/>
      <c r="K53" s="3722"/>
      <c r="L53" s="3723"/>
      <c r="M53" s="3725"/>
      <c r="N53" s="3728"/>
      <c r="O53" s="3665"/>
      <c r="P53" s="3666"/>
      <c r="Q53" s="3667"/>
      <c r="R53" s="3691"/>
      <c r="S53" s="3692"/>
      <c r="T53" s="3693"/>
      <c r="U53" s="3697"/>
      <c r="V53" s="3698"/>
      <c r="W53" s="3699"/>
      <c r="X53" s="3701"/>
      <c r="Y53" s="3339"/>
      <c r="Z53" s="3703"/>
      <c r="AA53" s="3339"/>
      <c r="AB53" s="3462"/>
      <c r="AC53" s="3464"/>
      <c r="AD53" s="3679"/>
      <c r="AE53" s="3680"/>
      <c r="AF53" s="3680"/>
      <c r="AG53" s="3680"/>
      <c r="AH53" s="3683"/>
      <c r="AI53" s="3680"/>
      <c r="AJ53" s="3680"/>
      <c r="AK53" s="3684"/>
      <c r="AL53" s="3668"/>
      <c r="AM53" s="3669"/>
      <c r="AN53" s="3670"/>
      <c r="AO53" s="3668"/>
      <c r="AP53" s="3669"/>
      <c r="AQ53" s="3669"/>
      <c r="AR53" s="3670"/>
      <c r="AS53" s="3671"/>
      <c r="AT53" s="3672"/>
      <c r="AU53" s="3672"/>
      <c r="AV53" s="3673"/>
      <c r="AW53" s="3526"/>
      <c r="AX53" s="3527"/>
      <c r="AY53" s="3527"/>
      <c r="AZ53" s="3749"/>
      <c r="BA53" s="3750"/>
      <c r="BB53" s="3751"/>
      <c r="BC53" s="749"/>
      <c r="BD53" s="583"/>
      <c r="BE53" s="583"/>
      <c r="BF53" s="975"/>
      <c r="BG53" s="3659"/>
      <c r="BH53" s="3660"/>
      <c r="BI53" s="3660"/>
      <c r="BJ53" s="3660"/>
      <c r="BK53" s="3660"/>
      <c r="BL53" s="3660"/>
      <c r="BM53" s="3660"/>
      <c r="BN53" s="3660"/>
      <c r="BO53" s="3660"/>
      <c r="BP53" s="3661"/>
    </row>
    <row r="54" spans="1:77" s="754" customFormat="1" ht="15" customHeight="1">
      <c r="A54" s="3503"/>
      <c r="B54" s="3735"/>
      <c r="C54" s="3736"/>
      <c r="D54" s="3737"/>
      <c r="E54" s="3738"/>
      <c r="F54" s="3739"/>
      <c r="G54" s="3721"/>
      <c r="H54" s="3722"/>
      <c r="I54" s="3722"/>
      <c r="J54" s="3722"/>
      <c r="K54" s="3722"/>
      <c r="L54" s="3723"/>
      <c r="M54" s="3725"/>
      <c r="N54" s="3728"/>
      <c r="O54" s="3665"/>
      <c r="P54" s="3666"/>
      <c r="Q54" s="3667"/>
      <c r="R54" s="3691"/>
      <c r="S54" s="3692"/>
      <c r="T54" s="3693"/>
      <c r="U54" s="3674"/>
      <c r="V54" s="3675"/>
      <c r="W54" s="3675"/>
      <c r="X54" s="1051"/>
      <c r="Y54" s="977" t="s">
        <v>28</v>
      </c>
      <c r="Z54" s="1052"/>
      <c r="AA54" s="977" t="s">
        <v>28</v>
      </c>
      <c r="AB54" s="979">
        <f>IF((X54+Z54)&gt;=12,X54+Z54-12,X54+Z54)</f>
        <v>0</v>
      </c>
      <c r="AC54" s="977" t="s">
        <v>28</v>
      </c>
      <c r="AD54" s="1053" t="s">
        <v>27</v>
      </c>
      <c r="AE54" s="3676"/>
      <c r="AF54" s="3676"/>
      <c r="AG54" s="1054" t="s">
        <v>17</v>
      </c>
      <c r="AH54" s="1055" t="s">
        <v>27</v>
      </c>
      <c r="AI54" s="3676"/>
      <c r="AJ54" s="3676"/>
      <c r="AK54" s="1056" t="s">
        <v>17</v>
      </c>
      <c r="AL54" s="3707"/>
      <c r="AM54" s="3708"/>
      <c r="AN54" s="3709"/>
      <c r="AO54" s="3707"/>
      <c r="AP54" s="3708"/>
      <c r="AQ54" s="3708"/>
      <c r="AR54" s="3709"/>
      <c r="AS54" s="3710"/>
      <c r="AT54" s="3711"/>
      <c r="AU54" s="3711"/>
      <c r="AV54" s="3712"/>
      <c r="AW54" s="3526"/>
      <c r="AX54" s="3527"/>
      <c r="AY54" s="3527"/>
      <c r="AZ54" s="3713"/>
      <c r="BA54" s="3692"/>
      <c r="BB54" s="3714"/>
      <c r="BC54" s="984"/>
      <c r="BD54" s="985"/>
      <c r="BE54" s="985"/>
      <c r="BF54" s="986"/>
      <c r="BG54" s="3662"/>
      <c r="BH54" s="3663"/>
      <c r="BI54" s="3663"/>
      <c r="BJ54" s="3663"/>
      <c r="BK54" s="3663"/>
      <c r="BL54" s="3663"/>
      <c r="BM54" s="3663"/>
      <c r="BN54" s="3663"/>
      <c r="BO54" s="3663"/>
      <c r="BP54" s="3664"/>
    </row>
    <row r="55" spans="1:77" s="754" customFormat="1" ht="15" customHeight="1">
      <c r="A55" s="3502">
        <v>9</v>
      </c>
      <c r="B55" s="3715"/>
      <c r="C55" s="3716"/>
      <c r="D55" s="3716"/>
      <c r="E55" s="3716"/>
      <c r="F55" s="3717"/>
      <c r="G55" s="3715"/>
      <c r="H55" s="3716"/>
      <c r="I55" s="3716"/>
      <c r="J55" s="3716"/>
      <c r="K55" s="3716"/>
      <c r="L55" s="3717"/>
      <c r="M55" s="3724"/>
      <c r="N55" s="3727"/>
      <c r="O55" s="3765"/>
      <c r="P55" s="3766"/>
      <c r="Q55" s="3767"/>
      <c r="R55" s="3768"/>
      <c r="S55" s="3769"/>
      <c r="T55" s="3770"/>
      <c r="U55" s="3774"/>
      <c r="V55" s="3775"/>
      <c r="W55" s="3775"/>
      <c r="X55" s="3778"/>
      <c r="Y55" s="3547" t="s">
        <v>99</v>
      </c>
      <c r="Z55" s="3779"/>
      <c r="AA55" s="3547" t="s">
        <v>99</v>
      </c>
      <c r="AB55" s="3548">
        <f>IF((X57+Z57)&gt;=12,X55+Z55+1,X55+Z55)</f>
        <v>0</v>
      </c>
      <c r="AC55" s="3549" t="s">
        <v>99</v>
      </c>
      <c r="AD55" s="3761"/>
      <c r="AE55" s="3762"/>
      <c r="AF55" s="3762"/>
      <c r="AG55" s="3762"/>
      <c r="AH55" s="3763"/>
      <c r="AI55" s="3762"/>
      <c r="AJ55" s="3762"/>
      <c r="AK55" s="3764"/>
      <c r="AL55" s="3668"/>
      <c r="AM55" s="3669"/>
      <c r="AN55" s="3670"/>
      <c r="AO55" s="3668"/>
      <c r="AP55" s="3669"/>
      <c r="AQ55" s="3669"/>
      <c r="AR55" s="3670"/>
      <c r="AS55" s="3671"/>
      <c r="AT55" s="3672"/>
      <c r="AU55" s="3672"/>
      <c r="AV55" s="3673"/>
      <c r="AW55" s="3526">
        <f>AH55+SUM(AL55:AV57)</f>
        <v>0</v>
      </c>
      <c r="AX55" s="3527"/>
      <c r="AY55" s="3527"/>
      <c r="AZ55" s="3740"/>
      <c r="BA55" s="3741"/>
      <c r="BB55" s="3742"/>
      <c r="BC55" s="749"/>
      <c r="BD55" s="583"/>
      <c r="BE55" s="583"/>
      <c r="BF55" s="975"/>
      <c r="BG55" s="3752"/>
      <c r="BH55" s="3753"/>
      <c r="BI55" s="3753"/>
      <c r="BJ55" s="3753"/>
      <c r="BK55" s="3753"/>
      <c r="BL55" s="3753"/>
      <c r="BM55" s="3753"/>
      <c r="BN55" s="3753"/>
      <c r="BO55" s="3753"/>
      <c r="BP55" s="3754"/>
    </row>
    <row r="56" spans="1:77" s="754" customFormat="1" ht="15" customHeight="1">
      <c r="A56" s="3503"/>
      <c r="B56" s="3718"/>
      <c r="C56" s="3719"/>
      <c r="D56" s="3719"/>
      <c r="E56" s="3719"/>
      <c r="F56" s="3720"/>
      <c r="G56" s="3721"/>
      <c r="H56" s="3722"/>
      <c r="I56" s="3722"/>
      <c r="J56" s="3722"/>
      <c r="K56" s="3722"/>
      <c r="L56" s="3723"/>
      <c r="M56" s="3725"/>
      <c r="N56" s="3728"/>
      <c r="O56" s="3755"/>
      <c r="P56" s="3756"/>
      <c r="Q56" s="3757"/>
      <c r="R56" s="3691"/>
      <c r="S56" s="3692"/>
      <c r="T56" s="3693"/>
      <c r="U56" s="3776"/>
      <c r="V56" s="3777"/>
      <c r="W56" s="3777"/>
      <c r="X56" s="3701"/>
      <c r="Y56" s="3339"/>
      <c r="Z56" s="3703"/>
      <c r="AA56" s="3339"/>
      <c r="AB56" s="3462"/>
      <c r="AC56" s="3464"/>
      <c r="AD56" s="3679"/>
      <c r="AE56" s="3680"/>
      <c r="AF56" s="3680"/>
      <c r="AG56" s="3680"/>
      <c r="AH56" s="3683"/>
      <c r="AI56" s="3680"/>
      <c r="AJ56" s="3680"/>
      <c r="AK56" s="3684"/>
      <c r="AL56" s="3668"/>
      <c r="AM56" s="3669"/>
      <c r="AN56" s="3670"/>
      <c r="AO56" s="3668"/>
      <c r="AP56" s="3669"/>
      <c r="AQ56" s="3669"/>
      <c r="AR56" s="3670"/>
      <c r="AS56" s="3671"/>
      <c r="AT56" s="3672"/>
      <c r="AU56" s="3672"/>
      <c r="AV56" s="3673"/>
      <c r="AW56" s="3526"/>
      <c r="AX56" s="3527"/>
      <c r="AY56" s="3527"/>
      <c r="AZ56" s="3740"/>
      <c r="BA56" s="3741"/>
      <c r="BB56" s="3742"/>
      <c r="BC56" s="749"/>
      <c r="BD56" s="583"/>
      <c r="BE56" s="583"/>
      <c r="BF56" s="975"/>
      <c r="BG56" s="3659"/>
      <c r="BH56" s="3660"/>
      <c r="BI56" s="3660"/>
      <c r="BJ56" s="3660"/>
      <c r="BK56" s="3660"/>
      <c r="BL56" s="3660"/>
      <c r="BM56" s="3660"/>
      <c r="BN56" s="3660"/>
      <c r="BO56" s="3660"/>
      <c r="BP56" s="3661"/>
    </row>
    <row r="57" spans="1:77" s="754" customFormat="1" ht="15" customHeight="1">
      <c r="A57" s="3504"/>
      <c r="B57" s="3735"/>
      <c r="C57" s="3736"/>
      <c r="D57" s="3737"/>
      <c r="E57" s="3738"/>
      <c r="F57" s="3739"/>
      <c r="G57" s="3718"/>
      <c r="H57" s="3719"/>
      <c r="I57" s="3719"/>
      <c r="J57" s="3719"/>
      <c r="K57" s="3719"/>
      <c r="L57" s="3720"/>
      <c r="M57" s="3726"/>
      <c r="N57" s="3729"/>
      <c r="O57" s="3758"/>
      <c r="P57" s="3759"/>
      <c r="Q57" s="3760"/>
      <c r="R57" s="3771"/>
      <c r="S57" s="3772"/>
      <c r="T57" s="3773"/>
      <c r="U57" s="3783"/>
      <c r="V57" s="3784"/>
      <c r="W57" s="3784"/>
      <c r="X57" s="1057"/>
      <c r="Y57" s="988" t="s">
        <v>28</v>
      </c>
      <c r="Z57" s="1058"/>
      <c r="AA57" s="988" t="s">
        <v>28</v>
      </c>
      <c r="AB57" s="990">
        <f>IF((X57+Z57)&gt;=12,X57+Z57-12,X57+Z57)</f>
        <v>0</v>
      </c>
      <c r="AC57" s="988" t="s">
        <v>28</v>
      </c>
      <c r="AD57" s="1059" t="s">
        <v>27</v>
      </c>
      <c r="AE57" s="3782"/>
      <c r="AF57" s="3782"/>
      <c r="AG57" s="1060" t="s">
        <v>17</v>
      </c>
      <c r="AH57" s="1061" t="s">
        <v>27</v>
      </c>
      <c r="AI57" s="3782"/>
      <c r="AJ57" s="3782"/>
      <c r="AK57" s="1062" t="s">
        <v>17</v>
      </c>
      <c r="AL57" s="3668"/>
      <c r="AM57" s="3669"/>
      <c r="AN57" s="3670"/>
      <c r="AO57" s="3707"/>
      <c r="AP57" s="3708"/>
      <c r="AQ57" s="3708"/>
      <c r="AR57" s="3709"/>
      <c r="AS57" s="3671"/>
      <c r="AT57" s="3672"/>
      <c r="AU57" s="3672"/>
      <c r="AV57" s="3673"/>
      <c r="AW57" s="3526"/>
      <c r="AX57" s="3527"/>
      <c r="AY57" s="3527"/>
      <c r="AZ57" s="3780"/>
      <c r="BA57" s="3766"/>
      <c r="BB57" s="3781"/>
      <c r="BC57" s="984"/>
      <c r="BD57" s="985"/>
      <c r="BE57" s="985"/>
      <c r="BF57" s="986"/>
      <c r="BG57" s="3662"/>
      <c r="BH57" s="3663"/>
      <c r="BI57" s="3663"/>
      <c r="BJ57" s="3663"/>
      <c r="BK57" s="3663"/>
      <c r="BL57" s="3663"/>
      <c r="BM57" s="3663"/>
      <c r="BN57" s="3663"/>
      <c r="BO57" s="3663"/>
      <c r="BP57" s="3664"/>
    </row>
    <row r="58" spans="1:77" s="754" customFormat="1" ht="15" customHeight="1">
      <c r="A58" s="3503">
        <v>10</v>
      </c>
      <c r="B58" s="3715"/>
      <c r="C58" s="3716"/>
      <c r="D58" s="3716"/>
      <c r="E58" s="3716"/>
      <c r="F58" s="3717"/>
      <c r="G58" s="3721"/>
      <c r="H58" s="3722"/>
      <c r="I58" s="3722"/>
      <c r="J58" s="3722"/>
      <c r="K58" s="3722"/>
      <c r="L58" s="3723"/>
      <c r="M58" s="3725"/>
      <c r="N58" s="3728"/>
      <c r="O58" s="3771"/>
      <c r="P58" s="3772"/>
      <c r="Q58" s="3773"/>
      <c r="R58" s="3691"/>
      <c r="S58" s="3692"/>
      <c r="T58" s="3693"/>
      <c r="U58" s="3776"/>
      <c r="V58" s="3777"/>
      <c r="W58" s="3777"/>
      <c r="X58" s="3701"/>
      <c r="Y58" s="3339" t="s">
        <v>99</v>
      </c>
      <c r="Z58" s="3703"/>
      <c r="AA58" s="3339" t="s">
        <v>99</v>
      </c>
      <c r="AB58" s="3462">
        <f>IF((X60+Z60)&gt;=12,X58+Z58+1,X58+Z58)</f>
        <v>0</v>
      </c>
      <c r="AC58" s="3464" t="s">
        <v>99</v>
      </c>
      <c r="AD58" s="3679"/>
      <c r="AE58" s="3680"/>
      <c r="AF58" s="3680"/>
      <c r="AG58" s="3680"/>
      <c r="AH58" s="3683"/>
      <c r="AI58" s="3680"/>
      <c r="AJ58" s="3680"/>
      <c r="AK58" s="3684"/>
      <c r="AL58" s="3793"/>
      <c r="AM58" s="3794"/>
      <c r="AN58" s="3795"/>
      <c r="AO58" s="3668"/>
      <c r="AP58" s="3669"/>
      <c r="AQ58" s="3669"/>
      <c r="AR58" s="3670"/>
      <c r="AS58" s="3796"/>
      <c r="AT58" s="3797"/>
      <c r="AU58" s="3797"/>
      <c r="AV58" s="3798"/>
      <c r="AW58" s="3526">
        <f>AH58+SUM(AL58:AV60)</f>
        <v>0</v>
      </c>
      <c r="AX58" s="3527"/>
      <c r="AY58" s="3527"/>
      <c r="AZ58" s="3749"/>
      <c r="BA58" s="3750"/>
      <c r="BB58" s="3751"/>
      <c r="BC58" s="749"/>
      <c r="BD58" s="583"/>
      <c r="BE58" s="583"/>
      <c r="BF58" s="975"/>
      <c r="BG58" s="3752"/>
      <c r="BH58" s="3753"/>
      <c r="BI58" s="3753"/>
      <c r="BJ58" s="3753"/>
      <c r="BK58" s="3753"/>
      <c r="BL58" s="3753"/>
      <c r="BM58" s="3753"/>
      <c r="BN58" s="3753"/>
      <c r="BO58" s="3753"/>
      <c r="BP58" s="3754"/>
      <c r="BY58" s="607"/>
    </row>
    <row r="59" spans="1:77" s="754" customFormat="1" ht="15" customHeight="1">
      <c r="A59" s="3503"/>
      <c r="B59" s="3718"/>
      <c r="C59" s="3719"/>
      <c r="D59" s="3719"/>
      <c r="E59" s="3719"/>
      <c r="F59" s="3720"/>
      <c r="G59" s="3721"/>
      <c r="H59" s="3722"/>
      <c r="I59" s="3722"/>
      <c r="J59" s="3722"/>
      <c r="K59" s="3722"/>
      <c r="L59" s="3723"/>
      <c r="M59" s="3725"/>
      <c r="N59" s="3728"/>
      <c r="O59" s="3665"/>
      <c r="P59" s="3666"/>
      <c r="Q59" s="3667"/>
      <c r="R59" s="3691"/>
      <c r="S59" s="3692"/>
      <c r="T59" s="3693"/>
      <c r="U59" s="3776"/>
      <c r="V59" s="3777"/>
      <c r="W59" s="3777"/>
      <c r="X59" s="3701"/>
      <c r="Y59" s="3339"/>
      <c r="Z59" s="3703"/>
      <c r="AA59" s="3339"/>
      <c r="AB59" s="3462"/>
      <c r="AC59" s="3464"/>
      <c r="AD59" s="3679"/>
      <c r="AE59" s="3680"/>
      <c r="AF59" s="3680"/>
      <c r="AG59" s="3680"/>
      <c r="AH59" s="3683"/>
      <c r="AI59" s="3680"/>
      <c r="AJ59" s="3680"/>
      <c r="AK59" s="3684"/>
      <c r="AL59" s="3668"/>
      <c r="AM59" s="3669"/>
      <c r="AN59" s="3670"/>
      <c r="AO59" s="3668"/>
      <c r="AP59" s="3669"/>
      <c r="AQ59" s="3669"/>
      <c r="AR59" s="3670"/>
      <c r="AS59" s="3671"/>
      <c r="AT59" s="3672"/>
      <c r="AU59" s="3672"/>
      <c r="AV59" s="3673"/>
      <c r="AW59" s="3526"/>
      <c r="AX59" s="3527"/>
      <c r="AY59" s="3527"/>
      <c r="AZ59" s="3740"/>
      <c r="BA59" s="3741"/>
      <c r="BB59" s="3742"/>
      <c r="BC59" s="749"/>
      <c r="BD59" s="583"/>
      <c r="BE59" s="583"/>
      <c r="BF59" s="975"/>
      <c r="BG59" s="3785"/>
      <c r="BH59" s="3786"/>
      <c r="BI59" s="3786"/>
      <c r="BJ59" s="3786"/>
      <c r="BK59" s="3786"/>
      <c r="BL59" s="3786"/>
      <c r="BM59" s="3786"/>
      <c r="BN59" s="3786"/>
      <c r="BO59" s="3786"/>
      <c r="BP59" s="3787"/>
    </row>
    <row r="60" spans="1:77" s="754" customFormat="1" ht="15" customHeight="1">
      <c r="A60" s="3503"/>
      <c r="B60" s="3735"/>
      <c r="C60" s="3736"/>
      <c r="D60" s="3737"/>
      <c r="E60" s="3738"/>
      <c r="F60" s="3739"/>
      <c r="G60" s="3721"/>
      <c r="H60" s="3722"/>
      <c r="I60" s="3722"/>
      <c r="J60" s="3722"/>
      <c r="K60" s="3722"/>
      <c r="L60" s="3723"/>
      <c r="M60" s="3725"/>
      <c r="N60" s="3728"/>
      <c r="O60" s="3665"/>
      <c r="P60" s="3666"/>
      <c r="Q60" s="3667"/>
      <c r="R60" s="3691"/>
      <c r="S60" s="3692"/>
      <c r="T60" s="3693"/>
      <c r="U60" s="3674"/>
      <c r="V60" s="3675"/>
      <c r="W60" s="3675"/>
      <c r="X60" s="1051"/>
      <c r="Y60" s="977" t="s">
        <v>28</v>
      </c>
      <c r="Z60" s="1052"/>
      <c r="AA60" s="977" t="s">
        <v>28</v>
      </c>
      <c r="AB60" s="979">
        <f>IF((X60+Z60)&gt;=12,X60+Z60-12,X60+Z60)</f>
        <v>0</v>
      </c>
      <c r="AC60" s="977" t="s">
        <v>28</v>
      </c>
      <c r="AD60" s="1053" t="s">
        <v>27</v>
      </c>
      <c r="AE60" s="3676"/>
      <c r="AF60" s="3676"/>
      <c r="AG60" s="1054" t="s">
        <v>17</v>
      </c>
      <c r="AH60" s="1055" t="s">
        <v>27</v>
      </c>
      <c r="AI60" s="3676"/>
      <c r="AJ60" s="3676"/>
      <c r="AK60" s="1056" t="s">
        <v>17</v>
      </c>
      <c r="AL60" s="3707"/>
      <c r="AM60" s="3708"/>
      <c r="AN60" s="3709"/>
      <c r="AO60" s="3668"/>
      <c r="AP60" s="3669"/>
      <c r="AQ60" s="3669"/>
      <c r="AR60" s="3670"/>
      <c r="AS60" s="3710"/>
      <c r="AT60" s="3711"/>
      <c r="AU60" s="3711"/>
      <c r="AV60" s="3712"/>
      <c r="AW60" s="3526"/>
      <c r="AX60" s="3527"/>
      <c r="AY60" s="3527"/>
      <c r="AZ60" s="3791"/>
      <c r="BA60" s="3769"/>
      <c r="BB60" s="3792"/>
      <c r="BC60" s="984"/>
      <c r="BD60" s="985"/>
      <c r="BE60" s="985"/>
      <c r="BF60" s="986"/>
      <c r="BG60" s="3788"/>
      <c r="BH60" s="3789"/>
      <c r="BI60" s="3789"/>
      <c r="BJ60" s="3789"/>
      <c r="BK60" s="3789"/>
      <c r="BL60" s="3789"/>
      <c r="BM60" s="3789"/>
      <c r="BN60" s="3789"/>
      <c r="BO60" s="3789"/>
      <c r="BP60" s="3790"/>
    </row>
    <row r="61" spans="1:77" s="754" customFormat="1" ht="15" customHeight="1">
      <c r="A61" s="3502">
        <v>11</v>
      </c>
      <c r="B61" s="3715"/>
      <c r="C61" s="3716"/>
      <c r="D61" s="3716"/>
      <c r="E61" s="3716"/>
      <c r="F61" s="3717"/>
      <c r="G61" s="3715"/>
      <c r="H61" s="3716"/>
      <c r="I61" s="3716"/>
      <c r="J61" s="3716"/>
      <c r="K61" s="3716"/>
      <c r="L61" s="3717"/>
      <c r="M61" s="3724"/>
      <c r="N61" s="3727"/>
      <c r="O61" s="3765"/>
      <c r="P61" s="3766"/>
      <c r="Q61" s="3767"/>
      <c r="R61" s="3768"/>
      <c r="S61" s="3769"/>
      <c r="T61" s="3770"/>
      <c r="U61" s="3774"/>
      <c r="V61" s="3775"/>
      <c r="W61" s="3775"/>
      <c r="X61" s="3778"/>
      <c r="Y61" s="3547" t="s">
        <v>99</v>
      </c>
      <c r="Z61" s="3779"/>
      <c r="AA61" s="3547" t="s">
        <v>99</v>
      </c>
      <c r="AB61" s="3548">
        <f>IF((X63+Z63)&gt;=12,X61+Z61+1,X61+Z61)</f>
        <v>0</v>
      </c>
      <c r="AC61" s="3549" t="s">
        <v>99</v>
      </c>
      <c r="AD61" s="3761"/>
      <c r="AE61" s="3762"/>
      <c r="AF61" s="3762"/>
      <c r="AG61" s="3762"/>
      <c r="AH61" s="3763"/>
      <c r="AI61" s="3762"/>
      <c r="AJ61" s="3762"/>
      <c r="AK61" s="3764"/>
      <c r="AL61" s="3668"/>
      <c r="AM61" s="3669"/>
      <c r="AN61" s="3670"/>
      <c r="AO61" s="3668"/>
      <c r="AP61" s="3669"/>
      <c r="AQ61" s="3669"/>
      <c r="AR61" s="3670"/>
      <c r="AS61" s="3671"/>
      <c r="AT61" s="3672"/>
      <c r="AU61" s="3672"/>
      <c r="AV61" s="3673"/>
      <c r="AW61" s="3526">
        <f>AH61+SUM(AL61:AV63)</f>
        <v>0</v>
      </c>
      <c r="AX61" s="3527"/>
      <c r="AY61" s="3527"/>
      <c r="AZ61" s="3740"/>
      <c r="BA61" s="3741"/>
      <c r="BB61" s="3742"/>
      <c r="BC61" s="749"/>
      <c r="BD61" s="583"/>
      <c r="BE61" s="583"/>
      <c r="BF61" s="975"/>
      <c r="BG61" s="3752"/>
      <c r="BH61" s="3799"/>
      <c r="BI61" s="3799"/>
      <c r="BJ61" s="3799"/>
      <c r="BK61" s="3799"/>
      <c r="BL61" s="3799"/>
      <c r="BM61" s="3799"/>
      <c r="BN61" s="3799"/>
      <c r="BO61" s="3799"/>
      <c r="BP61" s="3800"/>
    </row>
    <row r="62" spans="1:77" s="754" customFormat="1" ht="15" customHeight="1">
      <c r="A62" s="3503"/>
      <c r="B62" s="3718"/>
      <c r="C62" s="3719"/>
      <c r="D62" s="3719"/>
      <c r="E62" s="3719"/>
      <c r="F62" s="3720"/>
      <c r="G62" s="3721"/>
      <c r="H62" s="3722"/>
      <c r="I62" s="3722"/>
      <c r="J62" s="3722"/>
      <c r="K62" s="3722"/>
      <c r="L62" s="3723"/>
      <c r="M62" s="3725"/>
      <c r="N62" s="3728"/>
      <c r="O62" s="3665"/>
      <c r="P62" s="3666"/>
      <c r="Q62" s="3667"/>
      <c r="R62" s="3691"/>
      <c r="S62" s="3692"/>
      <c r="T62" s="3693"/>
      <c r="U62" s="3776"/>
      <c r="V62" s="3777"/>
      <c r="W62" s="3777"/>
      <c r="X62" s="3701"/>
      <c r="Y62" s="3339"/>
      <c r="Z62" s="3703"/>
      <c r="AA62" s="3339"/>
      <c r="AB62" s="3462"/>
      <c r="AC62" s="3464"/>
      <c r="AD62" s="3679"/>
      <c r="AE62" s="3680"/>
      <c r="AF62" s="3680"/>
      <c r="AG62" s="3680"/>
      <c r="AH62" s="3683"/>
      <c r="AI62" s="3680"/>
      <c r="AJ62" s="3680"/>
      <c r="AK62" s="3684"/>
      <c r="AL62" s="3668"/>
      <c r="AM62" s="3669"/>
      <c r="AN62" s="3670"/>
      <c r="AO62" s="3668"/>
      <c r="AP62" s="3669"/>
      <c r="AQ62" s="3669"/>
      <c r="AR62" s="3670"/>
      <c r="AS62" s="3671"/>
      <c r="AT62" s="3672"/>
      <c r="AU62" s="3672"/>
      <c r="AV62" s="3673"/>
      <c r="AW62" s="3526"/>
      <c r="AX62" s="3527"/>
      <c r="AY62" s="3527"/>
      <c r="AZ62" s="3740"/>
      <c r="BA62" s="3741"/>
      <c r="BB62" s="3742"/>
      <c r="BC62" s="749"/>
      <c r="BD62" s="583"/>
      <c r="BE62" s="583"/>
      <c r="BF62" s="975"/>
      <c r="BG62" s="3785"/>
      <c r="BH62" s="3786"/>
      <c r="BI62" s="3786"/>
      <c r="BJ62" s="3786"/>
      <c r="BK62" s="3786"/>
      <c r="BL62" s="3786"/>
      <c r="BM62" s="3786"/>
      <c r="BN62" s="3786"/>
      <c r="BO62" s="3786"/>
      <c r="BP62" s="3787"/>
    </row>
    <row r="63" spans="1:77" s="754" customFormat="1" ht="15" customHeight="1">
      <c r="A63" s="3504"/>
      <c r="B63" s="3735"/>
      <c r="C63" s="3736"/>
      <c r="D63" s="3737"/>
      <c r="E63" s="3738"/>
      <c r="F63" s="3739"/>
      <c r="G63" s="3718"/>
      <c r="H63" s="3719"/>
      <c r="I63" s="3719"/>
      <c r="J63" s="3719"/>
      <c r="K63" s="3719"/>
      <c r="L63" s="3720"/>
      <c r="M63" s="3726"/>
      <c r="N63" s="3729"/>
      <c r="O63" s="3758"/>
      <c r="P63" s="3759"/>
      <c r="Q63" s="3760"/>
      <c r="R63" s="3771"/>
      <c r="S63" s="3772"/>
      <c r="T63" s="3773"/>
      <c r="U63" s="3783"/>
      <c r="V63" s="3784"/>
      <c r="W63" s="3784"/>
      <c r="X63" s="1057"/>
      <c r="Y63" s="988" t="s">
        <v>28</v>
      </c>
      <c r="Z63" s="1058"/>
      <c r="AA63" s="988" t="s">
        <v>28</v>
      </c>
      <c r="AB63" s="990">
        <f>IF((X63+Z63)&gt;=12,X63+Z63-12,X63+Z63)</f>
        <v>0</v>
      </c>
      <c r="AC63" s="988" t="s">
        <v>28</v>
      </c>
      <c r="AD63" s="1059" t="s">
        <v>27</v>
      </c>
      <c r="AE63" s="3782"/>
      <c r="AF63" s="3782"/>
      <c r="AG63" s="1060" t="s">
        <v>17</v>
      </c>
      <c r="AH63" s="1061" t="s">
        <v>27</v>
      </c>
      <c r="AI63" s="3782"/>
      <c r="AJ63" s="3782"/>
      <c r="AK63" s="1062" t="s">
        <v>17</v>
      </c>
      <c r="AL63" s="3668"/>
      <c r="AM63" s="3669"/>
      <c r="AN63" s="3670"/>
      <c r="AO63" s="3668"/>
      <c r="AP63" s="3669"/>
      <c r="AQ63" s="3669"/>
      <c r="AR63" s="3670"/>
      <c r="AS63" s="3671"/>
      <c r="AT63" s="3672"/>
      <c r="AU63" s="3672"/>
      <c r="AV63" s="3673"/>
      <c r="AW63" s="3526"/>
      <c r="AX63" s="3527"/>
      <c r="AY63" s="3527"/>
      <c r="AZ63" s="3780"/>
      <c r="BA63" s="3766"/>
      <c r="BB63" s="3781"/>
      <c r="BC63" s="984"/>
      <c r="BD63" s="985"/>
      <c r="BE63" s="985"/>
      <c r="BF63" s="986"/>
      <c r="BG63" s="3788"/>
      <c r="BH63" s="3789"/>
      <c r="BI63" s="3789"/>
      <c r="BJ63" s="3789"/>
      <c r="BK63" s="3789"/>
      <c r="BL63" s="3789"/>
      <c r="BM63" s="3789"/>
      <c r="BN63" s="3789"/>
      <c r="BO63" s="3789"/>
      <c r="BP63" s="3790"/>
    </row>
    <row r="64" spans="1:77" s="754" customFormat="1" ht="15" customHeight="1">
      <c r="A64" s="3503">
        <v>12</v>
      </c>
      <c r="B64" s="3715"/>
      <c r="C64" s="3716"/>
      <c r="D64" s="3716"/>
      <c r="E64" s="3716"/>
      <c r="F64" s="3717"/>
      <c r="G64" s="3721"/>
      <c r="H64" s="3722"/>
      <c r="I64" s="3722"/>
      <c r="J64" s="3722"/>
      <c r="K64" s="3722"/>
      <c r="L64" s="3723"/>
      <c r="M64" s="3725"/>
      <c r="N64" s="3728"/>
      <c r="O64" s="3771"/>
      <c r="P64" s="3772"/>
      <c r="Q64" s="3773"/>
      <c r="R64" s="3691"/>
      <c r="S64" s="3692"/>
      <c r="T64" s="3693"/>
      <c r="U64" s="3776"/>
      <c r="V64" s="3777"/>
      <c r="W64" s="3777"/>
      <c r="X64" s="3701"/>
      <c r="Y64" s="3339" t="s">
        <v>99</v>
      </c>
      <c r="Z64" s="3703"/>
      <c r="AA64" s="3339" t="s">
        <v>99</v>
      </c>
      <c r="AB64" s="3462">
        <f>IF((X66+Z66)&gt;=12,X64+Z64+1,X64+Z64)</f>
        <v>0</v>
      </c>
      <c r="AC64" s="3464" t="s">
        <v>99</v>
      </c>
      <c r="AD64" s="3679"/>
      <c r="AE64" s="3680"/>
      <c r="AF64" s="3680"/>
      <c r="AG64" s="3680"/>
      <c r="AH64" s="3683"/>
      <c r="AI64" s="3680"/>
      <c r="AJ64" s="3680"/>
      <c r="AK64" s="3684"/>
      <c r="AL64" s="3793"/>
      <c r="AM64" s="3794"/>
      <c r="AN64" s="3795"/>
      <c r="AO64" s="3668"/>
      <c r="AP64" s="3669"/>
      <c r="AQ64" s="3669"/>
      <c r="AR64" s="3670"/>
      <c r="AS64" s="3796"/>
      <c r="AT64" s="3797"/>
      <c r="AU64" s="3797"/>
      <c r="AV64" s="3798"/>
      <c r="AW64" s="3526">
        <f>AH64+SUM(AL64:AV66)</f>
        <v>0</v>
      </c>
      <c r="AX64" s="3527"/>
      <c r="AY64" s="3527"/>
      <c r="AZ64" s="3749"/>
      <c r="BA64" s="3750"/>
      <c r="BB64" s="3751"/>
      <c r="BC64" s="749"/>
      <c r="BD64" s="583"/>
      <c r="BE64" s="583"/>
      <c r="BF64" s="975"/>
      <c r="BG64" s="3752"/>
      <c r="BH64" s="3799"/>
      <c r="BI64" s="3799"/>
      <c r="BJ64" s="3799"/>
      <c r="BK64" s="3799"/>
      <c r="BL64" s="3799"/>
      <c r="BM64" s="3799"/>
      <c r="BN64" s="3799"/>
      <c r="BO64" s="3799"/>
      <c r="BP64" s="3800"/>
    </row>
    <row r="65" spans="1:73" s="754" customFormat="1" ht="15" customHeight="1">
      <c r="A65" s="3503"/>
      <c r="B65" s="3718"/>
      <c r="C65" s="3719"/>
      <c r="D65" s="3719"/>
      <c r="E65" s="3719"/>
      <c r="F65" s="3720"/>
      <c r="G65" s="3721"/>
      <c r="H65" s="3722"/>
      <c r="I65" s="3722"/>
      <c r="J65" s="3722"/>
      <c r="K65" s="3722"/>
      <c r="L65" s="3723"/>
      <c r="M65" s="3725"/>
      <c r="N65" s="3728"/>
      <c r="O65" s="3665"/>
      <c r="P65" s="3666"/>
      <c r="Q65" s="3667"/>
      <c r="R65" s="3691"/>
      <c r="S65" s="3692"/>
      <c r="T65" s="3693"/>
      <c r="U65" s="3776"/>
      <c r="V65" s="3777"/>
      <c r="W65" s="3777"/>
      <c r="X65" s="3701"/>
      <c r="Y65" s="3339"/>
      <c r="Z65" s="3703"/>
      <c r="AA65" s="3339"/>
      <c r="AB65" s="3462"/>
      <c r="AC65" s="3464"/>
      <c r="AD65" s="3679"/>
      <c r="AE65" s="3680"/>
      <c r="AF65" s="3680"/>
      <c r="AG65" s="3680"/>
      <c r="AH65" s="3683"/>
      <c r="AI65" s="3680"/>
      <c r="AJ65" s="3680"/>
      <c r="AK65" s="3684"/>
      <c r="AL65" s="3668"/>
      <c r="AM65" s="3669"/>
      <c r="AN65" s="3670"/>
      <c r="AO65" s="3668"/>
      <c r="AP65" s="3669"/>
      <c r="AQ65" s="3669"/>
      <c r="AR65" s="3670"/>
      <c r="AS65" s="3671"/>
      <c r="AT65" s="3672"/>
      <c r="AU65" s="3672"/>
      <c r="AV65" s="3673"/>
      <c r="AW65" s="3526"/>
      <c r="AX65" s="3527"/>
      <c r="AY65" s="3527"/>
      <c r="AZ65" s="3740"/>
      <c r="BA65" s="3741"/>
      <c r="BB65" s="3742"/>
      <c r="BC65" s="749"/>
      <c r="BD65" s="583"/>
      <c r="BE65" s="583"/>
      <c r="BF65" s="975"/>
      <c r="BG65" s="3785"/>
      <c r="BH65" s="3786"/>
      <c r="BI65" s="3786"/>
      <c r="BJ65" s="3786"/>
      <c r="BK65" s="3786"/>
      <c r="BL65" s="3786"/>
      <c r="BM65" s="3786"/>
      <c r="BN65" s="3786"/>
      <c r="BO65" s="3786"/>
      <c r="BP65" s="3787"/>
    </row>
    <row r="66" spans="1:73" s="754" customFormat="1" ht="15" customHeight="1">
      <c r="A66" s="3503"/>
      <c r="B66" s="3735"/>
      <c r="C66" s="3736"/>
      <c r="D66" s="3737"/>
      <c r="E66" s="3738"/>
      <c r="F66" s="3739"/>
      <c r="G66" s="3721"/>
      <c r="H66" s="3722"/>
      <c r="I66" s="3722"/>
      <c r="J66" s="3722"/>
      <c r="K66" s="3722"/>
      <c r="L66" s="3723"/>
      <c r="M66" s="3725"/>
      <c r="N66" s="3728"/>
      <c r="O66" s="3665"/>
      <c r="P66" s="3666"/>
      <c r="Q66" s="3667"/>
      <c r="R66" s="3691"/>
      <c r="S66" s="3692"/>
      <c r="T66" s="3693"/>
      <c r="U66" s="3674"/>
      <c r="V66" s="3675"/>
      <c r="W66" s="3675"/>
      <c r="X66" s="1051"/>
      <c r="Y66" s="977" t="s">
        <v>28</v>
      </c>
      <c r="Z66" s="1052"/>
      <c r="AA66" s="977" t="s">
        <v>28</v>
      </c>
      <c r="AB66" s="979">
        <f>IF((X66+Z66)&gt;=12,X66+Z66-12,X66+Z66)</f>
        <v>0</v>
      </c>
      <c r="AC66" s="977" t="s">
        <v>28</v>
      </c>
      <c r="AD66" s="1053" t="s">
        <v>27</v>
      </c>
      <c r="AE66" s="3676"/>
      <c r="AF66" s="3676"/>
      <c r="AG66" s="1054" t="s">
        <v>17</v>
      </c>
      <c r="AH66" s="1055" t="s">
        <v>27</v>
      </c>
      <c r="AI66" s="3676"/>
      <c r="AJ66" s="3676"/>
      <c r="AK66" s="1056" t="s">
        <v>17</v>
      </c>
      <c r="AL66" s="3707"/>
      <c r="AM66" s="3708"/>
      <c r="AN66" s="3709"/>
      <c r="AO66" s="3668"/>
      <c r="AP66" s="3669"/>
      <c r="AQ66" s="3669"/>
      <c r="AR66" s="3670"/>
      <c r="AS66" s="3710"/>
      <c r="AT66" s="3711"/>
      <c r="AU66" s="3711"/>
      <c r="AV66" s="3712"/>
      <c r="AW66" s="3526"/>
      <c r="AX66" s="3527"/>
      <c r="AY66" s="3527"/>
      <c r="AZ66" s="3791"/>
      <c r="BA66" s="3769"/>
      <c r="BB66" s="3792"/>
      <c r="BC66" s="984"/>
      <c r="BD66" s="985"/>
      <c r="BE66" s="985"/>
      <c r="BF66" s="986"/>
      <c r="BG66" s="3788"/>
      <c r="BH66" s="3789"/>
      <c r="BI66" s="3789"/>
      <c r="BJ66" s="3789"/>
      <c r="BK66" s="3789"/>
      <c r="BL66" s="3789"/>
      <c r="BM66" s="3789"/>
      <c r="BN66" s="3789"/>
      <c r="BO66" s="3789"/>
      <c r="BP66" s="3790"/>
    </row>
    <row r="67" spans="1:73" s="754" customFormat="1" ht="15" customHeight="1">
      <c r="A67" s="3502">
        <v>13</v>
      </c>
      <c r="B67" s="3715"/>
      <c r="C67" s="3716"/>
      <c r="D67" s="3716"/>
      <c r="E67" s="3716"/>
      <c r="F67" s="3717"/>
      <c r="G67" s="3715"/>
      <c r="H67" s="3716"/>
      <c r="I67" s="3716"/>
      <c r="J67" s="3716"/>
      <c r="K67" s="3716"/>
      <c r="L67" s="3717"/>
      <c r="M67" s="3724"/>
      <c r="N67" s="3727"/>
      <c r="O67" s="3765"/>
      <c r="P67" s="3766"/>
      <c r="Q67" s="3767"/>
      <c r="R67" s="3768"/>
      <c r="S67" s="3769"/>
      <c r="T67" s="3770"/>
      <c r="U67" s="3774"/>
      <c r="V67" s="3775"/>
      <c r="W67" s="3775"/>
      <c r="X67" s="3778"/>
      <c r="Y67" s="3547" t="s">
        <v>99</v>
      </c>
      <c r="Z67" s="3779"/>
      <c r="AA67" s="3547" t="s">
        <v>99</v>
      </c>
      <c r="AB67" s="3548">
        <f>IF((X69+Z69)&gt;=12,X67+Z67+1,X67+Z67)</f>
        <v>0</v>
      </c>
      <c r="AC67" s="3549" t="s">
        <v>99</v>
      </c>
      <c r="AD67" s="3761"/>
      <c r="AE67" s="3762"/>
      <c r="AF67" s="3762"/>
      <c r="AG67" s="3762"/>
      <c r="AH67" s="3763"/>
      <c r="AI67" s="3762"/>
      <c r="AJ67" s="3762"/>
      <c r="AK67" s="3764"/>
      <c r="AL67" s="3668"/>
      <c r="AM67" s="3669"/>
      <c r="AN67" s="3670"/>
      <c r="AO67" s="3668"/>
      <c r="AP67" s="3669"/>
      <c r="AQ67" s="3669"/>
      <c r="AR67" s="3670"/>
      <c r="AS67" s="3671"/>
      <c r="AT67" s="3672"/>
      <c r="AU67" s="3672"/>
      <c r="AV67" s="3673"/>
      <c r="AW67" s="3526">
        <f>AH67+SUM(AL67:AV69)</f>
        <v>0</v>
      </c>
      <c r="AX67" s="3527"/>
      <c r="AY67" s="3527"/>
      <c r="AZ67" s="3740"/>
      <c r="BA67" s="3741"/>
      <c r="BB67" s="3742"/>
      <c r="BC67" s="749"/>
      <c r="BD67" s="583"/>
      <c r="BE67" s="583"/>
      <c r="BF67" s="975"/>
      <c r="BG67" s="3752"/>
      <c r="BH67" s="3799"/>
      <c r="BI67" s="3799"/>
      <c r="BJ67" s="3799"/>
      <c r="BK67" s="3799"/>
      <c r="BL67" s="3799"/>
      <c r="BM67" s="3799"/>
      <c r="BN67" s="3799"/>
      <c r="BO67" s="3799"/>
      <c r="BP67" s="3800"/>
    </row>
    <row r="68" spans="1:73" s="754" customFormat="1" ht="15" customHeight="1">
      <c r="A68" s="3503"/>
      <c r="B68" s="3718"/>
      <c r="C68" s="3719"/>
      <c r="D68" s="3719"/>
      <c r="E68" s="3719"/>
      <c r="F68" s="3720"/>
      <c r="G68" s="3721"/>
      <c r="H68" s="3722"/>
      <c r="I68" s="3722"/>
      <c r="J68" s="3722"/>
      <c r="K68" s="3722"/>
      <c r="L68" s="3723"/>
      <c r="M68" s="3725"/>
      <c r="N68" s="3728"/>
      <c r="O68" s="3665"/>
      <c r="P68" s="3666"/>
      <c r="Q68" s="3667"/>
      <c r="R68" s="3691"/>
      <c r="S68" s="3692"/>
      <c r="T68" s="3693"/>
      <c r="U68" s="3776"/>
      <c r="V68" s="3777"/>
      <c r="W68" s="3777"/>
      <c r="X68" s="3701"/>
      <c r="Y68" s="3339"/>
      <c r="Z68" s="3703"/>
      <c r="AA68" s="3339"/>
      <c r="AB68" s="3462"/>
      <c r="AC68" s="3464"/>
      <c r="AD68" s="3679"/>
      <c r="AE68" s="3680"/>
      <c r="AF68" s="3680"/>
      <c r="AG68" s="3680"/>
      <c r="AH68" s="3683"/>
      <c r="AI68" s="3680"/>
      <c r="AJ68" s="3680"/>
      <c r="AK68" s="3684"/>
      <c r="AL68" s="3668"/>
      <c r="AM68" s="3669"/>
      <c r="AN68" s="3670"/>
      <c r="AO68" s="3668"/>
      <c r="AP68" s="3669"/>
      <c r="AQ68" s="3669"/>
      <c r="AR68" s="3670"/>
      <c r="AS68" s="3671"/>
      <c r="AT68" s="3672"/>
      <c r="AU68" s="3672"/>
      <c r="AV68" s="3673"/>
      <c r="AW68" s="3526"/>
      <c r="AX68" s="3527"/>
      <c r="AY68" s="3527"/>
      <c r="AZ68" s="3740"/>
      <c r="BA68" s="3741"/>
      <c r="BB68" s="3742"/>
      <c r="BC68" s="749"/>
      <c r="BD68" s="583"/>
      <c r="BE68" s="583"/>
      <c r="BF68" s="975"/>
      <c r="BG68" s="3785"/>
      <c r="BH68" s="3786"/>
      <c r="BI68" s="3786"/>
      <c r="BJ68" s="3786"/>
      <c r="BK68" s="3786"/>
      <c r="BL68" s="3786"/>
      <c r="BM68" s="3786"/>
      <c r="BN68" s="3786"/>
      <c r="BO68" s="3786"/>
      <c r="BP68" s="3787"/>
    </row>
    <row r="69" spans="1:73" s="754" customFormat="1" ht="15" customHeight="1">
      <c r="A69" s="3504"/>
      <c r="B69" s="3735"/>
      <c r="C69" s="3736"/>
      <c r="D69" s="3737"/>
      <c r="E69" s="3738"/>
      <c r="F69" s="3739"/>
      <c r="G69" s="3718"/>
      <c r="H69" s="3719"/>
      <c r="I69" s="3719"/>
      <c r="J69" s="3719"/>
      <c r="K69" s="3719"/>
      <c r="L69" s="3720"/>
      <c r="M69" s="3726"/>
      <c r="N69" s="3729"/>
      <c r="O69" s="3758"/>
      <c r="P69" s="3759"/>
      <c r="Q69" s="3760"/>
      <c r="R69" s="3771"/>
      <c r="S69" s="3772"/>
      <c r="T69" s="3773"/>
      <c r="U69" s="3783"/>
      <c r="V69" s="3784"/>
      <c r="W69" s="3784"/>
      <c r="X69" s="1057"/>
      <c r="Y69" s="988" t="s">
        <v>28</v>
      </c>
      <c r="Z69" s="1058"/>
      <c r="AA69" s="988" t="s">
        <v>28</v>
      </c>
      <c r="AB69" s="990">
        <f>IF((X69+Z69)&gt;=12,X69+Z69-12,X69+Z69)</f>
        <v>0</v>
      </c>
      <c r="AC69" s="988" t="s">
        <v>28</v>
      </c>
      <c r="AD69" s="1059" t="s">
        <v>27</v>
      </c>
      <c r="AE69" s="3782"/>
      <c r="AF69" s="3782"/>
      <c r="AG69" s="1060" t="s">
        <v>17</v>
      </c>
      <c r="AH69" s="1061" t="s">
        <v>27</v>
      </c>
      <c r="AI69" s="3782"/>
      <c r="AJ69" s="3782"/>
      <c r="AK69" s="1062" t="s">
        <v>17</v>
      </c>
      <c r="AL69" s="3668"/>
      <c r="AM69" s="3669"/>
      <c r="AN69" s="3670"/>
      <c r="AO69" s="3668"/>
      <c r="AP69" s="3669"/>
      <c r="AQ69" s="3669"/>
      <c r="AR69" s="3670"/>
      <c r="AS69" s="3671"/>
      <c r="AT69" s="3672"/>
      <c r="AU69" s="3672"/>
      <c r="AV69" s="3673"/>
      <c r="AW69" s="3526"/>
      <c r="AX69" s="3527"/>
      <c r="AY69" s="3527"/>
      <c r="AZ69" s="3780"/>
      <c r="BA69" s="3766"/>
      <c r="BB69" s="3781"/>
      <c r="BC69" s="984"/>
      <c r="BD69" s="985"/>
      <c r="BE69" s="985"/>
      <c r="BF69" s="986"/>
      <c r="BG69" s="3788"/>
      <c r="BH69" s="3789"/>
      <c r="BI69" s="3789"/>
      <c r="BJ69" s="3789"/>
      <c r="BK69" s="3789"/>
      <c r="BL69" s="3789"/>
      <c r="BM69" s="3789"/>
      <c r="BN69" s="3789"/>
      <c r="BO69" s="3789"/>
      <c r="BP69" s="3790"/>
    </row>
    <row r="70" spans="1:73" s="754" customFormat="1" ht="15" customHeight="1">
      <c r="A70" s="3503">
        <v>14</v>
      </c>
      <c r="B70" s="3715"/>
      <c r="C70" s="3716"/>
      <c r="D70" s="3716"/>
      <c r="E70" s="3716"/>
      <c r="F70" s="3717"/>
      <c r="G70" s="3721"/>
      <c r="H70" s="3722"/>
      <c r="I70" s="3722"/>
      <c r="J70" s="3722"/>
      <c r="K70" s="3722"/>
      <c r="L70" s="3723"/>
      <c r="M70" s="3725"/>
      <c r="N70" s="3728"/>
      <c r="O70" s="3771"/>
      <c r="P70" s="3772"/>
      <c r="Q70" s="3773"/>
      <c r="R70" s="3691"/>
      <c r="S70" s="3692"/>
      <c r="T70" s="3693"/>
      <c r="U70" s="3776"/>
      <c r="V70" s="3777"/>
      <c r="W70" s="3777"/>
      <c r="X70" s="3701"/>
      <c r="Y70" s="3339" t="s">
        <v>99</v>
      </c>
      <c r="Z70" s="3703"/>
      <c r="AA70" s="3339" t="s">
        <v>99</v>
      </c>
      <c r="AB70" s="3462">
        <f>IF((X72+Z72)&gt;=12,X70+Z70+1,X70+Z70)</f>
        <v>0</v>
      </c>
      <c r="AC70" s="3464" t="s">
        <v>99</v>
      </c>
      <c r="AD70" s="3679"/>
      <c r="AE70" s="3680"/>
      <c r="AF70" s="3680"/>
      <c r="AG70" s="3680"/>
      <c r="AH70" s="3683"/>
      <c r="AI70" s="3680"/>
      <c r="AJ70" s="3680"/>
      <c r="AK70" s="3684"/>
      <c r="AL70" s="3793"/>
      <c r="AM70" s="3794"/>
      <c r="AN70" s="3795"/>
      <c r="AO70" s="3668"/>
      <c r="AP70" s="3669"/>
      <c r="AQ70" s="3669"/>
      <c r="AR70" s="3670"/>
      <c r="AS70" s="3796"/>
      <c r="AT70" s="3797"/>
      <c r="AU70" s="3797"/>
      <c r="AV70" s="3798"/>
      <c r="AW70" s="3526">
        <f>AH70+SUM(AL70:AV72)</f>
        <v>0</v>
      </c>
      <c r="AX70" s="3527"/>
      <c r="AY70" s="3527"/>
      <c r="AZ70" s="3749"/>
      <c r="BA70" s="3750"/>
      <c r="BB70" s="3751"/>
      <c r="BC70" s="749"/>
      <c r="BD70" s="583"/>
      <c r="BE70" s="583"/>
      <c r="BF70" s="975"/>
      <c r="BG70" s="3752"/>
      <c r="BH70" s="3799"/>
      <c r="BI70" s="3799"/>
      <c r="BJ70" s="3799"/>
      <c r="BK70" s="3799"/>
      <c r="BL70" s="3799"/>
      <c r="BM70" s="3799"/>
      <c r="BN70" s="3799"/>
      <c r="BO70" s="3799"/>
      <c r="BP70" s="3800"/>
    </row>
    <row r="71" spans="1:73" s="754" customFormat="1" ht="15" customHeight="1">
      <c r="A71" s="3503"/>
      <c r="B71" s="3718"/>
      <c r="C71" s="3719"/>
      <c r="D71" s="3719"/>
      <c r="E71" s="3719"/>
      <c r="F71" s="3720"/>
      <c r="G71" s="3721"/>
      <c r="H71" s="3722"/>
      <c r="I71" s="3722"/>
      <c r="J71" s="3722"/>
      <c r="K71" s="3722"/>
      <c r="L71" s="3723"/>
      <c r="M71" s="3725"/>
      <c r="N71" s="3728"/>
      <c r="O71" s="3665"/>
      <c r="P71" s="3666"/>
      <c r="Q71" s="3667"/>
      <c r="R71" s="3691"/>
      <c r="S71" s="3692"/>
      <c r="T71" s="3693"/>
      <c r="U71" s="3776"/>
      <c r="V71" s="3777"/>
      <c r="W71" s="3777"/>
      <c r="X71" s="3701"/>
      <c r="Y71" s="3339"/>
      <c r="Z71" s="3703"/>
      <c r="AA71" s="3339"/>
      <c r="AB71" s="3462"/>
      <c r="AC71" s="3464"/>
      <c r="AD71" s="3679"/>
      <c r="AE71" s="3680"/>
      <c r="AF71" s="3680"/>
      <c r="AG71" s="3680"/>
      <c r="AH71" s="3683"/>
      <c r="AI71" s="3680"/>
      <c r="AJ71" s="3680"/>
      <c r="AK71" s="3684"/>
      <c r="AL71" s="3668"/>
      <c r="AM71" s="3669"/>
      <c r="AN71" s="3670"/>
      <c r="AO71" s="3668"/>
      <c r="AP71" s="3669"/>
      <c r="AQ71" s="3669"/>
      <c r="AR71" s="3670"/>
      <c r="AS71" s="3807"/>
      <c r="AT71" s="3808"/>
      <c r="AU71" s="3808"/>
      <c r="AV71" s="3809"/>
      <c r="AW71" s="3526"/>
      <c r="AX71" s="3527"/>
      <c r="AY71" s="3527"/>
      <c r="AZ71" s="3740"/>
      <c r="BA71" s="3741"/>
      <c r="BB71" s="3742"/>
      <c r="BC71" s="749"/>
      <c r="BD71" s="583"/>
      <c r="BE71" s="583"/>
      <c r="BF71" s="975"/>
      <c r="BG71" s="3785"/>
      <c r="BH71" s="3786"/>
      <c r="BI71" s="3786"/>
      <c r="BJ71" s="3786"/>
      <c r="BK71" s="3786"/>
      <c r="BL71" s="3786"/>
      <c r="BM71" s="3786"/>
      <c r="BN71" s="3786"/>
      <c r="BO71" s="3786"/>
      <c r="BP71" s="3787"/>
    </row>
    <row r="72" spans="1:73" s="754" customFormat="1" ht="15" customHeight="1" thickBot="1">
      <c r="A72" s="3578"/>
      <c r="B72" s="3735"/>
      <c r="C72" s="3736"/>
      <c r="D72" s="3737"/>
      <c r="E72" s="3738"/>
      <c r="F72" s="3739"/>
      <c r="G72" s="3828"/>
      <c r="H72" s="3829"/>
      <c r="I72" s="3829"/>
      <c r="J72" s="3829"/>
      <c r="K72" s="3829"/>
      <c r="L72" s="3830"/>
      <c r="M72" s="3831"/>
      <c r="N72" s="3832"/>
      <c r="O72" s="3804"/>
      <c r="P72" s="3805"/>
      <c r="Q72" s="3806"/>
      <c r="R72" s="3813"/>
      <c r="S72" s="3814"/>
      <c r="T72" s="3815"/>
      <c r="U72" s="3810"/>
      <c r="V72" s="3811"/>
      <c r="W72" s="3811"/>
      <c r="X72" s="1063"/>
      <c r="Y72" s="996" t="s">
        <v>28</v>
      </c>
      <c r="Z72" s="1064"/>
      <c r="AA72" s="996" t="s">
        <v>28</v>
      </c>
      <c r="AB72" s="998">
        <f>IF((X72+Z72)&gt;=12,X72+Z72-12,X72+Z72)</f>
        <v>0</v>
      </c>
      <c r="AC72" s="999" t="s">
        <v>28</v>
      </c>
      <c r="AD72" s="1065" t="s">
        <v>27</v>
      </c>
      <c r="AE72" s="3812"/>
      <c r="AF72" s="3812"/>
      <c r="AG72" s="1066" t="s">
        <v>17</v>
      </c>
      <c r="AH72" s="1067" t="s">
        <v>27</v>
      </c>
      <c r="AI72" s="3812"/>
      <c r="AJ72" s="3812"/>
      <c r="AK72" s="1068" t="s">
        <v>17</v>
      </c>
      <c r="AL72" s="3816"/>
      <c r="AM72" s="3817"/>
      <c r="AN72" s="3818"/>
      <c r="AO72" s="3819"/>
      <c r="AP72" s="3820"/>
      <c r="AQ72" s="3820"/>
      <c r="AR72" s="3821"/>
      <c r="AS72" s="3822"/>
      <c r="AT72" s="3823"/>
      <c r="AU72" s="3823"/>
      <c r="AV72" s="3824"/>
      <c r="AW72" s="3649"/>
      <c r="AX72" s="3650"/>
      <c r="AY72" s="3650"/>
      <c r="AZ72" s="3825"/>
      <c r="BA72" s="3826"/>
      <c r="BB72" s="3827"/>
      <c r="BC72" s="554"/>
      <c r="BD72" s="118"/>
      <c r="BE72" s="118"/>
      <c r="BF72" s="636"/>
      <c r="BG72" s="3801"/>
      <c r="BH72" s="3802"/>
      <c r="BI72" s="3802"/>
      <c r="BJ72" s="3802"/>
      <c r="BK72" s="3802"/>
      <c r="BL72" s="3802"/>
      <c r="BM72" s="3802"/>
      <c r="BN72" s="3802"/>
      <c r="BO72" s="3802"/>
      <c r="BP72" s="3803"/>
    </row>
    <row r="73" spans="1:73" s="754" customFormat="1" ht="14.1" customHeight="1">
      <c r="A73" s="3622" t="s">
        <v>948</v>
      </c>
      <c r="B73" s="3623"/>
      <c r="C73" s="3623"/>
      <c r="D73" s="3623"/>
      <c r="E73" s="3623"/>
      <c r="F73" s="3623"/>
      <c r="G73" s="3623"/>
      <c r="H73" s="3623"/>
      <c r="I73" s="3623"/>
      <c r="J73" s="3623"/>
      <c r="K73" s="3623"/>
      <c r="L73" s="3623"/>
      <c r="M73" s="3623"/>
      <c r="N73" s="3623"/>
      <c r="O73" s="3623"/>
      <c r="P73" s="3623"/>
      <c r="Q73" s="3623"/>
      <c r="R73" s="3623"/>
      <c r="S73" s="3623"/>
      <c r="T73" s="3623"/>
      <c r="U73" s="3623"/>
      <c r="V73" s="3623"/>
      <c r="W73" s="3624"/>
      <c r="X73" s="1004" t="str">
        <f>IFERROR((X52+X55+X58+X61+X64+X67+X70)/COUNTA(G52:L72),"")</f>
        <v/>
      </c>
      <c r="Y73" s="1005" t="s">
        <v>99</v>
      </c>
      <c r="Z73" s="1006" t="str">
        <f>IFERROR((Z52+Z55+Z58+Z61+Z64+Z67+Z70)/COUNTA(G52:L72),"")</f>
        <v/>
      </c>
      <c r="AA73" s="1007" t="s">
        <v>99</v>
      </c>
      <c r="AB73" s="1006">
        <f>BU74</f>
        <v>0</v>
      </c>
      <c r="AC73" s="1005" t="s">
        <v>99</v>
      </c>
      <c r="AD73" s="3628" t="str">
        <f>IFERROR(SUM(AD52,AD55,AD58,AD61,AD64,AD67,AD70)/COUNTA(AD52,AD55,AD58,AD61,AD64,AD67,AD70),"")</f>
        <v/>
      </c>
      <c r="AE73" s="3629"/>
      <c r="AF73" s="3629"/>
      <c r="AG73" s="3630"/>
      <c r="AH73" s="3628" t="str">
        <f>IFERROR(SUM(AH52,AH55,AH58,AH61,AH64,AH67,AH70)/COUNTA(AH52,AH55,AH58,AH61,AH64,AH67,AH70),"")</f>
        <v/>
      </c>
      <c r="AI73" s="3629"/>
      <c r="AJ73" s="3629"/>
      <c r="AK73" s="3630"/>
      <c r="AL73" s="3639"/>
      <c r="AM73" s="3640"/>
      <c r="AN73" s="3640"/>
      <c r="AO73" s="3640"/>
      <c r="AP73" s="3640"/>
      <c r="AQ73" s="3640"/>
      <c r="AR73" s="3640"/>
      <c r="AS73" s="3640"/>
      <c r="AT73" s="3640"/>
      <c r="AU73" s="3640"/>
      <c r="AV73" s="3641"/>
      <c r="AW73" s="3645" t="str">
        <f>IFERROR(SUM(AW52:AY72)/COUNTA(G52:L72),"")</f>
        <v/>
      </c>
      <c r="AX73" s="3646"/>
      <c r="AY73" s="3646"/>
      <c r="AZ73" s="3590" t="str">
        <f>IFERROR(AVERAGE(AZ52,AZ55,AZ58,AZ61,AZ64,AZ67,AZ70),"")</f>
        <v/>
      </c>
      <c r="BA73" s="3591"/>
      <c r="BB73" s="3592"/>
      <c r="BC73" s="3596"/>
      <c r="BD73" s="3597"/>
      <c r="BE73" s="3597"/>
      <c r="BF73" s="3598"/>
      <c r="BG73" s="3602"/>
      <c r="BH73" s="3603"/>
      <c r="BI73" s="3603"/>
      <c r="BJ73" s="3603"/>
      <c r="BK73" s="3603"/>
      <c r="BL73" s="3603"/>
      <c r="BM73" s="3603"/>
      <c r="BN73" s="3603"/>
      <c r="BO73" s="3603"/>
      <c r="BP73" s="3604"/>
      <c r="BT73" s="1008">
        <f>INT(BT74/12)</f>
        <v>0</v>
      </c>
      <c r="BU73" s="1008">
        <f>MOD(BT74,12)</f>
        <v>0</v>
      </c>
    </row>
    <row r="74" spans="1:73" s="754" customFormat="1" ht="14.1" customHeight="1" thickBot="1">
      <c r="A74" s="3625"/>
      <c r="B74" s="3626"/>
      <c r="C74" s="3626"/>
      <c r="D74" s="3626"/>
      <c r="E74" s="3626"/>
      <c r="F74" s="3626"/>
      <c r="G74" s="3626"/>
      <c r="H74" s="3626"/>
      <c r="I74" s="3626"/>
      <c r="J74" s="3626"/>
      <c r="K74" s="3626"/>
      <c r="L74" s="3626"/>
      <c r="M74" s="3626"/>
      <c r="N74" s="3626"/>
      <c r="O74" s="3626"/>
      <c r="P74" s="3626"/>
      <c r="Q74" s="3626"/>
      <c r="R74" s="3626"/>
      <c r="S74" s="3626"/>
      <c r="T74" s="3626"/>
      <c r="U74" s="3626"/>
      <c r="V74" s="3626"/>
      <c r="W74" s="3627"/>
      <c r="X74" s="1009" t="str">
        <f>IFERROR((X54+X57+X60+X63+X66+X69+X72)/COUNTA(G52:L72),"")</f>
        <v/>
      </c>
      <c r="Y74" s="1010" t="s">
        <v>28</v>
      </c>
      <c r="Z74" s="1011" t="str">
        <f>IFERROR((Z54+Z57+Z60+Z63+Z66+Z69+Z72)/COUNTA(G52:L72),"")</f>
        <v/>
      </c>
      <c r="AA74" s="1010" t="s">
        <v>28</v>
      </c>
      <c r="AB74" s="1011">
        <f>BU73</f>
        <v>0</v>
      </c>
      <c r="AC74" s="1010" t="s">
        <v>28</v>
      </c>
      <c r="AD74" s="3631"/>
      <c r="AE74" s="3632"/>
      <c r="AF74" s="3632"/>
      <c r="AG74" s="3633"/>
      <c r="AH74" s="3631"/>
      <c r="AI74" s="3632"/>
      <c r="AJ74" s="3632"/>
      <c r="AK74" s="3633"/>
      <c r="AL74" s="3642"/>
      <c r="AM74" s="3643"/>
      <c r="AN74" s="3643"/>
      <c r="AO74" s="3643"/>
      <c r="AP74" s="3643"/>
      <c r="AQ74" s="3643"/>
      <c r="AR74" s="3643"/>
      <c r="AS74" s="3643"/>
      <c r="AT74" s="3643"/>
      <c r="AU74" s="3643"/>
      <c r="AV74" s="3644"/>
      <c r="AW74" s="3647"/>
      <c r="AX74" s="3648"/>
      <c r="AY74" s="3648"/>
      <c r="AZ74" s="3593"/>
      <c r="BA74" s="3594"/>
      <c r="BB74" s="3595"/>
      <c r="BC74" s="3599"/>
      <c r="BD74" s="3600"/>
      <c r="BE74" s="3600"/>
      <c r="BF74" s="3601"/>
      <c r="BG74" s="3605"/>
      <c r="BH74" s="3606"/>
      <c r="BI74" s="3606"/>
      <c r="BJ74" s="3606"/>
      <c r="BK74" s="3606"/>
      <c r="BL74" s="3606"/>
      <c r="BM74" s="3606"/>
      <c r="BN74" s="3606"/>
      <c r="BO74" s="3606"/>
      <c r="BP74" s="3607"/>
      <c r="BT74" s="1008">
        <f>IFERROR(SUM(AB54,AB57,AB60,AB63,AB66,AB69,AB72)/COUNTA(G52:L72),0)</f>
        <v>0</v>
      </c>
      <c r="BU74" s="1008">
        <f>IFERROR(SUM(AB52,AB55,AB58,AB61,AB64,AB67,AB70)/COUNTA(G52:L72),0)</f>
        <v>0</v>
      </c>
    </row>
    <row r="75" spans="1:73" s="754" customFormat="1" ht="14.1" customHeight="1">
      <c r="A75" s="3608" t="s">
        <v>91</v>
      </c>
      <c r="B75" s="3608"/>
      <c r="C75" s="1012" t="s">
        <v>92</v>
      </c>
      <c r="D75" s="3588" t="s">
        <v>1708</v>
      </c>
      <c r="E75" s="3588"/>
      <c r="F75" s="3588"/>
      <c r="G75" s="3588"/>
      <c r="H75" s="3588"/>
      <c r="I75" s="3588"/>
      <c r="J75" s="3588"/>
      <c r="K75" s="3588"/>
      <c r="L75" s="3588"/>
      <c r="M75" s="3588"/>
      <c r="N75" s="3588"/>
      <c r="O75" s="3588"/>
      <c r="P75" s="3588"/>
      <c r="Q75" s="3588"/>
      <c r="R75" s="3588"/>
      <c r="S75" s="3588"/>
      <c r="T75" s="3588"/>
      <c r="U75" s="3588"/>
      <c r="V75" s="3588"/>
      <c r="W75" s="3588"/>
      <c r="X75" s="3588"/>
      <c r="Y75" s="3588"/>
      <c r="Z75" s="3588"/>
      <c r="AA75" s="3588"/>
      <c r="AB75" s="3588"/>
      <c r="AC75" s="3588"/>
      <c r="AD75" s="3588"/>
      <c r="AE75" s="3588"/>
      <c r="AF75" s="3588"/>
      <c r="AG75" s="3588"/>
      <c r="AH75" s="3588"/>
      <c r="AI75" s="3588"/>
      <c r="AJ75" s="3588"/>
      <c r="AK75" s="3588"/>
      <c r="AL75" s="3588"/>
      <c r="AM75" s="3588"/>
      <c r="AN75" s="3588"/>
      <c r="AO75" s="3588"/>
      <c r="AP75" s="3588"/>
      <c r="AQ75" s="3588"/>
      <c r="AR75" s="3588"/>
      <c r="AS75" s="3588"/>
      <c r="AT75" s="3588"/>
      <c r="AU75" s="3588"/>
      <c r="AV75" s="3588"/>
      <c r="AW75" s="3588"/>
      <c r="AX75" s="3588"/>
      <c r="AY75" s="3588"/>
      <c r="AZ75" s="3588"/>
      <c r="BA75" s="3588"/>
      <c r="BB75" s="3588"/>
      <c r="BC75" s="3588"/>
      <c r="BD75" s="3588"/>
      <c r="BE75" s="3588"/>
      <c r="BF75" s="3588"/>
      <c r="BG75" s="3588"/>
      <c r="BH75" s="3588"/>
      <c r="BI75" s="3588"/>
      <c r="BJ75" s="3588"/>
      <c r="BK75" s="3588"/>
      <c r="BL75" s="3588"/>
      <c r="BM75" s="3588"/>
      <c r="BN75" s="3588"/>
      <c r="BO75" s="3588"/>
      <c r="BP75" s="3588"/>
    </row>
    <row r="76" spans="1:73" s="754" customFormat="1" ht="14.1" customHeight="1">
      <c r="A76" s="744"/>
      <c r="B76" s="744"/>
      <c r="C76" s="1013"/>
      <c r="D76" s="1566"/>
      <c r="E76" s="1566"/>
      <c r="F76" s="1566"/>
      <c r="G76" s="1566"/>
      <c r="H76" s="1566"/>
      <c r="I76" s="1566"/>
      <c r="J76" s="1566"/>
      <c r="K76" s="1566"/>
      <c r="L76" s="1566"/>
      <c r="M76" s="1566"/>
      <c r="N76" s="1566"/>
      <c r="O76" s="1566"/>
      <c r="P76" s="1566"/>
      <c r="Q76" s="1566"/>
      <c r="R76" s="1566"/>
      <c r="S76" s="1566"/>
      <c r="T76" s="1566"/>
      <c r="U76" s="1566"/>
      <c r="V76" s="1566"/>
      <c r="W76" s="1566"/>
      <c r="X76" s="1566"/>
      <c r="Y76" s="1566"/>
      <c r="Z76" s="1566"/>
      <c r="AA76" s="1566"/>
      <c r="AB76" s="1566"/>
      <c r="AC76" s="1566"/>
      <c r="AD76" s="1566"/>
      <c r="AE76" s="1566"/>
      <c r="AF76" s="1566"/>
      <c r="AG76" s="1566"/>
      <c r="AH76" s="1566"/>
      <c r="AI76" s="1566"/>
      <c r="AJ76" s="1566"/>
      <c r="AK76" s="1566"/>
      <c r="AL76" s="1566"/>
      <c r="AM76" s="1566"/>
      <c r="AN76" s="1566"/>
      <c r="AO76" s="1566"/>
      <c r="AP76" s="1566"/>
      <c r="AQ76" s="1566"/>
      <c r="AR76" s="1566"/>
      <c r="AS76" s="1566"/>
      <c r="AT76" s="1566"/>
      <c r="AU76" s="1566"/>
      <c r="AV76" s="1566"/>
      <c r="AW76" s="1566"/>
      <c r="AX76" s="1566"/>
      <c r="AY76" s="1566"/>
      <c r="AZ76" s="1566"/>
      <c r="BA76" s="1566"/>
      <c r="BB76" s="1566"/>
      <c r="BC76" s="1566"/>
      <c r="BD76" s="1566"/>
      <c r="BE76" s="1566"/>
      <c r="BF76" s="1566"/>
      <c r="BG76" s="1566"/>
      <c r="BH76" s="1566"/>
      <c r="BI76" s="1566"/>
      <c r="BJ76" s="1566"/>
      <c r="BK76" s="1566"/>
      <c r="BL76" s="1566"/>
      <c r="BM76" s="1566"/>
      <c r="BN76" s="1566"/>
      <c r="BO76" s="1566"/>
      <c r="BP76" s="1566"/>
    </row>
    <row r="77" spans="1:73" s="754" customFormat="1" ht="12" customHeight="1">
      <c r="B77" s="1014"/>
      <c r="C77" s="1013" t="s">
        <v>863</v>
      </c>
      <c r="D77" s="3589" t="s">
        <v>1473</v>
      </c>
      <c r="E77" s="3589"/>
      <c r="F77" s="3589"/>
      <c r="G77" s="3589"/>
      <c r="H77" s="3589"/>
      <c r="I77" s="3589"/>
      <c r="J77" s="3589"/>
      <c r="K77" s="3589"/>
      <c r="L77" s="3589"/>
      <c r="M77" s="3589"/>
      <c r="N77" s="3589"/>
      <c r="O77" s="3589"/>
      <c r="P77" s="3589"/>
      <c r="Q77" s="3589"/>
      <c r="R77" s="3589"/>
      <c r="S77" s="3589"/>
      <c r="T77" s="3589"/>
      <c r="U77" s="3589"/>
      <c r="V77" s="3589"/>
      <c r="W77" s="3589"/>
      <c r="X77" s="3589"/>
      <c r="Y77" s="3589"/>
      <c r="Z77" s="3589"/>
      <c r="AA77" s="3589"/>
      <c r="AB77" s="3589"/>
      <c r="AC77" s="3589"/>
      <c r="AD77" s="3589"/>
      <c r="AE77" s="3589"/>
      <c r="AF77" s="3589"/>
      <c r="AG77" s="3589"/>
      <c r="AH77" s="3589"/>
      <c r="AI77" s="3589"/>
      <c r="AJ77" s="3589"/>
      <c r="AK77" s="3589"/>
      <c r="AL77" s="3589"/>
      <c r="AM77" s="3589"/>
      <c r="AN77" s="3589"/>
      <c r="AO77" s="3589"/>
      <c r="AP77" s="3589"/>
      <c r="AQ77" s="3589"/>
      <c r="AR77" s="3589"/>
      <c r="AS77" s="3589"/>
      <c r="AT77" s="3589"/>
      <c r="AU77" s="3589"/>
      <c r="AV77" s="3589"/>
      <c r="AW77" s="3589"/>
      <c r="AX77" s="3589"/>
      <c r="AY77" s="3589"/>
      <c r="AZ77" s="3589"/>
      <c r="BA77" s="3589"/>
      <c r="BB77" s="3589"/>
      <c r="BC77" s="3589"/>
      <c r="BD77" s="3589"/>
      <c r="BE77" s="3589"/>
      <c r="BF77" s="3589"/>
      <c r="BG77" s="3589"/>
      <c r="BH77" s="3589"/>
      <c r="BI77" s="3589"/>
      <c r="BJ77" s="3589"/>
      <c r="BK77" s="3589"/>
      <c r="BL77" s="3589"/>
      <c r="BM77" s="3589"/>
      <c r="BN77" s="3589"/>
      <c r="BO77" s="3589"/>
      <c r="BP77" s="3589"/>
    </row>
    <row r="78" spans="1:73" s="754" customFormat="1" ht="12" customHeight="1">
      <c r="C78" s="1013" t="s">
        <v>864</v>
      </c>
      <c r="D78" s="2080" t="s">
        <v>1709</v>
      </c>
      <c r="E78" s="2080"/>
      <c r="F78" s="2080"/>
      <c r="G78" s="2080"/>
      <c r="H78" s="2080"/>
      <c r="I78" s="2080"/>
      <c r="J78" s="2080"/>
      <c r="K78" s="2080"/>
      <c r="L78" s="2080"/>
      <c r="M78" s="2080"/>
      <c r="N78" s="2080"/>
      <c r="O78" s="2080"/>
      <c r="P78" s="2080"/>
      <c r="Q78" s="2080"/>
      <c r="R78" s="2080"/>
      <c r="S78" s="2080"/>
      <c r="T78" s="2080"/>
      <c r="U78" s="2080"/>
      <c r="V78" s="2080"/>
      <c r="W78" s="2080"/>
      <c r="X78" s="2080"/>
      <c r="Y78" s="2080"/>
      <c r="Z78" s="2080"/>
      <c r="AA78" s="2080"/>
      <c r="AB78" s="2080"/>
      <c r="AC78" s="2080"/>
      <c r="AD78" s="2080"/>
      <c r="AE78" s="2080"/>
      <c r="AF78" s="2080"/>
      <c r="AG78" s="2080"/>
      <c r="AH78" s="2080"/>
      <c r="AI78" s="2080"/>
      <c r="AJ78" s="2080"/>
      <c r="AK78" s="2080"/>
      <c r="AL78" s="2080"/>
      <c r="AM78" s="2080"/>
      <c r="AN78" s="2080"/>
      <c r="AO78" s="2080"/>
      <c r="AP78" s="2080"/>
      <c r="AQ78" s="2080"/>
      <c r="AR78" s="2080"/>
      <c r="AS78" s="2080"/>
      <c r="AT78" s="2080"/>
      <c r="AU78" s="2080"/>
      <c r="AV78" s="2080"/>
      <c r="AW78" s="2080"/>
      <c r="AX78" s="2080"/>
      <c r="AY78" s="2080"/>
      <c r="AZ78" s="2080"/>
      <c r="BA78" s="2080"/>
      <c r="BB78" s="2080"/>
      <c r="BC78" s="2080"/>
      <c r="BD78" s="2080"/>
      <c r="BE78" s="2080"/>
      <c r="BF78" s="2080"/>
      <c r="BG78" s="2080"/>
      <c r="BH78" s="2080"/>
      <c r="BI78" s="2080"/>
      <c r="BJ78" s="2080"/>
      <c r="BK78" s="2080"/>
      <c r="BL78" s="2080"/>
      <c r="BM78" s="2080"/>
      <c r="BN78" s="2080"/>
      <c r="BO78" s="2080"/>
      <c r="BP78" s="2080"/>
    </row>
    <row r="79" spans="1:73" s="754" customFormat="1" ht="12" customHeight="1">
      <c r="D79" s="2080"/>
      <c r="E79" s="2080"/>
      <c r="F79" s="2080"/>
      <c r="G79" s="2080"/>
      <c r="H79" s="2080"/>
      <c r="I79" s="2080"/>
      <c r="J79" s="2080"/>
      <c r="K79" s="2080"/>
      <c r="L79" s="2080"/>
      <c r="M79" s="2080"/>
      <c r="N79" s="2080"/>
      <c r="O79" s="2080"/>
      <c r="P79" s="2080"/>
      <c r="Q79" s="2080"/>
      <c r="R79" s="2080"/>
      <c r="S79" s="2080"/>
      <c r="T79" s="2080"/>
      <c r="U79" s="2080"/>
      <c r="V79" s="2080"/>
      <c r="W79" s="2080"/>
      <c r="X79" s="2080"/>
      <c r="Y79" s="2080"/>
      <c r="Z79" s="2080"/>
      <c r="AA79" s="2080"/>
      <c r="AB79" s="2080"/>
      <c r="AC79" s="2080"/>
      <c r="AD79" s="2080"/>
      <c r="AE79" s="2080"/>
      <c r="AF79" s="2080"/>
      <c r="AG79" s="2080"/>
      <c r="AH79" s="2080"/>
      <c r="AI79" s="2080"/>
      <c r="AJ79" s="2080"/>
      <c r="AK79" s="2080"/>
      <c r="AL79" s="2080"/>
      <c r="AM79" s="2080"/>
      <c r="AN79" s="2080"/>
      <c r="AO79" s="2080"/>
      <c r="AP79" s="2080"/>
      <c r="AQ79" s="2080"/>
      <c r="AR79" s="2080"/>
      <c r="AS79" s="2080"/>
      <c r="AT79" s="2080"/>
      <c r="AU79" s="2080"/>
      <c r="AV79" s="2080"/>
      <c r="AW79" s="2080"/>
      <c r="AX79" s="2080"/>
      <c r="AY79" s="2080"/>
      <c r="AZ79" s="2080"/>
      <c r="BA79" s="2080"/>
      <c r="BB79" s="2080"/>
      <c r="BC79" s="2080"/>
      <c r="BD79" s="2080"/>
      <c r="BE79" s="2080"/>
      <c r="BF79" s="2080"/>
      <c r="BG79" s="2080"/>
      <c r="BH79" s="2080"/>
      <c r="BI79" s="2080"/>
      <c r="BJ79" s="2080"/>
      <c r="BK79" s="2080"/>
      <c r="BL79" s="2080"/>
      <c r="BM79" s="2080"/>
      <c r="BN79" s="2080"/>
      <c r="BO79" s="2080"/>
      <c r="BP79" s="2080"/>
    </row>
    <row r="80" spans="1:73" s="754" customFormat="1" ht="12" customHeight="1">
      <c r="C80" s="1013" t="s">
        <v>865</v>
      </c>
      <c r="D80" s="2080" t="s">
        <v>1322</v>
      </c>
      <c r="E80" s="2080"/>
      <c r="F80" s="2080"/>
      <c r="G80" s="2080"/>
      <c r="H80" s="2080"/>
      <c r="I80" s="2080"/>
      <c r="J80" s="2080"/>
      <c r="K80" s="2080"/>
      <c r="L80" s="2080"/>
      <c r="M80" s="2080"/>
      <c r="N80" s="2080"/>
      <c r="O80" s="2080"/>
      <c r="P80" s="2080"/>
      <c r="Q80" s="2080"/>
      <c r="R80" s="2080"/>
      <c r="S80" s="2080"/>
      <c r="T80" s="2080"/>
      <c r="U80" s="2080"/>
      <c r="V80" s="2080"/>
      <c r="W80" s="2080"/>
      <c r="X80" s="2080"/>
      <c r="Y80" s="2080"/>
      <c r="Z80" s="2080"/>
      <c r="AA80" s="2080"/>
      <c r="AB80" s="2080"/>
      <c r="AC80" s="2080"/>
      <c r="AD80" s="2080"/>
      <c r="AE80" s="2080"/>
      <c r="AF80" s="2080"/>
      <c r="AG80" s="2080"/>
      <c r="AH80" s="2080"/>
      <c r="AI80" s="2080"/>
      <c r="AJ80" s="2080"/>
      <c r="AK80" s="2080"/>
      <c r="AL80" s="2080"/>
      <c r="AM80" s="2080"/>
      <c r="AN80" s="2080"/>
      <c r="AO80" s="2080"/>
      <c r="AP80" s="2080"/>
      <c r="AQ80" s="2080"/>
      <c r="AR80" s="2080"/>
      <c r="AS80" s="2080"/>
      <c r="AT80" s="2080"/>
      <c r="AU80" s="2080"/>
      <c r="AV80" s="2080"/>
      <c r="AW80" s="2080"/>
      <c r="AX80" s="2080"/>
      <c r="AY80" s="2080"/>
      <c r="AZ80" s="2080"/>
      <c r="BA80" s="2080"/>
      <c r="BB80" s="2080"/>
      <c r="BC80" s="2080"/>
      <c r="BD80" s="2080"/>
      <c r="BE80" s="2080"/>
      <c r="BF80" s="2080"/>
      <c r="BG80" s="2080"/>
      <c r="BH80" s="2080"/>
      <c r="BI80" s="2080"/>
      <c r="BJ80" s="2080"/>
      <c r="BK80" s="2080"/>
      <c r="BL80" s="2080"/>
      <c r="BM80" s="2080"/>
      <c r="BN80" s="2080"/>
      <c r="BO80" s="2080"/>
      <c r="BP80" s="2080"/>
    </row>
    <row r="81" spans="1:74" s="754" customFormat="1" ht="12" customHeight="1">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0"/>
      <c r="AI81" s="2080"/>
      <c r="AJ81" s="2080"/>
      <c r="AK81" s="2080"/>
      <c r="AL81" s="2080"/>
      <c r="AM81" s="2080"/>
      <c r="AN81" s="2080"/>
      <c r="AO81" s="2080"/>
      <c r="AP81" s="2080"/>
      <c r="AQ81" s="2080"/>
      <c r="AR81" s="2080"/>
      <c r="AS81" s="2080"/>
      <c r="AT81" s="2080"/>
      <c r="AU81" s="2080"/>
      <c r="AV81" s="2080"/>
      <c r="AW81" s="2080"/>
      <c r="AX81" s="2080"/>
      <c r="AY81" s="2080"/>
      <c r="AZ81" s="2080"/>
      <c r="BA81" s="2080"/>
      <c r="BB81" s="2080"/>
      <c r="BC81" s="2080"/>
      <c r="BD81" s="2080"/>
      <c r="BE81" s="2080"/>
      <c r="BF81" s="2080"/>
      <c r="BG81" s="2080"/>
      <c r="BH81" s="2080"/>
      <c r="BI81" s="2080"/>
      <c r="BJ81" s="2080"/>
      <c r="BK81" s="2080"/>
      <c r="BL81" s="2080"/>
      <c r="BM81" s="2080"/>
      <c r="BN81" s="2080"/>
      <c r="BO81" s="2080"/>
      <c r="BP81" s="2080"/>
    </row>
    <row r="82" spans="1:74" s="754" customFormat="1" ht="12" customHeight="1">
      <c r="C82" s="1015" t="s">
        <v>866</v>
      </c>
      <c r="D82" s="3586" t="s">
        <v>1474</v>
      </c>
      <c r="E82" s="3586"/>
      <c r="F82" s="3586"/>
      <c r="G82" s="3586"/>
      <c r="H82" s="3586"/>
      <c r="I82" s="3586"/>
      <c r="J82" s="3586"/>
      <c r="K82" s="3586"/>
      <c r="L82" s="3586"/>
      <c r="M82" s="3586"/>
      <c r="N82" s="3586"/>
      <c r="O82" s="3586"/>
      <c r="P82" s="3586"/>
      <c r="Q82" s="3586"/>
      <c r="R82" s="3586"/>
      <c r="S82" s="3586"/>
      <c r="T82" s="3586"/>
      <c r="U82" s="3586"/>
      <c r="V82" s="3586"/>
      <c r="W82" s="3586"/>
      <c r="X82" s="3586"/>
      <c r="Y82" s="3586"/>
      <c r="Z82" s="3586"/>
      <c r="AA82" s="3586"/>
      <c r="AB82" s="3586"/>
      <c r="AC82" s="3586"/>
      <c r="AD82" s="3586"/>
      <c r="AE82" s="3586"/>
      <c r="AF82" s="3586"/>
      <c r="AG82" s="3586"/>
      <c r="AH82" s="3586"/>
      <c r="AI82" s="3586"/>
      <c r="AJ82" s="3586"/>
      <c r="AK82" s="3586"/>
      <c r="AL82" s="3586"/>
      <c r="AM82" s="3586"/>
      <c r="AN82" s="3586"/>
      <c r="AO82" s="3586"/>
      <c r="AP82" s="3586"/>
      <c r="AQ82" s="3586"/>
      <c r="AR82" s="3586"/>
      <c r="AS82" s="3586"/>
      <c r="AT82" s="3586"/>
      <c r="AU82" s="3586"/>
      <c r="AV82" s="3586"/>
      <c r="AW82" s="3586"/>
      <c r="AX82" s="3586"/>
      <c r="AY82" s="3586"/>
      <c r="AZ82" s="3586"/>
      <c r="BA82" s="3586"/>
      <c r="BB82" s="3586"/>
      <c r="BC82" s="3586"/>
      <c r="BD82" s="3586"/>
      <c r="BE82" s="3586"/>
      <c r="BF82" s="3586"/>
      <c r="BG82" s="3586"/>
      <c r="BH82" s="3586"/>
      <c r="BI82" s="3586"/>
      <c r="BJ82" s="3586"/>
      <c r="BK82" s="3586"/>
      <c r="BL82" s="3586"/>
      <c r="BM82" s="3586"/>
      <c r="BN82" s="3586"/>
      <c r="BO82" s="3586"/>
      <c r="BP82" s="3586"/>
    </row>
    <row r="83" spans="1:74" ht="14.1" customHeight="1">
      <c r="A83" s="3332" t="s">
        <v>1477</v>
      </c>
      <c r="B83" s="3333"/>
      <c r="C83" s="3333"/>
      <c r="D83" s="3333"/>
      <c r="E83" s="3333"/>
      <c r="F83" s="3333"/>
      <c r="G83" s="3333"/>
      <c r="H83" s="3333"/>
      <c r="I83" s="3333"/>
      <c r="J83" s="3333"/>
      <c r="K83" s="3333"/>
      <c r="L83" s="3333"/>
      <c r="M83" s="3333"/>
      <c r="N83" s="3333"/>
      <c r="O83" s="3333"/>
      <c r="P83" s="3333"/>
      <c r="Q83" s="3333"/>
      <c r="R83" s="3333"/>
      <c r="S83" s="3333"/>
      <c r="T83" s="3333"/>
      <c r="U83" s="3333"/>
      <c r="V83" s="3333"/>
      <c r="W83" s="3333"/>
      <c r="X83" s="3333"/>
      <c r="Y83" s="3333"/>
      <c r="Z83" s="3333"/>
      <c r="AA83" s="3333"/>
      <c r="AB83" s="3333"/>
      <c r="AC83" s="3333"/>
      <c r="AD83" s="3333"/>
      <c r="AE83" s="3333"/>
      <c r="AF83" s="3333"/>
      <c r="AG83" s="3333"/>
      <c r="AH83" s="3333"/>
      <c r="AI83" s="3333"/>
      <c r="AJ83" s="3333"/>
      <c r="AK83" s="3333"/>
      <c r="AL83" s="3333"/>
      <c r="AM83" s="3333"/>
      <c r="AN83" s="3333"/>
      <c r="AO83" s="3333"/>
      <c r="AP83" s="3333"/>
      <c r="AQ83" s="3333"/>
      <c r="AR83" s="3333"/>
      <c r="AS83" s="3333"/>
      <c r="AT83" s="3333"/>
      <c r="AU83" s="3333"/>
      <c r="AV83" s="3333"/>
      <c r="AW83" s="3333"/>
      <c r="AX83" s="3333"/>
      <c r="AY83" s="3333"/>
      <c r="AZ83" s="3333"/>
      <c r="BA83" s="3333"/>
      <c r="BB83" s="3333"/>
      <c r="BC83" s="3333"/>
      <c r="BD83" s="3333"/>
      <c r="BE83" s="3333"/>
      <c r="BF83" s="3333"/>
      <c r="BG83" s="3333"/>
      <c r="BH83" s="3333"/>
      <c r="BI83" s="3333"/>
      <c r="BJ83" s="3333"/>
      <c r="BK83" s="3333"/>
      <c r="BL83" s="3333"/>
      <c r="BM83" s="3333"/>
      <c r="BN83" s="3333"/>
      <c r="BO83" s="3333"/>
      <c r="BP83" s="3333"/>
      <c r="BR83" s="665"/>
      <c r="BS83" s="665"/>
      <c r="BT83" s="665"/>
      <c r="BU83" s="665"/>
      <c r="BV83" s="665"/>
    </row>
    <row r="84" spans="1:74" ht="5.0999999999999996" customHeight="1"/>
    <row r="85" spans="1:74" ht="14.1" customHeight="1">
      <c r="A85" s="3587" t="s">
        <v>1701</v>
      </c>
      <c r="B85" s="3587"/>
      <c r="C85" s="3587"/>
      <c r="D85" s="3587"/>
      <c r="E85" s="3587"/>
      <c r="F85" s="3587"/>
      <c r="G85" s="3587"/>
      <c r="H85" s="3587"/>
      <c r="I85" s="3587"/>
      <c r="J85" s="3587"/>
      <c r="K85" s="3587"/>
      <c r="L85" s="3587"/>
      <c r="M85" s="3587"/>
      <c r="N85" s="3587"/>
      <c r="O85" s="3587"/>
      <c r="P85" s="3587"/>
      <c r="Q85" s="3587"/>
      <c r="R85" s="3587"/>
      <c r="S85" s="3587"/>
      <c r="T85" s="3587"/>
      <c r="U85" s="3587"/>
      <c r="V85" s="3587"/>
      <c r="W85" s="3587"/>
      <c r="X85" s="3587"/>
      <c r="Y85" s="3587"/>
      <c r="Z85" s="3587"/>
      <c r="AA85" s="3587"/>
      <c r="AB85" s="3587"/>
      <c r="AC85" s="3587"/>
      <c r="AD85" s="3587"/>
      <c r="AE85" s="3587"/>
      <c r="AF85" s="3587"/>
      <c r="AG85" s="3587"/>
      <c r="AH85" s="3587"/>
      <c r="AI85" s="3587"/>
      <c r="AJ85" s="3587"/>
      <c r="AK85" s="3587"/>
      <c r="AL85" s="3587"/>
      <c r="AM85" s="3587"/>
      <c r="AN85" s="3587"/>
      <c r="AO85" s="3587"/>
      <c r="AP85" s="3587"/>
      <c r="AQ85" s="3587"/>
      <c r="AR85" s="3587"/>
      <c r="AS85" s="3587"/>
      <c r="AT85" s="3587"/>
      <c r="AU85" s="3587"/>
      <c r="AV85" s="3587"/>
      <c r="AW85" s="3587"/>
      <c r="AX85" s="3587"/>
      <c r="AY85" s="3587"/>
      <c r="AZ85" s="3587"/>
      <c r="BA85" s="3587"/>
      <c r="BB85" s="3587"/>
      <c r="BC85" s="3587"/>
      <c r="BD85" s="3587"/>
      <c r="BE85" s="3587"/>
      <c r="BF85" s="3587"/>
      <c r="BG85" s="3587"/>
      <c r="BH85" s="3587"/>
      <c r="BI85" s="3587"/>
      <c r="BJ85" s="3587"/>
      <c r="BK85" s="3587"/>
      <c r="BL85" s="3587"/>
      <c r="BM85" s="3587"/>
      <c r="BN85" s="3587"/>
      <c r="BO85" s="3587"/>
      <c r="BP85" s="3587"/>
    </row>
    <row r="86" spans="1:74" ht="6.95" customHeight="1" thickBot="1">
      <c r="A86" s="966"/>
      <c r="B86" s="966"/>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539"/>
      <c r="AF86" s="539"/>
      <c r="AG86" s="539"/>
      <c r="AH86" s="539"/>
      <c r="AI86" s="539"/>
      <c r="AJ86" s="539"/>
    </row>
    <row r="87" spans="1:74" s="754" customFormat="1" ht="12.95" customHeight="1">
      <c r="A87" s="3334" t="s">
        <v>55</v>
      </c>
      <c r="B87" s="3336" t="s">
        <v>56</v>
      </c>
      <c r="C87" s="3337"/>
      <c r="D87" s="3337"/>
      <c r="E87" s="3337"/>
      <c r="F87" s="3338"/>
      <c r="G87" s="3336" t="s">
        <v>51</v>
      </c>
      <c r="H87" s="3337"/>
      <c r="I87" s="3337"/>
      <c r="J87" s="3337"/>
      <c r="K87" s="3337"/>
      <c r="L87" s="3338"/>
      <c r="M87" s="3343" t="s">
        <v>52</v>
      </c>
      <c r="N87" s="3346" t="s">
        <v>946</v>
      </c>
      <c r="O87" s="3349" t="s">
        <v>947</v>
      </c>
      <c r="P87" s="3350"/>
      <c r="Q87" s="3351"/>
      <c r="R87" s="3349" t="s">
        <v>96</v>
      </c>
      <c r="S87" s="3350"/>
      <c r="T87" s="3351"/>
      <c r="U87" s="3336" t="s">
        <v>57</v>
      </c>
      <c r="V87" s="3337"/>
      <c r="W87" s="3337"/>
      <c r="X87" s="3337"/>
      <c r="Y87" s="3337"/>
      <c r="Z87" s="3337"/>
      <c r="AA87" s="3337"/>
      <c r="AB87" s="3337"/>
      <c r="AC87" s="3337"/>
      <c r="AD87" s="3386" t="s">
        <v>1320</v>
      </c>
      <c r="AE87" s="3387"/>
      <c r="AF87" s="3387"/>
      <c r="AG87" s="3387"/>
      <c r="AH87" s="3387"/>
      <c r="AI87" s="3387"/>
      <c r="AJ87" s="3387"/>
      <c r="AK87" s="3388"/>
      <c r="AL87" s="3389" t="s">
        <v>1468</v>
      </c>
      <c r="AM87" s="3390"/>
      <c r="AN87" s="3390"/>
      <c r="AO87" s="3390"/>
      <c r="AP87" s="3390"/>
      <c r="AQ87" s="3390"/>
      <c r="AR87" s="3390"/>
      <c r="AS87" s="3390"/>
      <c r="AT87" s="3390"/>
      <c r="AU87" s="3390"/>
      <c r="AV87" s="3391"/>
      <c r="AW87" s="3395" t="s">
        <v>1217</v>
      </c>
      <c r="AX87" s="3396"/>
      <c r="AY87" s="3396"/>
      <c r="AZ87" s="3401" t="s">
        <v>263</v>
      </c>
      <c r="BA87" s="3402"/>
      <c r="BB87" s="3403"/>
      <c r="BC87" s="3407" t="s">
        <v>1485</v>
      </c>
      <c r="BD87" s="3408"/>
      <c r="BE87" s="3408"/>
      <c r="BF87" s="3409"/>
      <c r="BG87" s="3352" t="s">
        <v>1702</v>
      </c>
      <c r="BH87" s="3350"/>
      <c r="BI87" s="3350"/>
      <c r="BJ87" s="3350"/>
      <c r="BK87" s="3350"/>
      <c r="BL87" s="3350"/>
      <c r="BM87" s="3350"/>
      <c r="BN87" s="3350"/>
      <c r="BO87" s="3350"/>
      <c r="BP87" s="3353"/>
    </row>
    <row r="88" spans="1:74" s="754" customFormat="1" ht="12.95" customHeight="1">
      <c r="A88" s="3335"/>
      <c r="B88" s="3323"/>
      <c r="C88" s="3324"/>
      <c r="D88" s="3324"/>
      <c r="E88" s="3324"/>
      <c r="F88" s="3339"/>
      <c r="G88" s="3323"/>
      <c r="H88" s="3324"/>
      <c r="I88" s="3324"/>
      <c r="J88" s="3324"/>
      <c r="K88" s="3324"/>
      <c r="L88" s="3339"/>
      <c r="M88" s="3344"/>
      <c r="N88" s="3347"/>
      <c r="O88" s="2194"/>
      <c r="P88" s="2195"/>
      <c r="Q88" s="2196"/>
      <c r="R88" s="2194"/>
      <c r="S88" s="2195"/>
      <c r="T88" s="2196"/>
      <c r="U88" s="3384"/>
      <c r="V88" s="3385"/>
      <c r="W88" s="3385"/>
      <c r="X88" s="3385"/>
      <c r="Y88" s="3385"/>
      <c r="Z88" s="3385"/>
      <c r="AA88" s="3385"/>
      <c r="AB88" s="3385"/>
      <c r="AC88" s="3385"/>
      <c r="AD88" s="3357" t="s">
        <v>1703</v>
      </c>
      <c r="AE88" s="3358"/>
      <c r="AF88" s="3358"/>
      <c r="AG88" s="3358"/>
      <c r="AH88" s="3361" t="s">
        <v>1704</v>
      </c>
      <c r="AI88" s="3358"/>
      <c r="AJ88" s="3358"/>
      <c r="AK88" s="3362"/>
      <c r="AL88" s="3392"/>
      <c r="AM88" s="3393"/>
      <c r="AN88" s="3393"/>
      <c r="AO88" s="3393"/>
      <c r="AP88" s="3393"/>
      <c r="AQ88" s="3393"/>
      <c r="AR88" s="3393"/>
      <c r="AS88" s="3393"/>
      <c r="AT88" s="3393"/>
      <c r="AU88" s="3393"/>
      <c r="AV88" s="3394"/>
      <c r="AW88" s="3397"/>
      <c r="AX88" s="3398"/>
      <c r="AY88" s="3398"/>
      <c r="AZ88" s="3404"/>
      <c r="BA88" s="3405"/>
      <c r="BB88" s="3406"/>
      <c r="BC88" s="3410"/>
      <c r="BD88" s="3411"/>
      <c r="BE88" s="3411"/>
      <c r="BF88" s="3412"/>
      <c r="BG88" s="3354"/>
      <c r="BH88" s="3355"/>
      <c r="BI88" s="3355"/>
      <c r="BJ88" s="3355"/>
      <c r="BK88" s="3355"/>
      <c r="BL88" s="3355"/>
      <c r="BM88" s="3355"/>
      <c r="BN88" s="3355"/>
      <c r="BO88" s="3355"/>
      <c r="BP88" s="3356"/>
    </row>
    <row r="89" spans="1:74" s="754" customFormat="1" ht="15" customHeight="1">
      <c r="A89" s="3335"/>
      <c r="B89" s="3323"/>
      <c r="C89" s="3324"/>
      <c r="D89" s="3324"/>
      <c r="E89" s="3324"/>
      <c r="F89" s="3339"/>
      <c r="G89" s="3323"/>
      <c r="H89" s="3324"/>
      <c r="I89" s="3324"/>
      <c r="J89" s="3324"/>
      <c r="K89" s="3324"/>
      <c r="L89" s="3339"/>
      <c r="M89" s="3344"/>
      <c r="N89" s="3347"/>
      <c r="O89" s="2197"/>
      <c r="P89" s="2198"/>
      <c r="Q89" s="2199"/>
      <c r="R89" s="2194"/>
      <c r="S89" s="2195"/>
      <c r="T89" s="2196"/>
      <c r="U89" s="3365" t="s">
        <v>58</v>
      </c>
      <c r="V89" s="3366"/>
      <c r="W89" s="3366"/>
      <c r="X89" s="3366"/>
      <c r="Y89" s="3366"/>
      <c r="Z89" s="3361" t="s">
        <v>60</v>
      </c>
      <c r="AA89" s="3358"/>
      <c r="AB89" s="3367" t="s">
        <v>98</v>
      </c>
      <c r="AC89" s="3368"/>
      <c r="AD89" s="3359"/>
      <c r="AE89" s="3360"/>
      <c r="AF89" s="3360"/>
      <c r="AG89" s="3360"/>
      <c r="AH89" s="3363"/>
      <c r="AI89" s="3360"/>
      <c r="AJ89" s="3360"/>
      <c r="AK89" s="3364"/>
      <c r="AL89" s="3369" t="s">
        <v>1705</v>
      </c>
      <c r="AM89" s="3370"/>
      <c r="AN89" s="3370"/>
      <c r="AO89" s="3370"/>
      <c r="AP89" s="3370"/>
      <c r="AQ89" s="3370"/>
      <c r="AR89" s="3370"/>
      <c r="AS89" s="3370"/>
      <c r="AT89" s="3370"/>
      <c r="AU89" s="3370"/>
      <c r="AV89" s="3371"/>
      <c r="AW89" s="3397"/>
      <c r="AX89" s="3398"/>
      <c r="AY89" s="3398"/>
      <c r="AZ89" s="3372" t="s">
        <v>264</v>
      </c>
      <c r="BA89" s="3373"/>
      <c r="BB89" s="3374"/>
      <c r="BC89" s="3410"/>
      <c r="BD89" s="3411"/>
      <c r="BE89" s="3411"/>
      <c r="BF89" s="3412"/>
      <c r="BG89" s="3378" t="s">
        <v>1469</v>
      </c>
      <c r="BH89" s="3379"/>
      <c r="BI89" s="3379"/>
      <c r="BJ89" s="3379"/>
      <c r="BK89" s="3379"/>
      <c r="BL89" s="3379"/>
      <c r="BM89" s="3379"/>
      <c r="BN89" s="3379"/>
      <c r="BO89" s="3379"/>
      <c r="BP89" s="3380"/>
    </row>
    <row r="90" spans="1:74" s="754" customFormat="1" ht="15" customHeight="1">
      <c r="A90" s="3335"/>
      <c r="B90" s="3340"/>
      <c r="C90" s="3341"/>
      <c r="D90" s="3341"/>
      <c r="E90" s="3341"/>
      <c r="F90" s="3342"/>
      <c r="G90" s="3323"/>
      <c r="H90" s="3324"/>
      <c r="I90" s="3324"/>
      <c r="J90" s="3324"/>
      <c r="K90" s="3324"/>
      <c r="L90" s="3339"/>
      <c r="M90" s="3344"/>
      <c r="N90" s="3347"/>
      <c r="O90" s="3397" t="s">
        <v>861</v>
      </c>
      <c r="P90" s="3398"/>
      <c r="Q90" s="3433"/>
      <c r="R90" s="2194"/>
      <c r="S90" s="2195"/>
      <c r="T90" s="2196"/>
      <c r="U90" s="3367" t="s">
        <v>1470</v>
      </c>
      <c r="V90" s="3368"/>
      <c r="W90" s="3368"/>
      <c r="X90" s="3367" t="s">
        <v>97</v>
      </c>
      <c r="Y90" s="3434"/>
      <c r="Z90" s="3360"/>
      <c r="AA90" s="3360"/>
      <c r="AB90" s="2194"/>
      <c r="AC90" s="2195"/>
      <c r="AD90" s="3359"/>
      <c r="AE90" s="3360"/>
      <c r="AF90" s="3360"/>
      <c r="AG90" s="3360"/>
      <c r="AH90" s="3363"/>
      <c r="AI90" s="3360"/>
      <c r="AJ90" s="3360"/>
      <c r="AK90" s="3364"/>
      <c r="AL90" s="3435" t="s">
        <v>1207</v>
      </c>
      <c r="AM90" s="3436"/>
      <c r="AN90" s="3437"/>
      <c r="AO90" s="3438" t="s">
        <v>262</v>
      </c>
      <c r="AP90" s="3439"/>
      <c r="AQ90" s="3439"/>
      <c r="AR90" s="3440"/>
      <c r="AS90" s="3438" t="s">
        <v>1210</v>
      </c>
      <c r="AT90" s="3439"/>
      <c r="AU90" s="3439"/>
      <c r="AV90" s="3440"/>
      <c r="AW90" s="3397"/>
      <c r="AX90" s="3398"/>
      <c r="AY90" s="3398"/>
      <c r="AZ90" s="3375"/>
      <c r="BA90" s="3376"/>
      <c r="BB90" s="3377"/>
      <c r="BC90" s="3410"/>
      <c r="BD90" s="3411"/>
      <c r="BE90" s="3411"/>
      <c r="BF90" s="3412"/>
      <c r="BG90" s="3378"/>
      <c r="BH90" s="3379"/>
      <c r="BI90" s="3379"/>
      <c r="BJ90" s="3379"/>
      <c r="BK90" s="3379"/>
      <c r="BL90" s="3379"/>
      <c r="BM90" s="3379"/>
      <c r="BN90" s="3379"/>
      <c r="BO90" s="3379"/>
      <c r="BP90" s="3380"/>
    </row>
    <row r="91" spans="1:74" s="754" customFormat="1" ht="15" customHeight="1">
      <c r="A91" s="3335"/>
      <c r="B91" s="3320" t="s">
        <v>268</v>
      </c>
      <c r="C91" s="3321"/>
      <c r="D91" s="3322"/>
      <c r="E91" s="3416" t="s">
        <v>267</v>
      </c>
      <c r="F91" s="3417"/>
      <c r="G91" s="3323"/>
      <c r="H91" s="3324"/>
      <c r="I91" s="3324"/>
      <c r="J91" s="3324"/>
      <c r="K91" s="3324"/>
      <c r="L91" s="3339"/>
      <c r="M91" s="3344"/>
      <c r="N91" s="3347"/>
      <c r="O91" s="3397"/>
      <c r="P91" s="3398"/>
      <c r="Q91" s="3433"/>
      <c r="R91" s="2194"/>
      <c r="S91" s="2195"/>
      <c r="T91" s="2196"/>
      <c r="U91" s="2194"/>
      <c r="V91" s="2195"/>
      <c r="W91" s="2195"/>
      <c r="X91" s="2194"/>
      <c r="Y91" s="2196"/>
      <c r="Z91" s="3360"/>
      <c r="AA91" s="3360"/>
      <c r="AB91" s="2194"/>
      <c r="AC91" s="2195"/>
      <c r="AD91" s="3359"/>
      <c r="AE91" s="3360"/>
      <c r="AF91" s="3360"/>
      <c r="AG91" s="3360"/>
      <c r="AH91" s="3363"/>
      <c r="AI91" s="3360"/>
      <c r="AJ91" s="3360"/>
      <c r="AK91" s="3364"/>
      <c r="AL91" s="3420" t="s">
        <v>1208</v>
      </c>
      <c r="AM91" s="3421"/>
      <c r="AN91" s="3422"/>
      <c r="AO91" s="3420" t="s">
        <v>949</v>
      </c>
      <c r="AP91" s="3421"/>
      <c r="AQ91" s="3421"/>
      <c r="AR91" s="3422"/>
      <c r="AS91" s="3420" t="s">
        <v>1211</v>
      </c>
      <c r="AT91" s="3421"/>
      <c r="AU91" s="3421"/>
      <c r="AV91" s="3422"/>
      <c r="AW91" s="3397"/>
      <c r="AX91" s="3398"/>
      <c r="AY91" s="3398"/>
      <c r="AZ91" s="3375" t="s">
        <v>265</v>
      </c>
      <c r="BA91" s="3376"/>
      <c r="BB91" s="3377"/>
      <c r="BC91" s="3410"/>
      <c r="BD91" s="3411"/>
      <c r="BE91" s="3411"/>
      <c r="BF91" s="3412"/>
      <c r="BG91" s="3378"/>
      <c r="BH91" s="3379"/>
      <c r="BI91" s="3379"/>
      <c r="BJ91" s="3379"/>
      <c r="BK91" s="3379"/>
      <c r="BL91" s="3379"/>
      <c r="BM91" s="3379"/>
      <c r="BN91" s="3379"/>
      <c r="BO91" s="3379"/>
      <c r="BP91" s="3380"/>
    </row>
    <row r="92" spans="1:74" s="754" customFormat="1" ht="15" customHeight="1">
      <c r="A92" s="3335"/>
      <c r="B92" s="3323"/>
      <c r="C92" s="3324"/>
      <c r="D92" s="3325"/>
      <c r="E92" s="3418"/>
      <c r="F92" s="3419"/>
      <c r="G92" s="3323"/>
      <c r="H92" s="3324"/>
      <c r="I92" s="3324"/>
      <c r="J92" s="3324"/>
      <c r="K92" s="3324"/>
      <c r="L92" s="3339"/>
      <c r="M92" s="3345"/>
      <c r="N92" s="3348"/>
      <c r="O92" s="3397"/>
      <c r="P92" s="3398"/>
      <c r="Q92" s="3433"/>
      <c r="R92" s="2194"/>
      <c r="S92" s="2195"/>
      <c r="T92" s="2196"/>
      <c r="U92" s="2194"/>
      <c r="V92" s="2195"/>
      <c r="W92" s="2195"/>
      <c r="X92" s="2194"/>
      <c r="Y92" s="2196"/>
      <c r="Z92" s="3360"/>
      <c r="AA92" s="3360"/>
      <c r="AB92" s="2194"/>
      <c r="AC92" s="2195"/>
      <c r="AD92" s="967" t="s">
        <v>27</v>
      </c>
      <c r="AE92" s="3426" t="s">
        <v>272</v>
      </c>
      <c r="AF92" s="3426"/>
      <c r="AG92" s="968" t="s">
        <v>17</v>
      </c>
      <c r="AH92" s="969" t="s">
        <v>27</v>
      </c>
      <c r="AI92" s="3426" t="s">
        <v>272</v>
      </c>
      <c r="AJ92" s="3426"/>
      <c r="AK92" s="970" t="s">
        <v>17</v>
      </c>
      <c r="AL92" s="3427" t="s">
        <v>1321</v>
      </c>
      <c r="AM92" s="3428"/>
      <c r="AN92" s="3429"/>
      <c r="AO92" s="3430" t="s">
        <v>1209</v>
      </c>
      <c r="AP92" s="3431"/>
      <c r="AQ92" s="3431"/>
      <c r="AR92" s="3432"/>
      <c r="AS92" s="3427" t="s">
        <v>162</v>
      </c>
      <c r="AT92" s="3428"/>
      <c r="AU92" s="3428"/>
      <c r="AV92" s="3429"/>
      <c r="AW92" s="3399"/>
      <c r="AX92" s="3400"/>
      <c r="AY92" s="3400"/>
      <c r="AZ92" s="3423"/>
      <c r="BA92" s="3424"/>
      <c r="BB92" s="3425"/>
      <c r="BC92" s="3413"/>
      <c r="BD92" s="3414"/>
      <c r="BE92" s="3414"/>
      <c r="BF92" s="3415"/>
      <c r="BG92" s="3381"/>
      <c r="BH92" s="3382"/>
      <c r="BI92" s="3382"/>
      <c r="BJ92" s="3382"/>
      <c r="BK92" s="3382"/>
      <c r="BL92" s="3382"/>
      <c r="BM92" s="3382"/>
      <c r="BN92" s="3382"/>
      <c r="BO92" s="3382"/>
      <c r="BP92" s="3383"/>
    </row>
    <row r="93" spans="1:74" s="754" customFormat="1" ht="15" customHeight="1">
      <c r="A93" s="3515">
        <v>15</v>
      </c>
      <c r="B93" s="3730"/>
      <c r="C93" s="3731"/>
      <c r="D93" s="3731"/>
      <c r="E93" s="3731"/>
      <c r="F93" s="3732"/>
      <c r="G93" s="3730"/>
      <c r="H93" s="3731"/>
      <c r="I93" s="3731"/>
      <c r="J93" s="3731"/>
      <c r="K93" s="3731"/>
      <c r="L93" s="3732"/>
      <c r="M93" s="3733"/>
      <c r="N93" s="3734"/>
      <c r="O93" s="3704"/>
      <c r="P93" s="3705"/>
      <c r="Q93" s="3706"/>
      <c r="R93" s="3688"/>
      <c r="S93" s="3689"/>
      <c r="T93" s="3690"/>
      <c r="U93" s="3694"/>
      <c r="V93" s="3695"/>
      <c r="W93" s="3696"/>
      <c r="X93" s="3700"/>
      <c r="Y93" s="3484" t="s">
        <v>99</v>
      </c>
      <c r="Z93" s="3702"/>
      <c r="AA93" s="3484" t="s">
        <v>99</v>
      </c>
      <c r="AB93" s="3461">
        <f>IF((X95+Z95)&gt;=12,X93+Z93+1,X93+Z93)</f>
        <v>0</v>
      </c>
      <c r="AC93" s="3463" t="s">
        <v>99</v>
      </c>
      <c r="AD93" s="3677"/>
      <c r="AE93" s="3678"/>
      <c r="AF93" s="3678"/>
      <c r="AG93" s="3678"/>
      <c r="AH93" s="3681"/>
      <c r="AI93" s="3678"/>
      <c r="AJ93" s="3678"/>
      <c r="AK93" s="3682"/>
      <c r="AL93" s="3685"/>
      <c r="AM93" s="3686"/>
      <c r="AN93" s="3687"/>
      <c r="AO93" s="3685"/>
      <c r="AP93" s="3686"/>
      <c r="AQ93" s="3686"/>
      <c r="AR93" s="3687"/>
      <c r="AS93" s="3743"/>
      <c r="AT93" s="3744"/>
      <c r="AU93" s="3744"/>
      <c r="AV93" s="3745"/>
      <c r="AW93" s="3534">
        <f>AH93+SUM(AL93:AV95)</f>
        <v>0</v>
      </c>
      <c r="AX93" s="3535"/>
      <c r="AY93" s="3535"/>
      <c r="AZ93" s="3746"/>
      <c r="BA93" s="3747"/>
      <c r="BB93" s="3748"/>
      <c r="BC93" s="971"/>
      <c r="BD93" s="972"/>
      <c r="BE93" s="972"/>
      <c r="BF93" s="973"/>
      <c r="BG93" s="3656"/>
      <c r="BH93" s="3657"/>
      <c r="BI93" s="3657"/>
      <c r="BJ93" s="3657"/>
      <c r="BK93" s="3657"/>
      <c r="BL93" s="3657"/>
      <c r="BM93" s="3657"/>
      <c r="BN93" s="3657"/>
      <c r="BO93" s="3657"/>
      <c r="BP93" s="3658"/>
    </row>
    <row r="94" spans="1:74" s="754" customFormat="1" ht="15" customHeight="1">
      <c r="A94" s="3503"/>
      <c r="B94" s="3718"/>
      <c r="C94" s="3719"/>
      <c r="D94" s="3719"/>
      <c r="E94" s="3719"/>
      <c r="F94" s="3720"/>
      <c r="G94" s="3721"/>
      <c r="H94" s="3722"/>
      <c r="I94" s="3722"/>
      <c r="J94" s="3722"/>
      <c r="K94" s="3722"/>
      <c r="L94" s="3723"/>
      <c r="M94" s="3725"/>
      <c r="N94" s="3728"/>
      <c r="O94" s="3665"/>
      <c r="P94" s="3666"/>
      <c r="Q94" s="3667"/>
      <c r="R94" s="3691"/>
      <c r="S94" s="3692"/>
      <c r="T94" s="3693"/>
      <c r="U94" s="3697"/>
      <c r="V94" s="3698"/>
      <c r="W94" s="3699"/>
      <c r="X94" s="3701"/>
      <c r="Y94" s="3339"/>
      <c r="Z94" s="3703"/>
      <c r="AA94" s="3339"/>
      <c r="AB94" s="3462"/>
      <c r="AC94" s="3464"/>
      <c r="AD94" s="3679"/>
      <c r="AE94" s="3680"/>
      <c r="AF94" s="3680"/>
      <c r="AG94" s="3680"/>
      <c r="AH94" s="3683"/>
      <c r="AI94" s="3680"/>
      <c r="AJ94" s="3680"/>
      <c r="AK94" s="3684"/>
      <c r="AL94" s="3668"/>
      <c r="AM94" s="3669"/>
      <c r="AN94" s="3670"/>
      <c r="AO94" s="3668"/>
      <c r="AP94" s="3669"/>
      <c r="AQ94" s="3669"/>
      <c r="AR94" s="3670"/>
      <c r="AS94" s="3671"/>
      <c r="AT94" s="3672"/>
      <c r="AU94" s="3672"/>
      <c r="AV94" s="3673"/>
      <c r="AW94" s="3526"/>
      <c r="AX94" s="3527"/>
      <c r="AY94" s="3527"/>
      <c r="AZ94" s="3749"/>
      <c r="BA94" s="3750"/>
      <c r="BB94" s="3751"/>
      <c r="BC94" s="749"/>
      <c r="BD94" s="583"/>
      <c r="BE94" s="583"/>
      <c r="BF94" s="975"/>
      <c r="BG94" s="3659"/>
      <c r="BH94" s="3660"/>
      <c r="BI94" s="3660"/>
      <c r="BJ94" s="3660"/>
      <c r="BK94" s="3660"/>
      <c r="BL94" s="3660"/>
      <c r="BM94" s="3660"/>
      <c r="BN94" s="3660"/>
      <c r="BO94" s="3660"/>
      <c r="BP94" s="3661"/>
    </row>
    <row r="95" spans="1:74" s="754" customFormat="1" ht="15" customHeight="1">
      <c r="A95" s="3503"/>
      <c r="B95" s="3735"/>
      <c r="C95" s="3736"/>
      <c r="D95" s="3737"/>
      <c r="E95" s="3738"/>
      <c r="F95" s="3739"/>
      <c r="G95" s="3721"/>
      <c r="H95" s="3722"/>
      <c r="I95" s="3722"/>
      <c r="J95" s="3722"/>
      <c r="K95" s="3722"/>
      <c r="L95" s="3723"/>
      <c r="M95" s="3725"/>
      <c r="N95" s="3728"/>
      <c r="O95" s="3665"/>
      <c r="P95" s="3666"/>
      <c r="Q95" s="3667"/>
      <c r="R95" s="3691"/>
      <c r="S95" s="3692"/>
      <c r="T95" s="3693"/>
      <c r="U95" s="3674"/>
      <c r="V95" s="3675"/>
      <c r="W95" s="3675"/>
      <c r="X95" s="1051"/>
      <c r="Y95" s="977" t="s">
        <v>28</v>
      </c>
      <c r="Z95" s="1052"/>
      <c r="AA95" s="977" t="s">
        <v>28</v>
      </c>
      <c r="AB95" s="979">
        <f>IF((X95+Z95)&gt;=12,X95+Z95-12,X95+Z95)</f>
        <v>0</v>
      </c>
      <c r="AC95" s="977" t="s">
        <v>28</v>
      </c>
      <c r="AD95" s="1053" t="s">
        <v>27</v>
      </c>
      <c r="AE95" s="3676"/>
      <c r="AF95" s="3676"/>
      <c r="AG95" s="1054" t="s">
        <v>17</v>
      </c>
      <c r="AH95" s="1055" t="s">
        <v>27</v>
      </c>
      <c r="AI95" s="3676"/>
      <c r="AJ95" s="3676"/>
      <c r="AK95" s="1056" t="s">
        <v>17</v>
      </c>
      <c r="AL95" s="3707"/>
      <c r="AM95" s="3708"/>
      <c r="AN95" s="3709"/>
      <c r="AO95" s="3707"/>
      <c r="AP95" s="3708"/>
      <c r="AQ95" s="3708"/>
      <c r="AR95" s="3709"/>
      <c r="AS95" s="3710"/>
      <c r="AT95" s="3711"/>
      <c r="AU95" s="3711"/>
      <c r="AV95" s="3712"/>
      <c r="AW95" s="3526"/>
      <c r="AX95" s="3527"/>
      <c r="AY95" s="3527"/>
      <c r="AZ95" s="3713"/>
      <c r="BA95" s="3692"/>
      <c r="BB95" s="3714"/>
      <c r="BC95" s="984"/>
      <c r="BD95" s="985"/>
      <c r="BE95" s="985"/>
      <c r="BF95" s="986"/>
      <c r="BG95" s="3662"/>
      <c r="BH95" s="3663"/>
      <c r="BI95" s="3663"/>
      <c r="BJ95" s="3663"/>
      <c r="BK95" s="3663"/>
      <c r="BL95" s="3663"/>
      <c r="BM95" s="3663"/>
      <c r="BN95" s="3663"/>
      <c r="BO95" s="3663"/>
      <c r="BP95" s="3664"/>
    </row>
    <row r="96" spans="1:74" s="754" customFormat="1" ht="15" customHeight="1">
      <c r="A96" s="3502">
        <v>16</v>
      </c>
      <c r="B96" s="3715"/>
      <c r="C96" s="3716"/>
      <c r="D96" s="3716"/>
      <c r="E96" s="3716"/>
      <c r="F96" s="3717"/>
      <c r="G96" s="3715"/>
      <c r="H96" s="3716"/>
      <c r="I96" s="3716"/>
      <c r="J96" s="3716"/>
      <c r="K96" s="3716"/>
      <c r="L96" s="3717"/>
      <c r="M96" s="3724"/>
      <c r="N96" s="3727"/>
      <c r="O96" s="3765"/>
      <c r="P96" s="3766"/>
      <c r="Q96" s="3767"/>
      <c r="R96" s="3768"/>
      <c r="S96" s="3769"/>
      <c r="T96" s="3770"/>
      <c r="U96" s="3774"/>
      <c r="V96" s="3775"/>
      <c r="W96" s="3775"/>
      <c r="X96" s="3778"/>
      <c r="Y96" s="3547" t="s">
        <v>99</v>
      </c>
      <c r="Z96" s="3779"/>
      <c r="AA96" s="3547" t="s">
        <v>99</v>
      </c>
      <c r="AB96" s="3548">
        <f>IF((X98+Z98)&gt;=12,X96+Z96+1,X96+Z96)</f>
        <v>0</v>
      </c>
      <c r="AC96" s="3549" t="s">
        <v>99</v>
      </c>
      <c r="AD96" s="3761"/>
      <c r="AE96" s="3762"/>
      <c r="AF96" s="3762"/>
      <c r="AG96" s="3762"/>
      <c r="AH96" s="3763"/>
      <c r="AI96" s="3762"/>
      <c r="AJ96" s="3762"/>
      <c r="AK96" s="3764"/>
      <c r="AL96" s="3668"/>
      <c r="AM96" s="3669"/>
      <c r="AN96" s="3670"/>
      <c r="AO96" s="3668"/>
      <c r="AP96" s="3669"/>
      <c r="AQ96" s="3669"/>
      <c r="AR96" s="3670"/>
      <c r="AS96" s="3671"/>
      <c r="AT96" s="3672"/>
      <c r="AU96" s="3672"/>
      <c r="AV96" s="3673"/>
      <c r="AW96" s="3526">
        <f>AH96+SUM(AL96:AV98)</f>
        <v>0</v>
      </c>
      <c r="AX96" s="3527"/>
      <c r="AY96" s="3527"/>
      <c r="AZ96" s="3740"/>
      <c r="BA96" s="3741"/>
      <c r="BB96" s="3742"/>
      <c r="BC96" s="749"/>
      <c r="BD96" s="583"/>
      <c r="BE96" s="583"/>
      <c r="BF96" s="975"/>
      <c r="BG96" s="3752"/>
      <c r="BH96" s="3753"/>
      <c r="BI96" s="3753"/>
      <c r="BJ96" s="3753"/>
      <c r="BK96" s="3753"/>
      <c r="BL96" s="3753"/>
      <c r="BM96" s="3753"/>
      <c r="BN96" s="3753"/>
      <c r="BO96" s="3753"/>
      <c r="BP96" s="3754"/>
    </row>
    <row r="97" spans="1:77" s="754" customFormat="1" ht="15" customHeight="1">
      <c r="A97" s="3503"/>
      <c r="B97" s="3718"/>
      <c r="C97" s="3719"/>
      <c r="D97" s="3719"/>
      <c r="E97" s="3719"/>
      <c r="F97" s="3720"/>
      <c r="G97" s="3721"/>
      <c r="H97" s="3722"/>
      <c r="I97" s="3722"/>
      <c r="J97" s="3722"/>
      <c r="K97" s="3722"/>
      <c r="L97" s="3723"/>
      <c r="M97" s="3725"/>
      <c r="N97" s="3728"/>
      <c r="O97" s="3755"/>
      <c r="P97" s="3756"/>
      <c r="Q97" s="3757"/>
      <c r="R97" s="3691"/>
      <c r="S97" s="3692"/>
      <c r="T97" s="3693"/>
      <c r="U97" s="3776"/>
      <c r="V97" s="3777"/>
      <c r="W97" s="3777"/>
      <c r="X97" s="3701"/>
      <c r="Y97" s="3339"/>
      <c r="Z97" s="3703"/>
      <c r="AA97" s="3339"/>
      <c r="AB97" s="3462"/>
      <c r="AC97" s="3464"/>
      <c r="AD97" s="3679"/>
      <c r="AE97" s="3680"/>
      <c r="AF97" s="3680"/>
      <c r="AG97" s="3680"/>
      <c r="AH97" s="3683"/>
      <c r="AI97" s="3680"/>
      <c r="AJ97" s="3680"/>
      <c r="AK97" s="3684"/>
      <c r="AL97" s="3668"/>
      <c r="AM97" s="3669"/>
      <c r="AN97" s="3670"/>
      <c r="AO97" s="3668"/>
      <c r="AP97" s="3669"/>
      <c r="AQ97" s="3669"/>
      <c r="AR97" s="3670"/>
      <c r="AS97" s="3671"/>
      <c r="AT97" s="3672"/>
      <c r="AU97" s="3672"/>
      <c r="AV97" s="3673"/>
      <c r="AW97" s="3526"/>
      <c r="AX97" s="3527"/>
      <c r="AY97" s="3527"/>
      <c r="AZ97" s="3740"/>
      <c r="BA97" s="3741"/>
      <c r="BB97" s="3742"/>
      <c r="BC97" s="749"/>
      <c r="BD97" s="583"/>
      <c r="BE97" s="583"/>
      <c r="BF97" s="975"/>
      <c r="BG97" s="3659"/>
      <c r="BH97" s="3660"/>
      <c r="BI97" s="3660"/>
      <c r="BJ97" s="3660"/>
      <c r="BK97" s="3660"/>
      <c r="BL97" s="3660"/>
      <c r="BM97" s="3660"/>
      <c r="BN97" s="3660"/>
      <c r="BO97" s="3660"/>
      <c r="BP97" s="3661"/>
    </row>
    <row r="98" spans="1:77" s="754" customFormat="1" ht="15" customHeight="1">
      <c r="A98" s="3504"/>
      <c r="B98" s="3735"/>
      <c r="C98" s="3736"/>
      <c r="D98" s="3737"/>
      <c r="E98" s="3738"/>
      <c r="F98" s="3739"/>
      <c r="G98" s="3718"/>
      <c r="H98" s="3719"/>
      <c r="I98" s="3719"/>
      <c r="J98" s="3719"/>
      <c r="K98" s="3719"/>
      <c r="L98" s="3720"/>
      <c r="M98" s="3726"/>
      <c r="N98" s="3729"/>
      <c r="O98" s="3758"/>
      <c r="P98" s="3759"/>
      <c r="Q98" s="3760"/>
      <c r="R98" s="3771"/>
      <c r="S98" s="3772"/>
      <c r="T98" s="3773"/>
      <c r="U98" s="3783"/>
      <c r="V98" s="3784"/>
      <c r="W98" s="3784"/>
      <c r="X98" s="1057"/>
      <c r="Y98" s="988" t="s">
        <v>28</v>
      </c>
      <c r="Z98" s="1058"/>
      <c r="AA98" s="988" t="s">
        <v>28</v>
      </c>
      <c r="AB98" s="990">
        <f>IF((X98+Z98)&gt;=12,X98+Z98-12,X98+Z98)</f>
        <v>0</v>
      </c>
      <c r="AC98" s="988" t="s">
        <v>28</v>
      </c>
      <c r="AD98" s="1059" t="s">
        <v>27</v>
      </c>
      <c r="AE98" s="3782"/>
      <c r="AF98" s="3782"/>
      <c r="AG98" s="1060" t="s">
        <v>17</v>
      </c>
      <c r="AH98" s="1061" t="s">
        <v>27</v>
      </c>
      <c r="AI98" s="3782"/>
      <c r="AJ98" s="3782"/>
      <c r="AK98" s="1062" t="s">
        <v>17</v>
      </c>
      <c r="AL98" s="3668"/>
      <c r="AM98" s="3669"/>
      <c r="AN98" s="3670"/>
      <c r="AO98" s="3707"/>
      <c r="AP98" s="3708"/>
      <c r="AQ98" s="3708"/>
      <c r="AR98" s="3709"/>
      <c r="AS98" s="3671"/>
      <c r="AT98" s="3672"/>
      <c r="AU98" s="3672"/>
      <c r="AV98" s="3673"/>
      <c r="AW98" s="3526"/>
      <c r="AX98" s="3527"/>
      <c r="AY98" s="3527"/>
      <c r="AZ98" s="3780"/>
      <c r="BA98" s="3766"/>
      <c r="BB98" s="3781"/>
      <c r="BC98" s="984"/>
      <c r="BD98" s="985"/>
      <c r="BE98" s="985"/>
      <c r="BF98" s="986"/>
      <c r="BG98" s="3662"/>
      <c r="BH98" s="3663"/>
      <c r="BI98" s="3663"/>
      <c r="BJ98" s="3663"/>
      <c r="BK98" s="3663"/>
      <c r="BL98" s="3663"/>
      <c r="BM98" s="3663"/>
      <c r="BN98" s="3663"/>
      <c r="BO98" s="3663"/>
      <c r="BP98" s="3664"/>
    </row>
    <row r="99" spans="1:77" s="754" customFormat="1" ht="15" customHeight="1">
      <c r="A99" s="3503">
        <v>17</v>
      </c>
      <c r="B99" s="3715"/>
      <c r="C99" s="3716"/>
      <c r="D99" s="3716"/>
      <c r="E99" s="3716"/>
      <c r="F99" s="3717"/>
      <c r="G99" s="3721"/>
      <c r="H99" s="3722"/>
      <c r="I99" s="3722"/>
      <c r="J99" s="3722"/>
      <c r="K99" s="3722"/>
      <c r="L99" s="3723"/>
      <c r="M99" s="3725"/>
      <c r="N99" s="3728"/>
      <c r="O99" s="3771"/>
      <c r="P99" s="3772"/>
      <c r="Q99" s="3773"/>
      <c r="R99" s="3691"/>
      <c r="S99" s="3692"/>
      <c r="T99" s="3693"/>
      <c r="U99" s="3776"/>
      <c r="V99" s="3777"/>
      <c r="W99" s="3777"/>
      <c r="X99" s="3701"/>
      <c r="Y99" s="3339" t="s">
        <v>99</v>
      </c>
      <c r="Z99" s="3703"/>
      <c r="AA99" s="3339" t="s">
        <v>99</v>
      </c>
      <c r="AB99" s="3462">
        <f>IF((X101+Z101)&gt;=12,X99+Z99+1,X99+Z99)</f>
        <v>0</v>
      </c>
      <c r="AC99" s="3464" t="s">
        <v>99</v>
      </c>
      <c r="AD99" s="3679"/>
      <c r="AE99" s="3680"/>
      <c r="AF99" s="3680"/>
      <c r="AG99" s="3680"/>
      <c r="AH99" s="3683"/>
      <c r="AI99" s="3680"/>
      <c r="AJ99" s="3680"/>
      <c r="AK99" s="3684"/>
      <c r="AL99" s="3793"/>
      <c r="AM99" s="3794"/>
      <c r="AN99" s="3795"/>
      <c r="AO99" s="3668"/>
      <c r="AP99" s="3669"/>
      <c r="AQ99" s="3669"/>
      <c r="AR99" s="3670"/>
      <c r="AS99" s="3796"/>
      <c r="AT99" s="3797"/>
      <c r="AU99" s="3797"/>
      <c r="AV99" s="3798"/>
      <c r="AW99" s="3526">
        <f>AH99+SUM(AL99:AV101)</f>
        <v>0</v>
      </c>
      <c r="AX99" s="3527"/>
      <c r="AY99" s="3527"/>
      <c r="AZ99" s="3749"/>
      <c r="BA99" s="3750"/>
      <c r="BB99" s="3751"/>
      <c r="BC99" s="749"/>
      <c r="BD99" s="583"/>
      <c r="BE99" s="583"/>
      <c r="BF99" s="975"/>
      <c r="BG99" s="3752"/>
      <c r="BH99" s="3753"/>
      <c r="BI99" s="3753"/>
      <c r="BJ99" s="3753"/>
      <c r="BK99" s="3753"/>
      <c r="BL99" s="3753"/>
      <c r="BM99" s="3753"/>
      <c r="BN99" s="3753"/>
      <c r="BO99" s="3753"/>
      <c r="BP99" s="3754"/>
      <c r="BY99" s="607"/>
    </row>
    <row r="100" spans="1:77" s="754" customFormat="1" ht="15" customHeight="1">
      <c r="A100" s="3503"/>
      <c r="B100" s="3718"/>
      <c r="C100" s="3719"/>
      <c r="D100" s="3719"/>
      <c r="E100" s="3719"/>
      <c r="F100" s="3720"/>
      <c r="G100" s="3721"/>
      <c r="H100" s="3722"/>
      <c r="I100" s="3722"/>
      <c r="J100" s="3722"/>
      <c r="K100" s="3722"/>
      <c r="L100" s="3723"/>
      <c r="M100" s="3725"/>
      <c r="N100" s="3728"/>
      <c r="O100" s="3665"/>
      <c r="P100" s="3666"/>
      <c r="Q100" s="3667"/>
      <c r="R100" s="3691"/>
      <c r="S100" s="3692"/>
      <c r="T100" s="3693"/>
      <c r="U100" s="3776"/>
      <c r="V100" s="3777"/>
      <c r="W100" s="3777"/>
      <c r="X100" s="3701"/>
      <c r="Y100" s="3339"/>
      <c r="Z100" s="3703"/>
      <c r="AA100" s="3339"/>
      <c r="AB100" s="3462"/>
      <c r="AC100" s="3464"/>
      <c r="AD100" s="3679"/>
      <c r="AE100" s="3680"/>
      <c r="AF100" s="3680"/>
      <c r="AG100" s="3680"/>
      <c r="AH100" s="3683"/>
      <c r="AI100" s="3680"/>
      <c r="AJ100" s="3680"/>
      <c r="AK100" s="3684"/>
      <c r="AL100" s="3668"/>
      <c r="AM100" s="3669"/>
      <c r="AN100" s="3670"/>
      <c r="AO100" s="3668"/>
      <c r="AP100" s="3669"/>
      <c r="AQ100" s="3669"/>
      <c r="AR100" s="3670"/>
      <c r="AS100" s="3671"/>
      <c r="AT100" s="3672"/>
      <c r="AU100" s="3672"/>
      <c r="AV100" s="3673"/>
      <c r="AW100" s="3526"/>
      <c r="AX100" s="3527"/>
      <c r="AY100" s="3527"/>
      <c r="AZ100" s="3740"/>
      <c r="BA100" s="3741"/>
      <c r="BB100" s="3742"/>
      <c r="BC100" s="749"/>
      <c r="BD100" s="583"/>
      <c r="BE100" s="583"/>
      <c r="BF100" s="975"/>
      <c r="BG100" s="3785"/>
      <c r="BH100" s="3786"/>
      <c r="BI100" s="3786"/>
      <c r="BJ100" s="3786"/>
      <c r="BK100" s="3786"/>
      <c r="BL100" s="3786"/>
      <c r="BM100" s="3786"/>
      <c r="BN100" s="3786"/>
      <c r="BO100" s="3786"/>
      <c r="BP100" s="3787"/>
    </row>
    <row r="101" spans="1:77" s="754" customFormat="1" ht="15" customHeight="1">
      <c r="A101" s="3503"/>
      <c r="B101" s="3735"/>
      <c r="C101" s="3736"/>
      <c r="D101" s="3737"/>
      <c r="E101" s="3738"/>
      <c r="F101" s="3739"/>
      <c r="G101" s="3721"/>
      <c r="H101" s="3722"/>
      <c r="I101" s="3722"/>
      <c r="J101" s="3722"/>
      <c r="K101" s="3722"/>
      <c r="L101" s="3723"/>
      <c r="M101" s="3725"/>
      <c r="N101" s="3728"/>
      <c r="O101" s="3665"/>
      <c r="P101" s="3666"/>
      <c r="Q101" s="3667"/>
      <c r="R101" s="3691"/>
      <c r="S101" s="3692"/>
      <c r="T101" s="3693"/>
      <c r="U101" s="3674"/>
      <c r="V101" s="3675"/>
      <c r="W101" s="3675"/>
      <c r="X101" s="1051"/>
      <c r="Y101" s="977" t="s">
        <v>28</v>
      </c>
      <c r="Z101" s="1052"/>
      <c r="AA101" s="977" t="s">
        <v>28</v>
      </c>
      <c r="AB101" s="979">
        <f>IF((X101+Z101)&gt;=12,X101+Z101-12,X101+Z101)</f>
        <v>0</v>
      </c>
      <c r="AC101" s="977" t="s">
        <v>28</v>
      </c>
      <c r="AD101" s="1053" t="s">
        <v>27</v>
      </c>
      <c r="AE101" s="3676"/>
      <c r="AF101" s="3676"/>
      <c r="AG101" s="1054" t="s">
        <v>17</v>
      </c>
      <c r="AH101" s="1055" t="s">
        <v>27</v>
      </c>
      <c r="AI101" s="3676"/>
      <c r="AJ101" s="3676"/>
      <c r="AK101" s="1056" t="s">
        <v>17</v>
      </c>
      <c r="AL101" s="3707"/>
      <c r="AM101" s="3708"/>
      <c r="AN101" s="3709"/>
      <c r="AO101" s="3668"/>
      <c r="AP101" s="3669"/>
      <c r="AQ101" s="3669"/>
      <c r="AR101" s="3670"/>
      <c r="AS101" s="3710"/>
      <c r="AT101" s="3711"/>
      <c r="AU101" s="3711"/>
      <c r="AV101" s="3712"/>
      <c r="AW101" s="3526"/>
      <c r="AX101" s="3527"/>
      <c r="AY101" s="3527"/>
      <c r="AZ101" s="3791"/>
      <c r="BA101" s="3769"/>
      <c r="BB101" s="3792"/>
      <c r="BC101" s="984"/>
      <c r="BD101" s="985"/>
      <c r="BE101" s="985"/>
      <c r="BF101" s="986"/>
      <c r="BG101" s="3788"/>
      <c r="BH101" s="3789"/>
      <c r="BI101" s="3789"/>
      <c r="BJ101" s="3789"/>
      <c r="BK101" s="3789"/>
      <c r="BL101" s="3789"/>
      <c r="BM101" s="3789"/>
      <c r="BN101" s="3789"/>
      <c r="BO101" s="3789"/>
      <c r="BP101" s="3790"/>
    </row>
    <row r="102" spans="1:77" s="754" customFormat="1" ht="15" customHeight="1">
      <c r="A102" s="3502">
        <v>18</v>
      </c>
      <c r="B102" s="3715"/>
      <c r="C102" s="3716"/>
      <c r="D102" s="3716"/>
      <c r="E102" s="3716"/>
      <c r="F102" s="3717"/>
      <c r="G102" s="3715"/>
      <c r="H102" s="3716"/>
      <c r="I102" s="3716"/>
      <c r="J102" s="3716"/>
      <c r="K102" s="3716"/>
      <c r="L102" s="3717"/>
      <c r="M102" s="3724"/>
      <c r="N102" s="3727"/>
      <c r="O102" s="3765"/>
      <c r="P102" s="3766"/>
      <c r="Q102" s="3767"/>
      <c r="R102" s="3768"/>
      <c r="S102" s="3769"/>
      <c r="T102" s="3770"/>
      <c r="U102" s="3774"/>
      <c r="V102" s="3775"/>
      <c r="W102" s="3775"/>
      <c r="X102" s="3778"/>
      <c r="Y102" s="3547" t="s">
        <v>99</v>
      </c>
      <c r="Z102" s="3779"/>
      <c r="AA102" s="3547" t="s">
        <v>99</v>
      </c>
      <c r="AB102" s="3548">
        <f>IF((X104+Z104)&gt;=12,X102+Z102+1,X102+Z102)</f>
        <v>0</v>
      </c>
      <c r="AC102" s="3549" t="s">
        <v>99</v>
      </c>
      <c r="AD102" s="3761"/>
      <c r="AE102" s="3762"/>
      <c r="AF102" s="3762"/>
      <c r="AG102" s="3762"/>
      <c r="AH102" s="3763"/>
      <c r="AI102" s="3762"/>
      <c r="AJ102" s="3762"/>
      <c r="AK102" s="3764"/>
      <c r="AL102" s="3668"/>
      <c r="AM102" s="3669"/>
      <c r="AN102" s="3670"/>
      <c r="AO102" s="3668"/>
      <c r="AP102" s="3669"/>
      <c r="AQ102" s="3669"/>
      <c r="AR102" s="3670"/>
      <c r="AS102" s="3671"/>
      <c r="AT102" s="3672"/>
      <c r="AU102" s="3672"/>
      <c r="AV102" s="3673"/>
      <c r="AW102" s="3526">
        <f>AH102+SUM(AL102:AV104)</f>
        <v>0</v>
      </c>
      <c r="AX102" s="3527"/>
      <c r="AY102" s="3527"/>
      <c r="AZ102" s="3740"/>
      <c r="BA102" s="3741"/>
      <c r="BB102" s="3742"/>
      <c r="BC102" s="749"/>
      <c r="BD102" s="583"/>
      <c r="BE102" s="583"/>
      <c r="BF102" s="975"/>
      <c r="BG102" s="3752"/>
      <c r="BH102" s="3799"/>
      <c r="BI102" s="3799"/>
      <c r="BJ102" s="3799"/>
      <c r="BK102" s="3799"/>
      <c r="BL102" s="3799"/>
      <c r="BM102" s="3799"/>
      <c r="BN102" s="3799"/>
      <c r="BO102" s="3799"/>
      <c r="BP102" s="3800"/>
    </row>
    <row r="103" spans="1:77" s="754" customFormat="1" ht="15" customHeight="1">
      <c r="A103" s="3503"/>
      <c r="B103" s="3718"/>
      <c r="C103" s="3719"/>
      <c r="D103" s="3719"/>
      <c r="E103" s="3719"/>
      <c r="F103" s="3720"/>
      <c r="G103" s="3721"/>
      <c r="H103" s="3722"/>
      <c r="I103" s="3722"/>
      <c r="J103" s="3722"/>
      <c r="K103" s="3722"/>
      <c r="L103" s="3723"/>
      <c r="M103" s="3725"/>
      <c r="N103" s="3728"/>
      <c r="O103" s="3665"/>
      <c r="P103" s="3666"/>
      <c r="Q103" s="3667"/>
      <c r="R103" s="3691"/>
      <c r="S103" s="3692"/>
      <c r="T103" s="3693"/>
      <c r="U103" s="3776"/>
      <c r="V103" s="3777"/>
      <c r="W103" s="3777"/>
      <c r="X103" s="3701"/>
      <c r="Y103" s="3339"/>
      <c r="Z103" s="3703"/>
      <c r="AA103" s="3339"/>
      <c r="AB103" s="3462"/>
      <c r="AC103" s="3464"/>
      <c r="AD103" s="3679"/>
      <c r="AE103" s="3680"/>
      <c r="AF103" s="3680"/>
      <c r="AG103" s="3680"/>
      <c r="AH103" s="3683"/>
      <c r="AI103" s="3680"/>
      <c r="AJ103" s="3680"/>
      <c r="AK103" s="3684"/>
      <c r="AL103" s="3668"/>
      <c r="AM103" s="3669"/>
      <c r="AN103" s="3670"/>
      <c r="AO103" s="3668"/>
      <c r="AP103" s="3669"/>
      <c r="AQ103" s="3669"/>
      <c r="AR103" s="3670"/>
      <c r="AS103" s="3671"/>
      <c r="AT103" s="3672"/>
      <c r="AU103" s="3672"/>
      <c r="AV103" s="3673"/>
      <c r="AW103" s="3526"/>
      <c r="AX103" s="3527"/>
      <c r="AY103" s="3527"/>
      <c r="AZ103" s="3740"/>
      <c r="BA103" s="3741"/>
      <c r="BB103" s="3742"/>
      <c r="BC103" s="749"/>
      <c r="BD103" s="583"/>
      <c r="BE103" s="583"/>
      <c r="BF103" s="975"/>
      <c r="BG103" s="3785"/>
      <c r="BH103" s="3786"/>
      <c r="BI103" s="3786"/>
      <c r="BJ103" s="3786"/>
      <c r="BK103" s="3786"/>
      <c r="BL103" s="3786"/>
      <c r="BM103" s="3786"/>
      <c r="BN103" s="3786"/>
      <c r="BO103" s="3786"/>
      <c r="BP103" s="3787"/>
    </row>
    <row r="104" spans="1:77" s="754" customFormat="1" ht="15" customHeight="1">
      <c r="A104" s="3504"/>
      <c r="B104" s="3735"/>
      <c r="C104" s="3736"/>
      <c r="D104" s="3737"/>
      <c r="E104" s="3738"/>
      <c r="F104" s="3739"/>
      <c r="G104" s="3718"/>
      <c r="H104" s="3719"/>
      <c r="I104" s="3719"/>
      <c r="J104" s="3719"/>
      <c r="K104" s="3719"/>
      <c r="L104" s="3720"/>
      <c r="M104" s="3726"/>
      <c r="N104" s="3729"/>
      <c r="O104" s="3758"/>
      <c r="P104" s="3759"/>
      <c r="Q104" s="3760"/>
      <c r="R104" s="3771"/>
      <c r="S104" s="3772"/>
      <c r="T104" s="3773"/>
      <c r="U104" s="3783"/>
      <c r="V104" s="3784"/>
      <c r="W104" s="3784"/>
      <c r="X104" s="1057"/>
      <c r="Y104" s="988" t="s">
        <v>28</v>
      </c>
      <c r="Z104" s="1058"/>
      <c r="AA104" s="988" t="s">
        <v>28</v>
      </c>
      <c r="AB104" s="990">
        <f>IF((X104+Z104)&gt;=12,X104+Z104-12,X104+Z104)</f>
        <v>0</v>
      </c>
      <c r="AC104" s="988" t="s">
        <v>28</v>
      </c>
      <c r="AD104" s="1059" t="s">
        <v>27</v>
      </c>
      <c r="AE104" s="3782"/>
      <c r="AF104" s="3782"/>
      <c r="AG104" s="1060" t="s">
        <v>17</v>
      </c>
      <c r="AH104" s="1061" t="s">
        <v>27</v>
      </c>
      <c r="AI104" s="3782"/>
      <c r="AJ104" s="3782"/>
      <c r="AK104" s="1062" t="s">
        <v>17</v>
      </c>
      <c r="AL104" s="3668"/>
      <c r="AM104" s="3669"/>
      <c r="AN104" s="3670"/>
      <c r="AO104" s="3668"/>
      <c r="AP104" s="3669"/>
      <c r="AQ104" s="3669"/>
      <c r="AR104" s="3670"/>
      <c r="AS104" s="3671"/>
      <c r="AT104" s="3672"/>
      <c r="AU104" s="3672"/>
      <c r="AV104" s="3673"/>
      <c r="AW104" s="3526"/>
      <c r="AX104" s="3527"/>
      <c r="AY104" s="3527"/>
      <c r="AZ104" s="3780"/>
      <c r="BA104" s="3766"/>
      <c r="BB104" s="3781"/>
      <c r="BC104" s="984"/>
      <c r="BD104" s="985"/>
      <c r="BE104" s="985"/>
      <c r="BF104" s="986"/>
      <c r="BG104" s="3788"/>
      <c r="BH104" s="3789"/>
      <c r="BI104" s="3789"/>
      <c r="BJ104" s="3789"/>
      <c r="BK104" s="3789"/>
      <c r="BL104" s="3789"/>
      <c r="BM104" s="3789"/>
      <c r="BN104" s="3789"/>
      <c r="BO104" s="3789"/>
      <c r="BP104" s="3790"/>
    </row>
    <row r="105" spans="1:77" s="754" customFormat="1" ht="15" customHeight="1">
      <c r="A105" s="3503">
        <v>19</v>
      </c>
      <c r="B105" s="3715"/>
      <c r="C105" s="3716"/>
      <c r="D105" s="3716"/>
      <c r="E105" s="3716"/>
      <c r="F105" s="3717"/>
      <c r="G105" s="3721"/>
      <c r="H105" s="3722"/>
      <c r="I105" s="3722"/>
      <c r="J105" s="3722"/>
      <c r="K105" s="3722"/>
      <c r="L105" s="3723"/>
      <c r="M105" s="3725"/>
      <c r="N105" s="3728"/>
      <c r="O105" s="3771"/>
      <c r="P105" s="3772"/>
      <c r="Q105" s="3773"/>
      <c r="R105" s="3691"/>
      <c r="S105" s="3692"/>
      <c r="T105" s="3693"/>
      <c r="U105" s="3776"/>
      <c r="V105" s="3777"/>
      <c r="W105" s="3777"/>
      <c r="X105" s="3701"/>
      <c r="Y105" s="3339" t="s">
        <v>99</v>
      </c>
      <c r="Z105" s="3703"/>
      <c r="AA105" s="3339" t="s">
        <v>99</v>
      </c>
      <c r="AB105" s="3462">
        <f>IF((X107+Z107)&gt;=12,X105+Z105+1,X105+Z105)</f>
        <v>0</v>
      </c>
      <c r="AC105" s="3464" t="s">
        <v>99</v>
      </c>
      <c r="AD105" s="3679"/>
      <c r="AE105" s="3680"/>
      <c r="AF105" s="3680"/>
      <c r="AG105" s="3680"/>
      <c r="AH105" s="3683"/>
      <c r="AI105" s="3680"/>
      <c r="AJ105" s="3680"/>
      <c r="AK105" s="3684"/>
      <c r="AL105" s="3793"/>
      <c r="AM105" s="3794"/>
      <c r="AN105" s="3795"/>
      <c r="AO105" s="3668"/>
      <c r="AP105" s="3669"/>
      <c r="AQ105" s="3669"/>
      <c r="AR105" s="3670"/>
      <c r="AS105" s="3796"/>
      <c r="AT105" s="3797"/>
      <c r="AU105" s="3797"/>
      <c r="AV105" s="3798"/>
      <c r="AW105" s="3526">
        <f>AH105+SUM(AL105:AV107)</f>
        <v>0</v>
      </c>
      <c r="AX105" s="3527"/>
      <c r="AY105" s="3527"/>
      <c r="AZ105" s="3749"/>
      <c r="BA105" s="3750"/>
      <c r="BB105" s="3751"/>
      <c r="BC105" s="749"/>
      <c r="BD105" s="583"/>
      <c r="BE105" s="583"/>
      <c r="BF105" s="975"/>
      <c r="BG105" s="3752"/>
      <c r="BH105" s="3799"/>
      <c r="BI105" s="3799"/>
      <c r="BJ105" s="3799"/>
      <c r="BK105" s="3799"/>
      <c r="BL105" s="3799"/>
      <c r="BM105" s="3799"/>
      <c r="BN105" s="3799"/>
      <c r="BO105" s="3799"/>
      <c r="BP105" s="3800"/>
    </row>
    <row r="106" spans="1:77" s="754" customFormat="1" ht="15" customHeight="1">
      <c r="A106" s="3503"/>
      <c r="B106" s="3718"/>
      <c r="C106" s="3719"/>
      <c r="D106" s="3719"/>
      <c r="E106" s="3719"/>
      <c r="F106" s="3720"/>
      <c r="G106" s="3721"/>
      <c r="H106" s="3722"/>
      <c r="I106" s="3722"/>
      <c r="J106" s="3722"/>
      <c r="K106" s="3722"/>
      <c r="L106" s="3723"/>
      <c r="M106" s="3725"/>
      <c r="N106" s="3728"/>
      <c r="O106" s="3665"/>
      <c r="P106" s="3666"/>
      <c r="Q106" s="3667"/>
      <c r="R106" s="3691"/>
      <c r="S106" s="3692"/>
      <c r="T106" s="3693"/>
      <c r="U106" s="3776"/>
      <c r="V106" s="3777"/>
      <c r="W106" s="3777"/>
      <c r="X106" s="3701"/>
      <c r="Y106" s="3339"/>
      <c r="Z106" s="3703"/>
      <c r="AA106" s="3339"/>
      <c r="AB106" s="3462"/>
      <c r="AC106" s="3464"/>
      <c r="AD106" s="3679"/>
      <c r="AE106" s="3680"/>
      <c r="AF106" s="3680"/>
      <c r="AG106" s="3680"/>
      <c r="AH106" s="3683"/>
      <c r="AI106" s="3680"/>
      <c r="AJ106" s="3680"/>
      <c r="AK106" s="3684"/>
      <c r="AL106" s="3668"/>
      <c r="AM106" s="3669"/>
      <c r="AN106" s="3670"/>
      <c r="AO106" s="3668"/>
      <c r="AP106" s="3669"/>
      <c r="AQ106" s="3669"/>
      <c r="AR106" s="3670"/>
      <c r="AS106" s="3671"/>
      <c r="AT106" s="3672"/>
      <c r="AU106" s="3672"/>
      <c r="AV106" s="3673"/>
      <c r="AW106" s="3526"/>
      <c r="AX106" s="3527"/>
      <c r="AY106" s="3527"/>
      <c r="AZ106" s="3740"/>
      <c r="BA106" s="3741"/>
      <c r="BB106" s="3742"/>
      <c r="BC106" s="749"/>
      <c r="BD106" s="583"/>
      <c r="BE106" s="583"/>
      <c r="BF106" s="975"/>
      <c r="BG106" s="3785"/>
      <c r="BH106" s="3786"/>
      <c r="BI106" s="3786"/>
      <c r="BJ106" s="3786"/>
      <c r="BK106" s="3786"/>
      <c r="BL106" s="3786"/>
      <c r="BM106" s="3786"/>
      <c r="BN106" s="3786"/>
      <c r="BO106" s="3786"/>
      <c r="BP106" s="3787"/>
    </row>
    <row r="107" spans="1:77" s="754" customFormat="1" ht="15" customHeight="1">
      <c r="A107" s="3503"/>
      <c r="B107" s="3735"/>
      <c r="C107" s="3736"/>
      <c r="D107" s="3737"/>
      <c r="E107" s="3738"/>
      <c r="F107" s="3739"/>
      <c r="G107" s="3721"/>
      <c r="H107" s="3722"/>
      <c r="I107" s="3722"/>
      <c r="J107" s="3722"/>
      <c r="K107" s="3722"/>
      <c r="L107" s="3723"/>
      <c r="M107" s="3725"/>
      <c r="N107" s="3728"/>
      <c r="O107" s="3665"/>
      <c r="P107" s="3666"/>
      <c r="Q107" s="3667"/>
      <c r="R107" s="3691"/>
      <c r="S107" s="3692"/>
      <c r="T107" s="3693"/>
      <c r="U107" s="3674"/>
      <c r="V107" s="3675"/>
      <c r="W107" s="3675"/>
      <c r="X107" s="1051"/>
      <c r="Y107" s="977" t="s">
        <v>28</v>
      </c>
      <c r="Z107" s="1052"/>
      <c r="AA107" s="977" t="s">
        <v>28</v>
      </c>
      <c r="AB107" s="979">
        <f>IF((X107+Z107)&gt;=12,X107+Z107-12,X107+Z107)</f>
        <v>0</v>
      </c>
      <c r="AC107" s="977" t="s">
        <v>28</v>
      </c>
      <c r="AD107" s="1053" t="s">
        <v>27</v>
      </c>
      <c r="AE107" s="3676"/>
      <c r="AF107" s="3676"/>
      <c r="AG107" s="1054" t="s">
        <v>17</v>
      </c>
      <c r="AH107" s="1055" t="s">
        <v>27</v>
      </c>
      <c r="AI107" s="3676"/>
      <c r="AJ107" s="3676"/>
      <c r="AK107" s="1056" t="s">
        <v>17</v>
      </c>
      <c r="AL107" s="3707"/>
      <c r="AM107" s="3708"/>
      <c r="AN107" s="3709"/>
      <c r="AO107" s="3668"/>
      <c r="AP107" s="3669"/>
      <c r="AQ107" s="3669"/>
      <c r="AR107" s="3670"/>
      <c r="AS107" s="3710"/>
      <c r="AT107" s="3711"/>
      <c r="AU107" s="3711"/>
      <c r="AV107" s="3712"/>
      <c r="AW107" s="3526"/>
      <c r="AX107" s="3527"/>
      <c r="AY107" s="3527"/>
      <c r="AZ107" s="3791"/>
      <c r="BA107" s="3769"/>
      <c r="BB107" s="3792"/>
      <c r="BC107" s="984"/>
      <c r="BD107" s="985"/>
      <c r="BE107" s="985"/>
      <c r="BF107" s="986"/>
      <c r="BG107" s="3788"/>
      <c r="BH107" s="3789"/>
      <c r="BI107" s="3789"/>
      <c r="BJ107" s="3789"/>
      <c r="BK107" s="3789"/>
      <c r="BL107" s="3789"/>
      <c r="BM107" s="3789"/>
      <c r="BN107" s="3789"/>
      <c r="BO107" s="3789"/>
      <c r="BP107" s="3790"/>
    </row>
    <row r="108" spans="1:77" s="754" customFormat="1" ht="15" customHeight="1">
      <c r="A108" s="3502">
        <v>20</v>
      </c>
      <c r="B108" s="3715"/>
      <c r="C108" s="3716"/>
      <c r="D108" s="3716"/>
      <c r="E108" s="3716"/>
      <c r="F108" s="3717"/>
      <c r="G108" s="3715"/>
      <c r="H108" s="3716"/>
      <c r="I108" s="3716"/>
      <c r="J108" s="3716"/>
      <c r="K108" s="3716"/>
      <c r="L108" s="3717"/>
      <c r="M108" s="3724"/>
      <c r="N108" s="3727"/>
      <c r="O108" s="3765"/>
      <c r="P108" s="3766"/>
      <c r="Q108" s="3767"/>
      <c r="R108" s="3768"/>
      <c r="S108" s="3769"/>
      <c r="T108" s="3770"/>
      <c r="U108" s="3774"/>
      <c r="V108" s="3775"/>
      <c r="W108" s="3775"/>
      <c r="X108" s="3778"/>
      <c r="Y108" s="3547" t="s">
        <v>99</v>
      </c>
      <c r="Z108" s="3779"/>
      <c r="AA108" s="3547" t="s">
        <v>99</v>
      </c>
      <c r="AB108" s="3548">
        <f>IF((X110+Z110)&gt;=12,X108+Z108+1,X108+Z108)</f>
        <v>0</v>
      </c>
      <c r="AC108" s="3549" t="s">
        <v>99</v>
      </c>
      <c r="AD108" s="3761"/>
      <c r="AE108" s="3762"/>
      <c r="AF108" s="3762"/>
      <c r="AG108" s="3762"/>
      <c r="AH108" s="3763"/>
      <c r="AI108" s="3762"/>
      <c r="AJ108" s="3762"/>
      <c r="AK108" s="3764"/>
      <c r="AL108" s="3668"/>
      <c r="AM108" s="3669"/>
      <c r="AN108" s="3670"/>
      <c r="AO108" s="3668"/>
      <c r="AP108" s="3669"/>
      <c r="AQ108" s="3669"/>
      <c r="AR108" s="3670"/>
      <c r="AS108" s="3671"/>
      <c r="AT108" s="3672"/>
      <c r="AU108" s="3672"/>
      <c r="AV108" s="3673"/>
      <c r="AW108" s="3526">
        <f>AH108+SUM(AL108:AV110)</f>
        <v>0</v>
      </c>
      <c r="AX108" s="3527"/>
      <c r="AY108" s="3527"/>
      <c r="AZ108" s="3740"/>
      <c r="BA108" s="3741"/>
      <c r="BB108" s="3742"/>
      <c r="BC108" s="749"/>
      <c r="BD108" s="583"/>
      <c r="BE108" s="583"/>
      <c r="BF108" s="975"/>
      <c r="BG108" s="3752"/>
      <c r="BH108" s="3799"/>
      <c r="BI108" s="3799"/>
      <c r="BJ108" s="3799"/>
      <c r="BK108" s="3799"/>
      <c r="BL108" s="3799"/>
      <c r="BM108" s="3799"/>
      <c r="BN108" s="3799"/>
      <c r="BO108" s="3799"/>
      <c r="BP108" s="3800"/>
    </row>
    <row r="109" spans="1:77" s="754" customFormat="1" ht="15" customHeight="1">
      <c r="A109" s="3503"/>
      <c r="B109" s="3718"/>
      <c r="C109" s="3719"/>
      <c r="D109" s="3719"/>
      <c r="E109" s="3719"/>
      <c r="F109" s="3720"/>
      <c r="G109" s="3721"/>
      <c r="H109" s="3722"/>
      <c r="I109" s="3722"/>
      <c r="J109" s="3722"/>
      <c r="K109" s="3722"/>
      <c r="L109" s="3723"/>
      <c r="M109" s="3725"/>
      <c r="N109" s="3728"/>
      <c r="O109" s="3665"/>
      <c r="P109" s="3666"/>
      <c r="Q109" s="3667"/>
      <c r="R109" s="3691"/>
      <c r="S109" s="3692"/>
      <c r="T109" s="3693"/>
      <c r="U109" s="3776"/>
      <c r="V109" s="3777"/>
      <c r="W109" s="3777"/>
      <c r="X109" s="3701"/>
      <c r="Y109" s="3339"/>
      <c r="Z109" s="3703"/>
      <c r="AA109" s="3339"/>
      <c r="AB109" s="3462"/>
      <c r="AC109" s="3464"/>
      <c r="AD109" s="3679"/>
      <c r="AE109" s="3680"/>
      <c r="AF109" s="3680"/>
      <c r="AG109" s="3680"/>
      <c r="AH109" s="3683"/>
      <c r="AI109" s="3680"/>
      <c r="AJ109" s="3680"/>
      <c r="AK109" s="3684"/>
      <c r="AL109" s="3668"/>
      <c r="AM109" s="3669"/>
      <c r="AN109" s="3670"/>
      <c r="AO109" s="3668"/>
      <c r="AP109" s="3669"/>
      <c r="AQ109" s="3669"/>
      <c r="AR109" s="3670"/>
      <c r="AS109" s="3671"/>
      <c r="AT109" s="3672"/>
      <c r="AU109" s="3672"/>
      <c r="AV109" s="3673"/>
      <c r="AW109" s="3526"/>
      <c r="AX109" s="3527"/>
      <c r="AY109" s="3527"/>
      <c r="AZ109" s="3740"/>
      <c r="BA109" s="3741"/>
      <c r="BB109" s="3742"/>
      <c r="BC109" s="749"/>
      <c r="BD109" s="583"/>
      <c r="BE109" s="583"/>
      <c r="BF109" s="975"/>
      <c r="BG109" s="3785"/>
      <c r="BH109" s="3786"/>
      <c r="BI109" s="3786"/>
      <c r="BJ109" s="3786"/>
      <c r="BK109" s="3786"/>
      <c r="BL109" s="3786"/>
      <c r="BM109" s="3786"/>
      <c r="BN109" s="3786"/>
      <c r="BO109" s="3786"/>
      <c r="BP109" s="3787"/>
    </row>
    <row r="110" spans="1:77" s="754" customFormat="1" ht="15" customHeight="1">
      <c r="A110" s="3504"/>
      <c r="B110" s="3735"/>
      <c r="C110" s="3736"/>
      <c r="D110" s="3737"/>
      <c r="E110" s="3738"/>
      <c r="F110" s="3739"/>
      <c r="G110" s="3718"/>
      <c r="H110" s="3719"/>
      <c r="I110" s="3719"/>
      <c r="J110" s="3719"/>
      <c r="K110" s="3719"/>
      <c r="L110" s="3720"/>
      <c r="M110" s="3726"/>
      <c r="N110" s="3729"/>
      <c r="O110" s="3758"/>
      <c r="P110" s="3759"/>
      <c r="Q110" s="3760"/>
      <c r="R110" s="3771"/>
      <c r="S110" s="3772"/>
      <c r="T110" s="3773"/>
      <c r="U110" s="3783"/>
      <c r="V110" s="3784"/>
      <c r="W110" s="3784"/>
      <c r="X110" s="1057"/>
      <c r="Y110" s="988" t="s">
        <v>28</v>
      </c>
      <c r="Z110" s="1058"/>
      <c r="AA110" s="988" t="s">
        <v>28</v>
      </c>
      <c r="AB110" s="990">
        <f>IF((X110+Z110)&gt;=12,X110+Z110-12,X110+Z110)</f>
        <v>0</v>
      </c>
      <c r="AC110" s="988" t="s">
        <v>28</v>
      </c>
      <c r="AD110" s="1059" t="s">
        <v>27</v>
      </c>
      <c r="AE110" s="3782"/>
      <c r="AF110" s="3782"/>
      <c r="AG110" s="1060" t="s">
        <v>17</v>
      </c>
      <c r="AH110" s="1061" t="s">
        <v>27</v>
      </c>
      <c r="AI110" s="3782"/>
      <c r="AJ110" s="3782"/>
      <c r="AK110" s="1062" t="s">
        <v>17</v>
      </c>
      <c r="AL110" s="3668"/>
      <c r="AM110" s="3669"/>
      <c r="AN110" s="3670"/>
      <c r="AO110" s="3668"/>
      <c r="AP110" s="3669"/>
      <c r="AQ110" s="3669"/>
      <c r="AR110" s="3670"/>
      <c r="AS110" s="3671"/>
      <c r="AT110" s="3672"/>
      <c r="AU110" s="3672"/>
      <c r="AV110" s="3673"/>
      <c r="AW110" s="3526"/>
      <c r="AX110" s="3527"/>
      <c r="AY110" s="3527"/>
      <c r="AZ110" s="3780"/>
      <c r="BA110" s="3766"/>
      <c r="BB110" s="3781"/>
      <c r="BC110" s="984"/>
      <c r="BD110" s="985"/>
      <c r="BE110" s="985"/>
      <c r="BF110" s="986"/>
      <c r="BG110" s="3788"/>
      <c r="BH110" s="3789"/>
      <c r="BI110" s="3789"/>
      <c r="BJ110" s="3789"/>
      <c r="BK110" s="3789"/>
      <c r="BL110" s="3789"/>
      <c r="BM110" s="3789"/>
      <c r="BN110" s="3789"/>
      <c r="BO110" s="3789"/>
      <c r="BP110" s="3790"/>
    </row>
    <row r="111" spans="1:77" s="754" customFormat="1" ht="15" customHeight="1">
      <c r="A111" s="3503">
        <v>21</v>
      </c>
      <c r="B111" s="3715"/>
      <c r="C111" s="3716"/>
      <c r="D111" s="3716"/>
      <c r="E111" s="3716"/>
      <c r="F111" s="3717"/>
      <c r="G111" s="3721"/>
      <c r="H111" s="3722"/>
      <c r="I111" s="3722"/>
      <c r="J111" s="3722"/>
      <c r="K111" s="3722"/>
      <c r="L111" s="3723"/>
      <c r="M111" s="3725"/>
      <c r="N111" s="3728"/>
      <c r="O111" s="3771"/>
      <c r="P111" s="3772"/>
      <c r="Q111" s="3773"/>
      <c r="R111" s="3691"/>
      <c r="S111" s="3692"/>
      <c r="T111" s="3693"/>
      <c r="U111" s="3776"/>
      <c r="V111" s="3777"/>
      <c r="W111" s="3777"/>
      <c r="X111" s="3701"/>
      <c r="Y111" s="3339" t="s">
        <v>99</v>
      </c>
      <c r="Z111" s="3703"/>
      <c r="AA111" s="3339" t="s">
        <v>99</v>
      </c>
      <c r="AB111" s="3462">
        <f>IF((X113+Z113)&gt;=12,X111+Z111+1,X111+Z111)</f>
        <v>0</v>
      </c>
      <c r="AC111" s="3464" t="s">
        <v>99</v>
      </c>
      <c r="AD111" s="3679"/>
      <c r="AE111" s="3680"/>
      <c r="AF111" s="3680"/>
      <c r="AG111" s="3680"/>
      <c r="AH111" s="3683"/>
      <c r="AI111" s="3680"/>
      <c r="AJ111" s="3680"/>
      <c r="AK111" s="3684"/>
      <c r="AL111" s="3793"/>
      <c r="AM111" s="3794"/>
      <c r="AN111" s="3795"/>
      <c r="AO111" s="3668"/>
      <c r="AP111" s="3669"/>
      <c r="AQ111" s="3669"/>
      <c r="AR111" s="3670"/>
      <c r="AS111" s="3796"/>
      <c r="AT111" s="3797"/>
      <c r="AU111" s="3797"/>
      <c r="AV111" s="3798"/>
      <c r="AW111" s="3526">
        <f>AH111+SUM(AL111:AV113)</f>
        <v>0</v>
      </c>
      <c r="AX111" s="3527"/>
      <c r="AY111" s="3527"/>
      <c r="AZ111" s="3749"/>
      <c r="BA111" s="3750"/>
      <c r="BB111" s="3751"/>
      <c r="BC111" s="749"/>
      <c r="BD111" s="583"/>
      <c r="BE111" s="583"/>
      <c r="BF111" s="975"/>
      <c r="BG111" s="3752"/>
      <c r="BH111" s="3799"/>
      <c r="BI111" s="3799"/>
      <c r="BJ111" s="3799"/>
      <c r="BK111" s="3799"/>
      <c r="BL111" s="3799"/>
      <c r="BM111" s="3799"/>
      <c r="BN111" s="3799"/>
      <c r="BO111" s="3799"/>
      <c r="BP111" s="3800"/>
    </row>
    <row r="112" spans="1:77" s="754" customFormat="1" ht="15" customHeight="1">
      <c r="A112" s="3503"/>
      <c r="B112" s="3718"/>
      <c r="C112" s="3719"/>
      <c r="D112" s="3719"/>
      <c r="E112" s="3719"/>
      <c r="F112" s="3720"/>
      <c r="G112" s="3721"/>
      <c r="H112" s="3722"/>
      <c r="I112" s="3722"/>
      <c r="J112" s="3722"/>
      <c r="K112" s="3722"/>
      <c r="L112" s="3723"/>
      <c r="M112" s="3725"/>
      <c r="N112" s="3728"/>
      <c r="O112" s="3665"/>
      <c r="P112" s="3666"/>
      <c r="Q112" s="3667"/>
      <c r="R112" s="3691"/>
      <c r="S112" s="3692"/>
      <c r="T112" s="3693"/>
      <c r="U112" s="3776"/>
      <c r="V112" s="3777"/>
      <c r="W112" s="3777"/>
      <c r="X112" s="3701"/>
      <c r="Y112" s="3339"/>
      <c r="Z112" s="3703"/>
      <c r="AA112" s="3339"/>
      <c r="AB112" s="3462"/>
      <c r="AC112" s="3464"/>
      <c r="AD112" s="3679"/>
      <c r="AE112" s="3680"/>
      <c r="AF112" s="3680"/>
      <c r="AG112" s="3680"/>
      <c r="AH112" s="3683"/>
      <c r="AI112" s="3680"/>
      <c r="AJ112" s="3680"/>
      <c r="AK112" s="3684"/>
      <c r="AL112" s="3668"/>
      <c r="AM112" s="3669"/>
      <c r="AN112" s="3670"/>
      <c r="AO112" s="3668"/>
      <c r="AP112" s="3669"/>
      <c r="AQ112" s="3669"/>
      <c r="AR112" s="3670"/>
      <c r="AS112" s="3807"/>
      <c r="AT112" s="3808"/>
      <c r="AU112" s="3808"/>
      <c r="AV112" s="3809"/>
      <c r="AW112" s="3526"/>
      <c r="AX112" s="3527"/>
      <c r="AY112" s="3527"/>
      <c r="AZ112" s="3740"/>
      <c r="BA112" s="3741"/>
      <c r="BB112" s="3742"/>
      <c r="BC112" s="749"/>
      <c r="BD112" s="583"/>
      <c r="BE112" s="583"/>
      <c r="BF112" s="975"/>
      <c r="BG112" s="3785"/>
      <c r="BH112" s="3786"/>
      <c r="BI112" s="3786"/>
      <c r="BJ112" s="3786"/>
      <c r="BK112" s="3786"/>
      <c r="BL112" s="3786"/>
      <c r="BM112" s="3786"/>
      <c r="BN112" s="3786"/>
      <c r="BO112" s="3786"/>
      <c r="BP112" s="3787"/>
    </row>
    <row r="113" spans="1:73" s="754" customFormat="1" ht="15" customHeight="1" thickBot="1">
      <c r="A113" s="3578"/>
      <c r="B113" s="3735"/>
      <c r="C113" s="3736"/>
      <c r="D113" s="3737"/>
      <c r="E113" s="3738"/>
      <c r="F113" s="3739"/>
      <c r="G113" s="3828"/>
      <c r="H113" s="3829"/>
      <c r="I113" s="3829"/>
      <c r="J113" s="3829"/>
      <c r="K113" s="3829"/>
      <c r="L113" s="3830"/>
      <c r="M113" s="3831"/>
      <c r="N113" s="3832"/>
      <c r="O113" s="3804"/>
      <c r="P113" s="3805"/>
      <c r="Q113" s="3806"/>
      <c r="R113" s="3813"/>
      <c r="S113" s="3814"/>
      <c r="T113" s="3815"/>
      <c r="U113" s="3810"/>
      <c r="V113" s="3811"/>
      <c r="W113" s="3811"/>
      <c r="X113" s="1063"/>
      <c r="Y113" s="996" t="s">
        <v>28</v>
      </c>
      <c r="Z113" s="1064"/>
      <c r="AA113" s="996" t="s">
        <v>28</v>
      </c>
      <c r="AB113" s="998">
        <f>IF((X113+Z113)&gt;=12,X113+Z113-12,X113+Z113)</f>
        <v>0</v>
      </c>
      <c r="AC113" s="999" t="s">
        <v>28</v>
      </c>
      <c r="AD113" s="1065" t="s">
        <v>27</v>
      </c>
      <c r="AE113" s="3812"/>
      <c r="AF113" s="3812"/>
      <c r="AG113" s="1066" t="s">
        <v>17</v>
      </c>
      <c r="AH113" s="1067" t="s">
        <v>27</v>
      </c>
      <c r="AI113" s="3812"/>
      <c r="AJ113" s="3812"/>
      <c r="AK113" s="1068" t="s">
        <v>17</v>
      </c>
      <c r="AL113" s="3816"/>
      <c r="AM113" s="3817"/>
      <c r="AN113" s="3818"/>
      <c r="AO113" s="3819"/>
      <c r="AP113" s="3820"/>
      <c r="AQ113" s="3820"/>
      <c r="AR113" s="3821"/>
      <c r="AS113" s="3822"/>
      <c r="AT113" s="3823"/>
      <c r="AU113" s="3823"/>
      <c r="AV113" s="3824"/>
      <c r="AW113" s="3649"/>
      <c r="AX113" s="3650"/>
      <c r="AY113" s="3650"/>
      <c r="AZ113" s="3825"/>
      <c r="BA113" s="3826"/>
      <c r="BB113" s="3827"/>
      <c r="BC113" s="554"/>
      <c r="BD113" s="118"/>
      <c r="BE113" s="118"/>
      <c r="BF113" s="636"/>
      <c r="BG113" s="3801"/>
      <c r="BH113" s="3802"/>
      <c r="BI113" s="3802"/>
      <c r="BJ113" s="3802"/>
      <c r="BK113" s="3802"/>
      <c r="BL113" s="3802"/>
      <c r="BM113" s="3802"/>
      <c r="BN113" s="3802"/>
      <c r="BO113" s="3802"/>
      <c r="BP113" s="3803"/>
    </row>
    <row r="114" spans="1:73" s="754" customFormat="1" ht="14.1" customHeight="1">
      <c r="A114" s="3622" t="s">
        <v>948</v>
      </c>
      <c r="B114" s="3623"/>
      <c r="C114" s="3623"/>
      <c r="D114" s="3623"/>
      <c r="E114" s="3623"/>
      <c r="F114" s="3623"/>
      <c r="G114" s="3623"/>
      <c r="H114" s="3623"/>
      <c r="I114" s="3623"/>
      <c r="J114" s="3623"/>
      <c r="K114" s="3623"/>
      <c r="L114" s="3623"/>
      <c r="M114" s="3623"/>
      <c r="N114" s="3623"/>
      <c r="O114" s="3623"/>
      <c r="P114" s="3623"/>
      <c r="Q114" s="3623"/>
      <c r="R114" s="3623"/>
      <c r="S114" s="3623"/>
      <c r="T114" s="3623"/>
      <c r="U114" s="3623"/>
      <c r="V114" s="3623"/>
      <c r="W114" s="3624"/>
      <c r="X114" s="1004" t="str">
        <f>IFERROR((X93+X96+X99+X102+X105+X108+X111)/COUNTA(G93:L113),"")</f>
        <v/>
      </c>
      <c r="Y114" s="1005" t="s">
        <v>99</v>
      </c>
      <c r="Z114" s="1006" t="str">
        <f>IFERROR((Z93+Z96+Z99+Z102+Z105+Z108+Z111)/COUNTA(G93:L113),"")</f>
        <v/>
      </c>
      <c r="AA114" s="1007" t="s">
        <v>99</v>
      </c>
      <c r="AB114" s="1006">
        <f>BU115</f>
        <v>0</v>
      </c>
      <c r="AC114" s="1005" t="s">
        <v>99</v>
      </c>
      <c r="AD114" s="3628" t="str">
        <f>IFERROR(SUM(AD93,AD96,AD99,AD102,AD105,AD108,AD111)/COUNTA(AD93,AD96,AD99,AD102,AD105,AD108,AD111),"")</f>
        <v/>
      </c>
      <c r="AE114" s="3629"/>
      <c r="AF114" s="3629"/>
      <c r="AG114" s="3630"/>
      <c r="AH114" s="3628" t="str">
        <f>IFERROR(SUM(AH93,AH96,AH99,AH102,AH105,AH108,AH111)/COUNTA(AH93,AH96,AH99,AH102,AH105,AH108,AH111),"")</f>
        <v/>
      </c>
      <c r="AI114" s="3629"/>
      <c r="AJ114" s="3629"/>
      <c r="AK114" s="3630"/>
      <c r="AL114" s="3639"/>
      <c r="AM114" s="3640"/>
      <c r="AN114" s="3640"/>
      <c r="AO114" s="3640"/>
      <c r="AP114" s="3640"/>
      <c r="AQ114" s="3640"/>
      <c r="AR114" s="3640"/>
      <c r="AS114" s="3640"/>
      <c r="AT114" s="3640"/>
      <c r="AU114" s="3640"/>
      <c r="AV114" s="3641"/>
      <c r="AW114" s="3645" t="str">
        <f>IFERROR(SUM(AW93:AY113)/COUNTA(G93:L113),"")</f>
        <v/>
      </c>
      <c r="AX114" s="3646"/>
      <c r="AY114" s="3646"/>
      <c r="AZ114" s="3590" t="str">
        <f>IFERROR(AVERAGE(AZ93,AZ96,AZ99,AZ102,AZ105,AZ108,AZ111),"")</f>
        <v/>
      </c>
      <c r="BA114" s="3591"/>
      <c r="BB114" s="3592"/>
      <c r="BC114" s="3596"/>
      <c r="BD114" s="3597"/>
      <c r="BE114" s="3597"/>
      <c r="BF114" s="3598"/>
      <c r="BG114" s="3602"/>
      <c r="BH114" s="3603"/>
      <c r="BI114" s="3603"/>
      <c r="BJ114" s="3603"/>
      <c r="BK114" s="3603"/>
      <c r="BL114" s="3603"/>
      <c r="BM114" s="3603"/>
      <c r="BN114" s="3603"/>
      <c r="BO114" s="3603"/>
      <c r="BP114" s="3604"/>
      <c r="BT114" s="1008">
        <f>INT(BT115/12)</f>
        <v>0</v>
      </c>
      <c r="BU114" s="1008">
        <f>MOD(BT115,12)</f>
        <v>0</v>
      </c>
    </row>
    <row r="115" spans="1:73" s="754" customFormat="1" ht="14.1" customHeight="1" thickBot="1">
      <c r="A115" s="3625"/>
      <c r="B115" s="3626"/>
      <c r="C115" s="3626"/>
      <c r="D115" s="3626"/>
      <c r="E115" s="3626"/>
      <c r="F115" s="3626"/>
      <c r="G115" s="3626"/>
      <c r="H115" s="3626"/>
      <c r="I115" s="3626"/>
      <c r="J115" s="3626"/>
      <c r="K115" s="3626"/>
      <c r="L115" s="3626"/>
      <c r="M115" s="3626"/>
      <c r="N115" s="3626"/>
      <c r="O115" s="3626"/>
      <c r="P115" s="3626"/>
      <c r="Q115" s="3626"/>
      <c r="R115" s="3626"/>
      <c r="S115" s="3626"/>
      <c r="T115" s="3626"/>
      <c r="U115" s="3626"/>
      <c r="V115" s="3626"/>
      <c r="W115" s="3627"/>
      <c r="X115" s="1009" t="str">
        <f>IFERROR((X95+X98+X101+X104+X107+X110+X113)/COUNTA(G93:L113),"")</f>
        <v/>
      </c>
      <c r="Y115" s="1010" t="s">
        <v>28</v>
      </c>
      <c r="Z115" s="1011" t="str">
        <f>IFERROR((Z95+Z98+Z101+Z104+Z107+Z110+Z113)/COUNTA(G93:L113),"")</f>
        <v/>
      </c>
      <c r="AA115" s="1010" t="s">
        <v>28</v>
      </c>
      <c r="AB115" s="1011">
        <f>BU114</f>
        <v>0</v>
      </c>
      <c r="AC115" s="1010" t="s">
        <v>28</v>
      </c>
      <c r="AD115" s="3631"/>
      <c r="AE115" s="3632"/>
      <c r="AF115" s="3632"/>
      <c r="AG115" s="3633"/>
      <c r="AH115" s="3631"/>
      <c r="AI115" s="3632"/>
      <c r="AJ115" s="3632"/>
      <c r="AK115" s="3633"/>
      <c r="AL115" s="3642"/>
      <c r="AM115" s="3643"/>
      <c r="AN115" s="3643"/>
      <c r="AO115" s="3643"/>
      <c r="AP115" s="3643"/>
      <c r="AQ115" s="3643"/>
      <c r="AR115" s="3643"/>
      <c r="AS115" s="3643"/>
      <c r="AT115" s="3643"/>
      <c r="AU115" s="3643"/>
      <c r="AV115" s="3644"/>
      <c r="AW115" s="3647"/>
      <c r="AX115" s="3648"/>
      <c r="AY115" s="3648"/>
      <c r="AZ115" s="3593"/>
      <c r="BA115" s="3594"/>
      <c r="BB115" s="3595"/>
      <c r="BC115" s="3599"/>
      <c r="BD115" s="3600"/>
      <c r="BE115" s="3600"/>
      <c r="BF115" s="3601"/>
      <c r="BG115" s="3605"/>
      <c r="BH115" s="3606"/>
      <c r="BI115" s="3606"/>
      <c r="BJ115" s="3606"/>
      <c r="BK115" s="3606"/>
      <c r="BL115" s="3606"/>
      <c r="BM115" s="3606"/>
      <c r="BN115" s="3606"/>
      <c r="BO115" s="3606"/>
      <c r="BP115" s="3607"/>
      <c r="BT115" s="1008">
        <f>IFERROR(SUM(AB95,AB98,AB101,AB104,AB107,AB110,AB113)/COUNTA(G93:L113),0)</f>
        <v>0</v>
      </c>
      <c r="BU115" s="1008">
        <f>IFERROR(SUM(AB93,AB96,AB99,AB102,AB105,AB108,AB111)/COUNTA(G93:L113),0)</f>
        <v>0</v>
      </c>
    </row>
    <row r="116" spans="1:73" s="754" customFormat="1" ht="14.1" customHeight="1">
      <c r="A116" s="3608" t="s">
        <v>91</v>
      </c>
      <c r="B116" s="3608"/>
      <c r="C116" s="1012" t="s">
        <v>92</v>
      </c>
      <c r="D116" s="3588" t="s">
        <v>1708</v>
      </c>
      <c r="E116" s="3588"/>
      <c r="F116" s="3588"/>
      <c r="G116" s="3588"/>
      <c r="H116" s="3588"/>
      <c r="I116" s="3588"/>
      <c r="J116" s="3588"/>
      <c r="K116" s="3588"/>
      <c r="L116" s="3588"/>
      <c r="M116" s="3588"/>
      <c r="N116" s="3588"/>
      <c r="O116" s="3588"/>
      <c r="P116" s="3588"/>
      <c r="Q116" s="3588"/>
      <c r="R116" s="3588"/>
      <c r="S116" s="3588"/>
      <c r="T116" s="3588"/>
      <c r="U116" s="3588"/>
      <c r="V116" s="3588"/>
      <c r="W116" s="3588"/>
      <c r="X116" s="3588"/>
      <c r="Y116" s="3588"/>
      <c r="Z116" s="3588"/>
      <c r="AA116" s="3588"/>
      <c r="AB116" s="3588"/>
      <c r="AC116" s="3588"/>
      <c r="AD116" s="3588"/>
      <c r="AE116" s="3588"/>
      <c r="AF116" s="3588"/>
      <c r="AG116" s="3588"/>
      <c r="AH116" s="3588"/>
      <c r="AI116" s="3588"/>
      <c r="AJ116" s="3588"/>
      <c r="AK116" s="3588"/>
      <c r="AL116" s="3588"/>
      <c r="AM116" s="3588"/>
      <c r="AN116" s="3588"/>
      <c r="AO116" s="3588"/>
      <c r="AP116" s="3588"/>
      <c r="AQ116" s="3588"/>
      <c r="AR116" s="3588"/>
      <c r="AS116" s="3588"/>
      <c r="AT116" s="3588"/>
      <c r="AU116" s="3588"/>
      <c r="AV116" s="3588"/>
      <c r="AW116" s="3588"/>
      <c r="AX116" s="3588"/>
      <c r="AY116" s="3588"/>
      <c r="AZ116" s="3588"/>
      <c r="BA116" s="3588"/>
      <c r="BB116" s="3588"/>
      <c r="BC116" s="3588"/>
      <c r="BD116" s="3588"/>
      <c r="BE116" s="3588"/>
      <c r="BF116" s="3588"/>
      <c r="BG116" s="3588"/>
      <c r="BH116" s="3588"/>
      <c r="BI116" s="3588"/>
      <c r="BJ116" s="3588"/>
      <c r="BK116" s="3588"/>
      <c r="BL116" s="3588"/>
      <c r="BM116" s="3588"/>
      <c r="BN116" s="3588"/>
      <c r="BO116" s="3588"/>
      <c r="BP116" s="3588"/>
    </row>
    <row r="117" spans="1:73" s="754" customFormat="1" ht="14.1" customHeight="1">
      <c r="A117" s="744"/>
      <c r="B117" s="744"/>
      <c r="C117" s="1013"/>
      <c r="D117" s="1566"/>
      <c r="E117" s="1566"/>
      <c r="F117" s="1566"/>
      <c r="G117" s="1566"/>
      <c r="H117" s="1566"/>
      <c r="I117" s="1566"/>
      <c r="J117" s="1566"/>
      <c r="K117" s="1566"/>
      <c r="L117" s="1566"/>
      <c r="M117" s="1566"/>
      <c r="N117" s="1566"/>
      <c r="O117" s="1566"/>
      <c r="P117" s="1566"/>
      <c r="Q117" s="1566"/>
      <c r="R117" s="1566"/>
      <c r="S117" s="1566"/>
      <c r="T117" s="1566"/>
      <c r="U117" s="1566"/>
      <c r="V117" s="1566"/>
      <c r="W117" s="1566"/>
      <c r="X117" s="1566"/>
      <c r="Y117" s="1566"/>
      <c r="Z117" s="1566"/>
      <c r="AA117" s="1566"/>
      <c r="AB117" s="1566"/>
      <c r="AC117" s="1566"/>
      <c r="AD117" s="1566"/>
      <c r="AE117" s="1566"/>
      <c r="AF117" s="1566"/>
      <c r="AG117" s="1566"/>
      <c r="AH117" s="1566"/>
      <c r="AI117" s="1566"/>
      <c r="AJ117" s="1566"/>
      <c r="AK117" s="1566"/>
      <c r="AL117" s="1566"/>
      <c r="AM117" s="1566"/>
      <c r="AN117" s="1566"/>
      <c r="AO117" s="1566"/>
      <c r="AP117" s="1566"/>
      <c r="AQ117" s="1566"/>
      <c r="AR117" s="1566"/>
      <c r="AS117" s="1566"/>
      <c r="AT117" s="1566"/>
      <c r="AU117" s="1566"/>
      <c r="AV117" s="1566"/>
      <c r="AW117" s="1566"/>
      <c r="AX117" s="1566"/>
      <c r="AY117" s="1566"/>
      <c r="AZ117" s="1566"/>
      <c r="BA117" s="1566"/>
      <c r="BB117" s="1566"/>
      <c r="BC117" s="1566"/>
      <c r="BD117" s="1566"/>
      <c r="BE117" s="1566"/>
      <c r="BF117" s="1566"/>
      <c r="BG117" s="1566"/>
      <c r="BH117" s="1566"/>
      <c r="BI117" s="1566"/>
      <c r="BJ117" s="1566"/>
      <c r="BK117" s="1566"/>
      <c r="BL117" s="1566"/>
      <c r="BM117" s="1566"/>
      <c r="BN117" s="1566"/>
      <c r="BO117" s="1566"/>
      <c r="BP117" s="1566"/>
    </row>
    <row r="118" spans="1:73" s="754" customFormat="1" ht="12" customHeight="1">
      <c r="B118" s="1014"/>
      <c r="C118" s="1013" t="s">
        <v>863</v>
      </c>
      <c r="D118" s="3589" t="s">
        <v>1473</v>
      </c>
      <c r="E118" s="3589"/>
      <c r="F118" s="3589"/>
      <c r="G118" s="3589"/>
      <c r="H118" s="3589"/>
      <c r="I118" s="3589"/>
      <c r="J118" s="3589"/>
      <c r="K118" s="3589"/>
      <c r="L118" s="3589"/>
      <c r="M118" s="3589"/>
      <c r="N118" s="3589"/>
      <c r="O118" s="3589"/>
      <c r="P118" s="3589"/>
      <c r="Q118" s="3589"/>
      <c r="R118" s="3589"/>
      <c r="S118" s="3589"/>
      <c r="T118" s="3589"/>
      <c r="U118" s="3589"/>
      <c r="V118" s="3589"/>
      <c r="W118" s="3589"/>
      <c r="X118" s="3589"/>
      <c r="Y118" s="3589"/>
      <c r="Z118" s="3589"/>
      <c r="AA118" s="3589"/>
      <c r="AB118" s="3589"/>
      <c r="AC118" s="3589"/>
      <c r="AD118" s="3589"/>
      <c r="AE118" s="3589"/>
      <c r="AF118" s="3589"/>
      <c r="AG118" s="3589"/>
      <c r="AH118" s="3589"/>
      <c r="AI118" s="3589"/>
      <c r="AJ118" s="3589"/>
      <c r="AK118" s="3589"/>
      <c r="AL118" s="3589"/>
      <c r="AM118" s="3589"/>
      <c r="AN118" s="3589"/>
      <c r="AO118" s="3589"/>
      <c r="AP118" s="3589"/>
      <c r="AQ118" s="3589"/>
      <c r="AR118" s="3589"/>
      <c r="AS118" s="3589"/>
      <c r="AT118" s="3589"/>
      <c r="AU118" s="3589"/>
      <c r="AV118" s="3589"/>
      <c r="AW118" s="3589"/>
      <c r="AX118" s="3589"/>
      <c r="AY118" s="3589"/>
      <c r="AZ118" s="3589"/>
      <c r="BA118" s="3589"/>
      <c r="BB118" s="3589"/>
      <c r="BC118" s="3589"/>
      <c r="BD118" s="3589"/>
      <c r="BE118" s="3589"/>
      <c r="BF118" s="3589"/>
      <c r="BG118" s="3589"/>
      <c r="BH118" s="3589"/>
      <c r="BI118" s="3589"/>
      <c r="BJ118" s="3589"/>
      <c r="BK118" s="3589"/>
      <c r="BL118" s="3589"/>
      <c r="BM118" s="3589"/>
      <c r="BN118" s="3589"/>
      <c r="BO118" s="3589"/>
      <c r="BP118" s="3589"/>
    </row>
    <row r="119" spans="1:73" s="754" customFormat="1" ht="12" customHeight="1">
      <c r="C119" s="1013" t="s">
        <v>864</v>
      </c>
      <c r="D119" s="2080" t="s">
        <v>1709</v>
      </c>
      <c r="E119" s="2080"/>
      <c r="F119" s="2080"/>
      <c r="G119" s="2080"/>
      <c r="H119" s="2080"/>
      <c r="I119" s="2080"/>
      <c r="J119" s="2080"/>
      <c r="K119" s="2080"/>
      <c r="L119" s="2080"/>
      <c r="M119" s="2080"/>
      <c r="N119" s="2080"/>
      <c r="O119" s="2080"/>
      <c r="P119" s="2080"/>
      <c r="Q119" s="2080"/>
      <c r="R119" s="2080"/>
      <c r="S119" s="2080"/>
      <c r="T119" s="2080"/>
      <c r="U119" s="2080"/>
      <c r="V119" s="2080"/>
      <c r="W119" s="2080"/>
      <c r="X119" s="2080"/>
      <c r="Y119" s="2080"/>
      <c r="Z119" s="2080"/>
      <c r="AA119" s="2080"/>
      <c r="AB119" s="2080"/>
      <c r="AC119" s="2080"/>
      <c r="AD119" s="2080"/>
      <c r="AE119" s="2080"/>
      <c r="AF119" s="2080"/>
      <c r="AG119" s="2080"/>
      <c r="AH119" s="2080"/>
      <c r="AI119" s="2080"/>
      <c r="AJ119" s="2080"/>
      <c r="AK119" s="2080"/>
      <c r="AL119" s="2080"/>
      <c r="AM119" s="2080"/>
      <c r="AN119" s="2080"/>
      <c r="AO119" s="2080"/>
      <c r="AP119" s="2080"/>
      <c r="AQ119" s="2080"/>
      <c r="AR119" s="2080"/>
      <c r="AS119" s="2080"/>
      <c r="AT119" s="2080"/>
      <c r="AU119" s="2080"/>
      <c r="AV119" s="2080"/>
      <c r="AW119" s="2080"/>
      <c r="AX119" s="2080"/>
      <c r="AY119" s="2080"/>
      <c r="AZ119" s="2080"/>
      <c r="BA119" s="2080"/>
      <c r="BB119" s="2080"/>
      <c r="BC119" s="2080"/>
      <c r="BD119" s="2080"/>
      <c r="BE119" s="2080"/>
      <c r="BF119" s="2080"/>
      <c r="BG119" s="2080"/>
      <c r="BH119" s="2080"/>
      <c r="BI119" s="2080"/>
      <c r="BJ119" s="2080"/>
      <c r="BK119" s="2080"/>
      <c r="BL119" s="2080"/>
      <c r="BM119" s="2080"/>
      <c r="BN119" s="2080"/>
      <c r="BO119" s="2080"/>
      <c r="BP119" s="2080"/>
    </row>
    <row r="120" spans="1:73" s="754" customFormat="1" ht="12" customHeight="1">
      <c r="D120" s="2080"/>
      <c r="E120" s="2080"/>
      <c r="F120" s="2080"/>
      <c r="G120" s="2080"/>
      <c r="H120" s="2080"/>
      <c r="I120" s="2080"/>
      <c r="J120" s="2080"/>
      <c r="K120" s="2080"/>
      <c r="L120" s="2080"/>
      <c r="M120" s="2080"/>
      <c r="N120" s="2080"/>
      <c r="O120" s="2080"/>
      <c r="P120" s="2080"/>
      <c r="Q120" s="2080"/>
      <c r="R120" s="2080"/>
      <c r="S120" s="2080"/>
      <c r="T120" s="2080"/>
      <c r="U120" s="2080"/>
      <c r="V120" s="2080"/>
      <c r="W120" s="2080"/>
      <c r="X120" s="2080"/>
      <c r="Y120" s="2080"/>
      <c r="Z120" s="2080"/>
      <c r="AA120" s="2080"/>
      <c r="AB120" s="2080"/>
      <c r="AC120" s="2080"/>
      <c r="AD120" s="2080"/>
      <c r="AE120" s="2080"/>
      <c r="AF120" s="2080"/>
      <c r="AG120" s="2080"/>
      <c r="AH120" s="2080"/>
      <c r="AI120" s="2080"/>
      <c r="AJ120" s="2080"/>
      <c r="AK120" s="2080"/>
      <c r="AL120" s="2080"/>
      <c r="AM120" s="2080"/>
      <c r="AN120" s="2080"/>
      <c r="AO120" s="2080"/>
      <c r="AP120" s="2080"/>
      <c r="AQ120" s="2080"/>
      <c r="AR120" s="2080"/>
      <c r="AS120" s="2080"/>
      <c r="AT120" s="2080"/>
      <c r="AU120" s="2080"/>
      <c r="AV120" s="2080"/>
      <c r="AW120" s="2080"/>
      <c r="AX120" s="2080"/>
      <c r="AY120" s="2080"/>
      <c r="AZ120" s="2080"/>
      <c r="BA120" s="2080"/>
      <c r="BB120" s="2080"/>
      <c r="BC120" s="2080"/>
      <c r="BD120" s="2080"/>
      <c r="BE120" s="2080"/>
      <c r="BF120" s="2080"/>
      <c r="BG120" s="2080"/>
      <c r="BH120" s="2080"/>
      <c r="BI120" s="2080"/>
      <c r="BJ120" s="2080"/>
      <c r="BK120" s="2080"/>
      <c r="BL120" s="2080"/>
      <c r="BM120" s="2080"/>
      <c r="BN120" s="2080"/>
      <c r="BO120" s="2080"/>
      <c r="BP120" s="2080"/>
    </row>
    <row r="121" spans="1:73" s="754" customFormat="1" ht="12" customHeight="1">
      <c r="C121" s="1013" t="s">
        <v>865</v>
      </c>
      <c r="D121" s="2080" t="s">
        <v>1322</v>
      </c>
      <c r="E121" s="2080"/>
      <c r="F121" s="2080"/>
      <c r="G121" s="2080"/>
      <c r="H121" s="2080"/>
      <c r="I121" s="2080"/>
      <c r="J121" s="2080"/>
      <c r="K121" s="2080"/>
      <c r="L121" s="2080"/>
      <c r="M121" s="2080"/>
      <c r="N121" s="2080"/>
      <c r="O121" s="2080"/>
      <c r="P121" s="2080"/>
      <c r="Q121" s="2080"/>
      <c r="R121" s="2080"/>
      <c r="S121" s="2080"/>
      <c r="T121" s="2080"/>
      <c r="U121" s="2080"/>
      <c r="V121" s="2080"/>
      <c r="W121" s="2080"/>
      <c r="X121" s="2080"/>
      <c r="Y121" s="2080"/>
      <c r="Z121" s="2080"/>
      <c r="AA121" s="2080"/>
      <c r="AB121" s="2080"/>
      <c r="AC121" s="2080"/>
      <c r="AD121" s="2080"/>
      <c r="AE121" s="2080"/>
      <c r="AF121" s="2080"/>
      <c r="AG121" s="2080"/>
      <c r="AH121" s="2080"/>
      <c r="AI121" s="2080"/>
      <c r="AJ121" s="2080"/>
      <c r="AK121" s="2080"/>
      <c r="AL121" s="2080"/>
      <c r="AM121" s="2080"/>
      <c r="AN121" s="2080"/>
      <c r="AO121" s="2080"/>
      <c r="AP121" s="2080"/>
      <c r="AQ121" s="2080"/>
      <c r="AR121" s="2080"/>
      <c r="AS121" s="2080"/>
      <c r="AT121" s="2080"/>
      <c r="AU121" s="2080"/>
      <c r="AV121" s="2080"/>
      <c r="AW121" s="2080"/>
      <c r="AX121" s="2080"/>
      <c r="AY121" s="2080"/>
      <c r="AZ121" s="2080"/>
      <c r="BA121" s="2080"/>
      <c r="BB121" s="2080"/>
      <c r="BC121" s="2080"/>
      <c r="BD121" s="2080"/>
      <c r="BE121" s="2080"/>
      <c r="BF121" s="2080"/>
      <c r="BG121" s="2080"/>
      <c r="BH121" s="2080"/>
      <c r="BI121" s="2080"/>
      <c r="BJ121" s="2080"/>
      <c r="BK121" s="2080"/>
      <c r="BL121" s="2080"/>
      <c r="BM121" s="2080"/>
      <c r="BN121" s="2080"/>
      <c r="BO121" s="2080"/>
      <c r="BP121" s="2080"/>
    </row>
    <row r="122" spans="1:73" s="754" customFormat="1" ht="12" customHeight="1">
      <c r="D122" s="2080"/>
      <c r="E122" s="2080"/>
      <c r="F122" s="2080"/>
      <c r="G122" s="2080"/>
      <c r="H122" s="2080"/>
      <c r="I122" s="2080"/>
      <c r="J122" s="2080"/>
      <c r="K122" s="2080"/>
      <c r="L122" s="2080"/>
      <c r="M122" s="2080"/>
      <c r="N122" s="2080"/>
      <c r="O122" s="2080"/>
      <c r="P122" s="2080"/>
      <c r="Q122" s="2080"/>
      <c r="R122" s="2080"/>
      <c r="S122" s="2080"/>
      <c r="T122" s="2080"/>
      <c r="U122" s="2080"/>
      <c r="V122" s="2080"/>
      <c r="W122" s="2080"/>
      <c r="X122" s="2080"/>
      <c r="Y122" s="2080"/>
      <c r="Z122" s="2080"/>
      <c r="AA122" s="2080"/>
      <c r="AB122" s="2080"/>
      <c r="AC122" s="2080"/>
      <c r="AD122" s="2080"/>
      <c r="AE122" s="2080"/>
      <c r="AF122" s="2080"/>
      <c r="AG122" s="2080"/>
      <c r="AH122" s="2080"/>
      <c r="AI122" s="2080"/>
      <c r="AJ122" s="2080"/>
      <c r="AK122" s="2080"/>
      <c r="AL122" s="2080"/>
      <c r="AM122" s="2080"/>
      <c r="AN122" s="2080"/>
      <c r="AO122" s="2080"/>
      <c r="AP122" s="2080"/>
      <c r="AQ122" s="2080"/>
      <c r="AR122" s="2080"/>
      <c r="AS122" s="2080"/>
      <c r="AT122" s="2080"/>
      <c r="AU122" s="2080"/>
      <c r="AV122" s="2080"/>
      <c r="AW122" s="2080"/>
      <c r="AX122" s="2080"/>
      <c r="AY122" s="2080"/>
      <c r="AZ122" s="2080"/>
      <c r="BA122" s="2080"/>
      <c r="BB122" s="2080"/>
      <c r="BC122" s="2080"/>
      <c r="BD122" s="2080"/>
      <c r="BE122" s="2080"/>
      <c r="BF122" s="2080"/>
      <c r="BG122" s="2080"/>
      <c r="BH122" s="2080"/>
      <c r="BI122" s="2080"/>
      <c r="BJ122" s="2080"/>
      <c r="BK122" s="2080"/>
      <c r="BL122" s="2080"/>
      <c r="BM122" s="2080"/>
      <c r="BN122" s="2080"/>
      <c r="BO122" s="2080"/>
      <c r="BP122" s="2080"/>
    </row>
    <row r="123" spans="1:73" s="754" customFormat="1" ht="12" customHeight="1">
      <c r="C123" s="1015" t="s">
        <v>866</v>
      </c>
      <c r="D123" s="3586" t="s">
        <v>1474</v>
      </c>
      <c r="E123" s="3586"/>
      <c r="F123" s="3586"/>
      <c r="G123" s="3586"/>
      <c r="H123" s="3586"/>
      <c r="I123" s="3586"/>
      <c r="J123" s="3586"/>
      <c r="K123" s="3586"/>
      <c r="L123" s="3586"/>
      <c r="M123" s="3586"/>
      <c r="N123" s="3586"/>
      <c r="O123" s="3586"/>
      <c r="P123" s="3586"/>
      <c r="Q123" s="3586"/>
      <c r="R123" s="3586"/>
      <c r="S123" s="3586"/>
      <c r="T123" s="3586"/>
      <c r="U123" s="3586"/>
      <c r="V123" s="3586"/>
      <c r="W123" s="3586"/>
      <c r="X123" s="3586"/>
      <c r="Y123" s="3586"/>
      <c r="Z123" s="3586"/>
      <c r="AA123" s="3586"/>
      <c r="AB123" s="3586"/>
      <c r="AC123" s="3586"/>
      <c r="AD123" s="3586"/>
      <c r="AE123" s="3586"/>
      <c r="AF123" s="3586"/>
      <c r="AG123" s="3586"/>
      <c r="AH123" s="3586"/>
      <c r="AI123" s="3586"/>
      <c r="AJ123" s="3586"/>
      <c r="AK123" s="3586"/>
      <c r="AL123" s="3586"/>
      <c r="AM123" s="3586"/>
      <c r="AN123" s="3586"/>
      <c r="AO123" s="3586"/>
      <c r="AP123" s="3586"/>
      <c r="AQ123" s="3586"/>
      <c r="AR123" s="3586"/>
      <c r="AS123" s="3586"/>
      <c r="AT123" s="3586"/>
      <c r="AU123" s="3586"/>
      <c r="AV123" s="3586"/>
      <c r="AW123" s="3586"/>
      <c r="AX123" s="3586"/>
      <c r="AY123" s="3586"/>
      <c r="AZ123" s="3586"/>
      <c r="BA123" s="3586"/>
      <c r="BB123" s="3586"/>
      <c r="BC123" s="3586"/>
      <c r="BD123" s="3586"/>
      <c r="BE123" s="3586"/>
      <c r="BF123" s="3586"/>
      <c r="BG123" s="3586"/>
      <c r="BH123" s="3586"/>
      <c r="BI123" s="3586"/>
      <c r="BJ123" s="3586"/>
      <c r="BK123" s="3586"/>
      <c r="BL123" s="3586"/>
      <c r="BM123" s="3586"/>
      <c r="BN123" s="3586"/>
      <c r="BO123" s="3586"/>
      <c r="BP123" s="3586"/>
    </row>
    <row r="124" spans="1:73">
      <c r="C124" s="1015"/>
      <c r="D124" s="1015"/>
      <c r="E124" s="1015"/>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row>
    <row r="125" spans="1:73">
      <c r="A125" s="1017"/>
      <c r="B125" s="1018"/>
      <c r="C125" s="1018"/>
      <c r="D125" s="1018"/>
      <c r="E125" s="1018"/>
      <c r="F125" s="1018"/>
      <c r="G125" s="1018"/>
      <c r="H125" s="1018"/>
      <c r="I125" s="1018"/>
      <c r="J125" s="1018"/>
      <c r="K125" s="1018"/>
      <c r="L125" s="1018"/>
      <c r="M125" s="1018"/>
      <c r="N125" s="1018"/>
      <c r="O125" s="1018"/>
      <c r="P125" s="1018"/>
      <c r="Q125" s="1018"/>
      <c r="R125" s="1018"/>
      <c r="S125" s="1018"/>
      <c r="T125" s="1018"/>
      <c r="U125" s="1018"/>
      <c r="V125" s="1018"/>
      <c r="W125" s="1018"/>
      <c r="X125" s="1018"/>
      <c r="Y125" s="1018"/>
      <c r="Z125" s="1018"/>
      <c r="AA125" s="1018"/>
      <c r="AB125" s="1018"/>
      <c r="AC125" s="1018"/>
      <c r="AD125" s="1018"/>
      <c r="AE125" s="1018"/>
      <c r="AF125" s="1018"/>
      <c r="AG125" s="1018"/>
      <c r="AH125" s="1018"/>
      <c r="AI125" s="1018"/>
      <c r="AJ125" s="1018"/>
      <c r="AK125" s="1018"/>
      <c r="AL125" s="1018"/>
      <c r="AM125" s="1018"/>
      <c r="AN125" s="1018"/>
      <c r="AO125" s="1018"/>
      <c r="AP125" s="1018"/>
      <c r="AQ125" s="1018"/>
      <c r="AR125" s="1018"/>
      <c r="AS125" s="1018"/>
      <c r="AT125" s="1018"/>
      <c r="AU125" s="1018"/>
      <c r="AV125" s="1018"/>
      <c r="AW125" s="1018"/>
      <c r="AX125" s="1018"/>
      <c r="AY125" s="1018"/>
      <c r="AZ125" s="1018"/>
      <c r="BA125" s="1018"/>
      <c r="BB125" s="1018"/>
      <c r="BC125" s="1018"/>
      <c r="BD125" s="1018"/>
      <c r="BE125" s="1018"/>
      <c r="BF125" s="1018"/>
      <c r="BG125" s="1018"/>
      <c r="BH125" s="1018"/>
      <c r="BI125" s="1018"/>
      <c r="BJ125" s="1018"/>
      <c r="BK125" s="1018"/>
      <c r="BL125" s="1018"/>
      <c r="BM125" s="1018"/>
      <c r="BN125" s="1018"/>
      <c r="BO125" s="1018"/>
      <c r="BP125" s="1018"/>
    </row>
    <row r="126" spans="1:73" ht="5.0999999999999996" customHeight="1"/>
    <row r="127" spans="1:73" ht="14.1" customHeight="1">
      <c r="A127" s="1019"/>
      <c r="B127" s="1019"/>
      <c r="C127" s="1019"/>
      <c r="D127" s="1019"/>
      <c r="E127" s="1019"/>
      <c r="F127" s="1020"/>
      <c r="G127" s="1020"/>
      <c r="H127" s="1020"/>
      <c r="I127" s="1020"/>
      <c r="J127" s="1020"/>
      <c r="K127" s="1020"/>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0"/>
      <c r="AT127" s="1020"/>
      <c r="AU127" s="1020"/>
      <c r="AV127" s="1020"/>
      <c r="AW127" s="1020"/>
      <c r="AX127" s="1020"/>
      <c r="AY127" s="1020"/>
      <c r="AZ127" s="1020"/>
      <c r="BA127" s="1020"/>
      <c r="BB127" s="1020"/>
      <c r="BC127" s="1020"/>
      <c r="BD127" s="1020"/>
      <c r="BE127" s="1020"/>
      <c r="BF127" s="1020"/>
      <c r="BG127" s="1020"/>
      <c r="BH127" s="1020"/>
      <c r="BI127" s="1020"/>
      <c r="BJ127" s="1020"/>
      <c r="BK127" s="1020"/>
      <c r="BL127" s="1020"/>
      <c r="BM127" s="1020"/>
      <c r="BN127" s="1020"/>
      <c r="BO127" s="1020"/>
      <c r="BP127" s="1020"/>
    </row>
    <row r="128" spans="1:73" ht="6.95" customHeight="1">
      <c r="A128" s="1020"/>
      <c r="B128" s="1020"/>
    </row>
    <row r="129" spans="1:68" ht="12.95" customHeight="1">
      <c r="A129" s="1021"/>
      <c r="B129" s="1022"/>
      <c r="C129" s="1022"/>
      <c r="D129" s="1022"/>
      <c r="E129" s="1022"/>
      <c r="F129" s="1022"/>
      <c r="G129" s="1022"/>
      <c r="H129" s="1022"/>
      <c r="I129" s="1022"/>
      <c r="J129" s="1022"/>
      <c r="K129" s="1022"/>
      <c r="L129" s="1022"/>
      <c r="M129" s="1021"/>
      <c r="N129" s="1023"/>
      <c r="O129" s="1024"/>
      <c r="P129" s="1024"/>
      <c r="Q129" s="1024"/>
      <c r="R129" s="1024"/>
      <c r="S129" s="1024"/>
      <c r="T129" s="1024"/>
      <c r="U129" s="1022"/>
      <c r="V129" s="1022"/>
      <c r="W129" s="1022"/>
      <c r="X129" s="1022"/>
      <c r="Y129" s="1022"/>
      <c r="Z129" s="1022"/>
      <c r="AA129" s="1022"/>
      <c r="AB129" s="1022"/>
      <c r="AC129" s="1022"/>
      <c r="AD129" s="1022"/>
      <c r="AE129" s="1022"/>
      <c r="AF129" s="1022"/>
      <c r="AG129" s="1022"/>
      <c r="AH129" s="1022"/>
      <c r="AI129" s="1022"/>
      <c r="AJ129" s="1022"/>
      <c r="AK129" s="1022"/>
      <c r="AL129" s="1025"/>
      <c r="AM129" s="1025"/>
      <c r="AN129" s="1025"/>
      <c r="AO129" s="1025"/>
      <c r="AP129" s="1025"/>
      <c r="AQ129" s="1025"/>
      <c r="AR129" s="1025"/>
      <c r="AS129" s="1025"/>
      <c r="AT129" s="1025"/>
      <c r="AU129" s="1025"/>
      <c r="AV129" s="1025"/>
      <c r="AW129" s="124"/>
      <c r="AX129" s="124"/>
      <c r="AY129" s="124"/>
      <c r="AZ129" s="1026"/>
      <c r="BA129" s="1026"/>
      <c r="BB129" s="1026"/>
      <c r="BC129" s="1026"/>
      <c r="BD129" s="1026"/>
      <c r="BE129" s="1026"/>
      <c r="BF129" s="1026"/>
      <c r="BG129" s="1024"/>
      <c r="BH129" s="1024"/>
      <c r="BI129" s="1024"/>
      <c r="BJ129" s="1024"/>
      <c r="BK129" s="1024"/>
      <c r="BL129" s="1024"/>
      <c r="BM129" s="1024"/>
      <c r="BN129" s="1024"/>
      <c r="BO129" s="1024"/>
      <c r="BP129" s="1024"/>
    </row>
    <row r="130" spans="1:68" ht="12.95" customHeight="1">
      <c r="A130" s="1021"/>
      <c r="B130" s="1022"/>
      <c r="C130" s="1022"/>
      <c r="D130" s="1022"/>
      <c r="E130" s="1022"/>
      <c r="F130" s="1022"/>
      <c r="G130" s="1022"/>
      <c r="H130" s="1022"/>
      <c r="I130" s="1022"/>
      <c r="J130" s="1022"/>
      <c r="K130" s="1022"/>
      <c r="L130" s="1022"/>
      <c r="M130" s="1021"/>
      <c r="N130" s="1023"/>
      <c r="O130" s="1024"/>
      <c r="P130" s="1024"/>
      <c r="Q130" s="1024"/>
      <c r="R130" s="1024"/>
      <c r="S130" s="1024"/>
      <c r="T130" s="1024"/>
      <c r="U130" s="1022"/>
      <c r="V130" s="1022"/>
      <c r="W130" s="1022"/>
      <c r="X130" s="1022"/>
      <c r="Y130" s="1022"/>
      <c r="Z130" s="1022"/>
      <c r="AA130" s="1022"/>
      <c r="AB130" s="1022"/>
      <c r="AC130" s="1022"/>
      <c r="AD130" s="1027"/>
      <c r="AE130" s="1027"/>
      <c r="AF130" s="1027"/>
      <c r="AG130" s="1027"/>
      <c r="AH130" s="1027"/>
      <c r="AI130" s="1027"/>
      <c r="AJ130" s="1027"/>
      <c r="AK130" s="1027"/>
      <c r="AL130" s="1025"/>
      <c r="AM130" s="1025"/>
      <c r="AN130" s="1025"/>
      <c r="AO130" s="1025"/>
      <c r="AP130" s="1025"/>
      <c r="AQ130" s="1025"/>
      <c r="AR130" s="1025"/>
      <c r="AS130" s="1025"/>
      <c r="AT130" s="1025"/>
      <c r="AU130" s="1025"/>
      <c r="AV130" s="1025"/>
      <c r="AW130" s="124"/>
      <c r="AX130" s="124"/>
      <c r="AY130" s="124"/>
      <c r="AZ130" s="1026"/>
      <c r="BA130" s="1026"/>
      <c r="BB130" s="1026"/>
      <c r="BC130" s="1026"/>
      <c r="BD130" s="1026"/>
      <c r="BE130" s="1026"/>
      <c r="BF130" s="1026"/>
      <c r="BG130" s="1024"/>
      <c r="BH130" s="1024"/>
      <c r="BI130" s="1024"/>
      <c r="BJ130" s="1024"/>
      <c r="BK130" s="1024"/>
      <c r="BL130" s="1024"/>
      <c r="BM130" s="1024"/>
      <c r="BN130" s="1024"/>
      <c r="BO130" s="1024"/>
      <c r="BP130" s="1024"/>
    </row>
    <row r="131" spans="1:68" ht="15" customHeight="1">
      <c r="A131" s="1021"/>
      <c r="B131" s="1022"/>
      <c r="C131" s="1022"/>
      <c r="D131" s="1022"/>
      <c r="E131" s="1022"/>
      <c r="F131" s="1022"/>
      <c r="G131" s="1022"/>
      <c r="H131" s="1022"/>
      <c r="I131" s="1022"/>
      <c r="J131" s="1022"/>
      <c r="K131" s="1022"/>
      <c r="L131" s="1022"/>
      <c r="M131" s="1021"/>
      <c r="N131" s="1023"/>
      <c r="O131" s="1024"/>
      <c r="P131" s="1024"/>
      <c r="Q131" s="1024"/>
      <c r="R131" s="1024"/>
      <c r="S131" s="1024"/>
      <c r="T131" s="1024"/>
      <c r="U131" s="754"/>
      <c r="V131" s="754"/>
      <c r="W131" s="754"/>
      <c r="X131" s="754"/>
      <c r="Y131" s="754"/>
      <c r="Z131" s="1027"/>
      <c r="AA131" s="1027"/>
      <c r="AB131" s="1024"/>
      <c r="AC131" s="1024"/>
      <c r="AD131" s="1027"/>
      <c r="AE131" s="1027"/>
      <c r="AF131" s="1027"/>
      <c r="AG131" s="1027"/>
      <c r="AH131" s="1027"/>
      <c r="AI131" s="1027"/>
      <c r="AJ131" s="1027"/>
      <c r="AK131" s="1027"/>
      <c r="AL131" s="1022"/>
      <c r="AM131" s="1022"/>
      <c r="AN131" s="1022"/>
      <c r="AO131" s="1022"/>
      <c r="AP131" s="1022"/>
      <c r="AQ131" s="1022"/>
      <c r="AR131" s="1022"/>
      <c r="AS131" s="1022"/>
      <c r="AT131" s="1022"/>
      <c r="AU131" s="1022"/>
      <c r="AV131" s="1022"/>
      <c r="AW131" s="124"/>
      <c r="AX131" s="124"/>
      <c r="AY131" s="124"/>
      <c r="AZ131" s="1028"/>
      <c r="BA131" s="1028"/>
      <c r="BB131" s="1028"/>
      <c r="BC131" s="1028"/>
      <c r="BD131" s="1028"/>
      <c r="BE131" s="1028"/>
      <c r="BF131" s="1028"/>
      <c r="BG131" s="1024"/>
      <c r="BH131" s="1024"/>
      <c r="BI131" s="1024"/>
      <c r="BJ131" s="1024"/>
      <c r="BK131" s="1024"/>
      <c r="BL131" s="1024"/>
      <c r="BM131" s="1024"/>
      <c r="BN131" s="1024"/>
      <c r="BO131" s="1024"/>
      <c r="BP131" s="1024"/>
    </row>
    <row r="132" spans="1:68" ht="15" customHeight="1">
      <c r="A132" s="1021"/>
      <c r="B132" s="1022"/>
      <c r="C132" s="1022"/>
      <c r="D132" s="1022"/>
      <c r="E132" s="1022"/>
      <c r="F132" s="1022"/>
      <c r="G132" s="1022"/>
      <c r="H132" s="1022"/>
      <c r="I132" s="1022"/>
      <c r="J132" s="1022"/>
      <c r="K132" s="1022"/>
      <c r="L132" s="1022"/>
      <c r="M132" s="1021"/>
      <c r="N132" s="1023"/>
      <c r="O132" s="124"/>
      <c r="P132" s="124"/>
      <c r="Q132" s="124"/>
      <c r="R132" s="1024"/>
      <c r="S132" s="1024"/>
      <c r="T132" s="1024"/>
      <c r="U132" s="1024"/>
      <c r="V132" s="1024"/>
      <c r="W132" s="1024"/>
      <c r="X132" s="1024"/>
      <c r="Y132" s="1024"/>
      <c r="Z132" s="1027"/>
      <c r="AA132" s="1027"/>
      <c r="AB132" s="1024"/>
      <c r="AC132" s="1024"/>
      <c r="AD132" s="1027"/>
      <c r="AE132" s="1027"/>
      <c r="AF132" s="1027"/>
      <c r="AG132" s="1027"/>
      <c r="AH132" s="1027"/>
      <c r="AI132" s="1027"/>
      <c r="AJ132" s="1027"/>
      <c r="AK132" s="1027"/>
      <c r="AL132" s="978"/>
      <c r="AM132" s="978"/>
      <c r="AN132" s="978"/>
      <c r="AO132" s="1022"/>
      <c r="AP132" s="1022"/>
      <c r="AQ132" s="1022"/>
      <c r="AR132" s="1022"/>
      <c r="AS132" s="1022"/>
      <c r="AT132" s="1022"/>
      <c r="AU132" s="1022"/>
      <c r="AV132" s="1022"/>
      <c r="AW132" s="124"/>
      <c r="AX132" s="124"/>
      <c r="AY132" s="124"/>
      <c r="AZ132" s="1028"/>
      <c r="BA132" s="1028"/>
      <c r="BB132" s="1028"/>
      <c r="BC132" s="1028"/>
      <c r="BD132" s="1028"/>
      <c r="BE132" s="1028"/>
      <c r="BF132" s="1028"/>
      <c r="BG132" s="1024"/>
      <c r="BH132" s="1024"/>
      <c r="BI132" s="1024"/>
      <c r="BJ132" s="1024"/>
      <c r="BK132" s="1024"/>
      <c r="BL132" s="1024"/>
      <c r="BM132" s="1024"/>
      <c r="BN132" s="1024"/>
      <c r="BO132" s="1024"/>
      <c r="BP132" s="1024"/>
    </row>
    <row r="133" spans="1:68" ht="15" customHeight="1">
      <c r="A133" s="1021"/>
      <c r="B133" s="1022"/>
      <c r="C133" s="1022"/>
      <c r="D133" s="1022"/>
      <c r="E133" s="1022"/>
      <c r="F133" s="1022"/>
      <c r="G133" s="1022"/>
      <c r="H133" s="1022"/>
      <c r="I133" s="1022"/>
      <c r="J133" s="1022"/>
      <c r="K133" s="1022"/>
      <c r="L133" s="1022"/>
      <c r="M133" s="1021"/>
      <c r="N133" s="1023"/>
      <c r="O133" s="124"/>
      <c r="P133" s="124"/>
      <c r="Q133" s="124"/>
      <c r="R133" s="1024"/>
      <c r="S133" s="1024"/>
      <c r="T133" s="1024"/>
      <c r="U133" s="1024"/>
      <c r="V133" s="1024"/>
      <c r="W133" s="1024"/>
      <c r="X133" s="1024"/>
      <c r="Y133" s="1024"/>
      <c r="Z133" s="1027"/>
      <c r="AA133" s="1027"/>
      <c r="AB133" s="1024"/>
      <c r="AC133" s="1024"/>
      <c r="AD133" s="1027"/>
      <c r="AE133" s="1027"/>
      <c r="AF133" s="1027"/>
      <c r="AG133" s="1027"/>
      <c r="AH133" s="1027"/>
      <c r="AI133" s="1027"/>
      <c r="AJ133" s="1027"/>
      <c r="AK133" s="1027"/>
      <c r="AL133" s="978"/>
      <c r="AM133" s="978"/>
      <c r="AN133" s="978"/>
      <c r="AO133" s="978"/>
      <c r="AP133" s="978"/>
      <c r="AQ133" s="978"/>
      <c r="AR133" s="978"/>
      <c r="AS133" s="978"/>
      <c r="AT133" s="978"/>
      <c r="AU133" s="978"/>
      <c r="AV133" s="978"/>
      <c r="AW133" s="124"/>
      <c r="AX133" s="124"/>
      <c r="AY133" s="124"/>
      <c r="AZ133" s="1028"/>
      <c r="BA133" s="1028"/>
      <c r="BB133" s="1028"/>
      <c r="BC133" s="1028"/>
      <c r="BD133" s="1028"/>
      <c r="BE133" s="1028"/>
      <c r="BF133" s="1028"/>
      <c r="BG133" s="1024"/>
      <c r="BH133" s="1024"/>
      <c r="BI133" s="1024"/>
      <c r="BJ133" s="1024"/>
      <c r="BK133" s="1024"/>
      <c r="BL133" s="1024"/>
      <c r="BM133" s="1024"/>
      <c r="BN133" s="1024"/>
      <c r="BO133" s="1024"/>
      <c r="BP133" s="1024"/>
    </row>
    <row r="134" spans="1:68" ht="15" customHeight="1">
      <c r="A134" s="1021"/>
      <c r="B134" s="1022"/>
      <c r="C134" s="1022"/>
      <c r="D134" s="1022"/>
      <c r="E134" s="1022"/>
      <c r="F134" s="1022"/>
      <c r="G134" s="1022"/>
      <c r="H134" s="1022"/>
      <c r="I134" s="1022"/>
      <c r="J134" s="1022"/>
      <c r="K134" s="1022"/>
      <c r="L134" s="1022"/>
      <c r="M134" s="1021"/>
      <c r="N134" s="1023"/>
      <c r="O134" s="124"/>
      <c r="P134" s="124"/>
      <c r="Q134" s="124"/>
      <c r="R134" s="1024"/>
      <c r="S134" s="1024"/>
      <c r="T134" s="1024"/>
      <c r="U134" s="1024"/>
      <c r="V134" s="1024"/>
      <c r="W134" s="1024"/>
      <c r="X134" s="1024"/>
      <c r="Y134" s="1024"/>
      <c r="Z134" s="1027"/>
      <c r="AA134" s="1027"/>
      <c r="AB134" s="1024"/>
      <c r="AC134" s="1024"/>
      <c r="AD134" s="1029"/>
      <c r="AE134" s="1030"/>
      <c r="AF134" s="1030"/>
      <c r="AG134" s="968"/>
      <c r="AH134" s="1029"/>
      <c r="AI134" s="1030"/>
      <c r="AJ134" s="1030"/>
      <c r="AK134" s="968"/>
      <c r="AL134" s="978"/>
      <c r="AM134" s="978"/>
      <c r="AN134" s="978"/>
      <c r="AO134" s="1022"/>
      <c r="AP134" s="1022"/>
      <c r="AQ134" s="1022"/>
      <c r="AR134" s="1022"/>
      <c r="AS134" s="978"/>
      <c r="AT134" s="978"/>
      <c r="AU134" s="978"/>
      <c r="AV134" s="978"/>
      <c r="AW134" s="124"/>
      <c r="AX134" s="124"/>
      <c r="AY134" s="124"/>
      <c r="AZ134" s="1028"/>
      <c r="BA134" s="1028"/>
      <c r="BB134" s="1028"/>
      <c r="BC134" s="1028"/>
      <c r="BD134" s="1028"/>
      <c r="BE134" s="1028"/>
      <c r="BF134" s="1028"/>
      <c r="BG134" s="1024"/>
      <c r="BH134" s="1024"/>
      <c r="BI134" s="1024"/>
      <c r="BJ134" s="1024"/>
      <c r="BK134" s="1024"/>
      <c r="BL134" s="1024"/>
      <c r="BM134" s="1024"/>
      <c r="BN134" s="1024"/>
      <c r="BO134" s="1024"/>
      <c r="BP134" s="1024"/>
    </row>
    <row r="135" spans="1:68" ht="15" customHeight="1">
      <c r="A135" s="1022"/>
      <c r="B135" s="1069"/>
      <c r="C135" s="1069"/>
      <c r="D135" s="1069"/>
      <c r="E135" s="1069"/>
      <c r="F135" s="1069"/>
      <c r="G135" s="1052"/>
      <c r="H135" s="978"/>
      <c r="I135" s="978"/>
      <c r="J135" s="978"/>
      <c r="K135" s="978"/>
      <c r="L135" s="978"/>
      <c r="M135" s="1070"/>
      <c r="N135" s="1070"/>
      <c r="O135" s="1069"/>
      <c r="P135" s="1024"/>
      <c r="Q135" s="1024"/>
      <c r="R135" s="1069"/>
      <c r="S135" s="1069"/>
      <c r="T135" s="1069"/>
      <c r="U135" s="1071"/>
      <c r="V135" s="1071"/>
      <c r="W135" s="1071"/>
      <c r="X135" s="1071"/>
      <c r="Y135" s="1070"/>
      <c r="Z135" s="1052"/>
      <c r="AA135" s="1070"/>
      <c r="AB135" s="1072"/>
      <c r="AC135" s="1070"/>
      <c r="AD135" s="1073"/>
      <c r="AE135" s="1073"/>
      <c r="AF135" s="1073"/>
      <c r="AG135" s="1073"/>
      <c r="AH135" s="1073"/>
      <c r="AI135" s="1073"/>
      <c r="AJ135" s="1073"/>
      <c r="AK135" s="1073"/>
      <c r="AL135" s="1074"/>
      <c r="AM135" s="1074"/>
      <c r="AN135" s="1074"/>
      <c r="AO135" s="1074"/>
      <c r="AP135" s="1074"/>
      <c r="AQ135" s="1074"/>
      <c r="AR135" s="1074"/>
      <c r="AS135" s="1074"/>
      <c r="AT135" s="1074"/>
      <c r="AU135" s="1074"/>
      <c r="AV135" s="1074"/>
      <c r="AW135" s="1075"/>
      <c r="AX135" s="1075"/>
      <c r="AY135" s="1075"/>
      <c r="AZ135" s="1076"/>
      <c r="BA135" s="1076"/>
      <c r="BB135" s="1076"/>
      <c r="BC135" s="1076"/>
      <c r="BD135" s="1076"/>
      <c r="BE135" s="1076"/>
      <c r="BF135" s="1076"/>
      <c r="BG135" s="1077"/>
      <c r="BH135" s="1025"/>
      <c r="BI135" s="1025"/>
      <c r="BJ135" s="1025"/>
      <c r="BK135" s="1025"/>
      <c r="BL135" s="1025"/>
      <c r="BM135" s="1025"/>
      <c r="BN135" s="1025"/>
      <c r="BO135" s="1025"/>
      <c r="BP135" s="1025"/>
    </row>
    <row r="136" spans="1:68" ht="15" customHeight="1">
      <c r="A136" s="1022"/>
      <c r="B136" s="1069"/>
      <c r="C136" s="1069"/>
      <c r="D136" s="1069"/>
      <c r="E136" s="1069"/>
      <c r="F136" s="1069"/>
      <c r="G136" s="978"/>
      <c r="H136" s="978"/>
      <c r="I136" s="978"/>
      <c r="J136" s="978"/>
      <c r="K136" s="978"/>
      <c r="L136" s="978"/>
      <c r="M136" s="1070"/>
      <c r="N136" s="1070"/>
      <c r="O136" s="1078"/>
      <c r="P136" s="1036"/>
      <c r="Q136" s="1036"/>
      <c r="R136" s="1069"/>
      <c r="S136" s="1069"/>
      <c r="T136" s="1069"/>
      <c r="U136" s="1071"/>
      <c r="V136" s="1071"/>
      <c r="W136" s="1071"/>
      <c r="X136" s="1071"/>
      <c r="Y136" s="1070"/>
      <c r="Z136" s="1052"/>
      <c r="AA136" s="1070"/>
      <c r="AB136" s="1072"/>
      <c r="AC136" s="1070"/>
      <c r="AD136" s="1073"/>
      <c r="AE136" s="1073"/>
      <c r="AF136" s="1073"/>
      <c r="AG136" s="1073"/>
      <c r="AH136" s="1073"/>
      <c r="AI136" s="1073"/>
      <c r="AJ136" s="1073"/>
      <c r="AK136" s="1073"/>
      <c r="AL136" s="1074"/>
      <c r="AM136" s="1074"/>
      <c r="AN136" s="1074"/>
      <c r="AO136" s="1074"/>
      <c r="AP136" s="1074"/>
      <c r="AQ136" s="1074"/>
      <c r="AR136" s="1074"/>
      <c r="AS136" s="1074"/>
      <c r="AT136" s="1074"/>
      <c r="AU136" s="1074"/>
      <c r="AV136" s="1074"/>
      <c r="AW136" s="1075"/>
      <c r="AX136" s="1075"/>
      <c r="AY136" s="1075"/>
      <c r="AZ136" s="1076"/>
      <c r="BA136" s="1076"/>
      <c r="BB136" s="1076"/>
      <c r="BC136" s="1076"/>
      <c r="BD136" s="1076"/>
      <c r="BE136" s="1076"/>
      <c r="BF136" s="1076"/>
      <c r="BG136" s="1025"/>
      <c r="BH136" s="1025"/>
      <c r="BI136" s="1025"/>
      <c r="BJ136" s="1025"/>
      <c r="BK136" s="1025"/>
      <c r="BL136" s="1025"/>
      <c r="BM136" s="1025"/>
      <c r="BN136" s="1025"/>
      <c r="BO136" s="1025"/>
      <c r="BP136" s="1025"/>
    </row>
    <row r="137" spans="1:68" ht="15" customHeight="1">
      <c r="A137" s="1022"/>
      <c r="B137" s="1069"/>
      <c r="C137" s="1069"/>
      <c r="D137" s="1069"/>
      <c r="E137" s="1069"/>
      <c r="F137" s="1069"/>
      <c r="G137" s="978"/>
      <c r="H137" s="978"/>
      <c r="I137" s="978"/>
      <c r="J137" s="978"/>
      <c r="K137" s="978"/>
      <c r="L137" s="978"/>
      <c r="M137" s="1070"/>
      <c r="N137" s="1070"/>
      <c r="O137" s="1036"/>
      <c r="P137" s="1036"/>
      <c r="Q137" s="1036"/>
      <c r="R137" s="1069"/>
      <c r="S137" s="1069"/>
      <c r="T137" s="1069"/>
      <c r="U137" s="1079"/>
      <c r="V137" s="1079"/>
      <c r="W137" s="1079"/>
      <c r="X137" s="1052"/>
      <c r="Y137" s="1080"/>
      <c r="Z137" s="1052"/>
      <c r="AA137" s="1080"/>
      <c r="AB137" s="1072"/>
      <c r="AC137" s="1080"/>
      <c r="AD137" s="1054"/>
      <c r="AE137" s="1081"/>
      <c r="AF137" s="1081"/>
      <c r="AG137" s="1054"/>
      <c r="AH137" s="1054"/>
      <c r="AI137" s="1081"/>
      <c r="AJ137" s="1081"/>
      <c r="AK137" s="1054"/>
      <c r="AL137" s="1074"/>
      <c r="AM137" s="1074"/>
      <c r="AN137" s="1074"/>
      <c r="AO137" s="1074"/>
      <c r="AP137" s="1074"/>
      <c r="AQ137" s="1074"/>
      <c r="AR137" s="1074"/>
      <c r="AS137" s="1074"/>
      <c r="AT137" s="1074"/>
      <c r="AU137" s="1074"/>
      <c r="AV137" s="1074"/>
      <c r="AW137" s="1075"/>
      <c r="AX137" s="1075"/>
      <c r="AY137" s="1075"/>
      <c r="AZ137" s="1069"/>
      <c r="BA137" s="1069"/>
      <c r="BB137" s="1069"/>
      <c r="BC137" s="1069"/>
      <c r="BD137" s="1069"/>
      <c r="BE137" s="1069"/>
      <c r="BF137" s="1069"/>
      <c r="BG137" s="1025"/>
      <c r="BH137" s="1025"/>
      <c r="BI137" s="1025"/>
      <c r="BJ137" s="1025"/>
      <c r="BK137" s="1025"/>
      <c r="BL137" s="1025"/>
      <c r="BM137" s="1025"/>
      <c r="BN137" s="1025"/>
      <c r="BO137" s="1025"/>
      <c r="BP137" s="1025"/>
    </row>
    <row r="138" spans="1:68" ht="15" customHeight="1">
      <c r="A138" s="1022"/>
      <c r="B138" s="1069"/>
      <c r="C138" s="1069"/>
      <c r="D138" s="1069"/>
      <c r="E138" s="1069"/>
      <c r="F138" s="1069"/>
      <c r="G138" s="1052"/>
      <c r="H138" s="978"/>
      <c r="I138" s="978"/>
      <c r="J138" s="978"/>
      <c r="K138" s="978"/>
      <c r="L138" s="978"/>
      <c r="M138" s="1070"/>
      <c r="N138" s="1070"/>
      <c r="O138" s="1069"/>
      <c r="P138" s="1024"/>
      <c r="Q138" s="1024"/>
      <c r="R138" s="1069"/>
      <c r="S138" s="1069"/>
      <c r="T138" s="1069"/>
      <c r="U138" s="1071"/>
      <c r="V138" s="1071"/>
      <c r="W138" s="1071"/>
      <c r="X138" s="1071"/>
      <c r="Y138" s="1070"/>
      <c r="Z138" s="1052"/>
      <c r="AA138" s="1070"/>
      <c r="AB138" s="1072"/>
      <c r="AC138" s="1070"/>
      <c r="AD138" s="1073"/>
      <c r="AE138" s="1073"/>
      <c r="AF138" s="1073"/>
      <c r="AG138" s="1073"/>
      <c r="AH138" s="1073"/>
      <c r="AI138" s="1073"/>
      <c r="AJ138" s="1073"/>
      <c r="AK138" s="1073"/>
      <c r="AL138" s="1074"/>
      <c r="AM138" s="1074"/>
      <c r="AN138" s="1074"/>
      <c r="AO138" s="1074"/>
      <c r="AP138" s="1074"/>
      <c r="AQ138" s="1074"/>
      <c r="AR138" s="1074"/>
      <c r="AS138" s="1074"/>
      <c r="AT138" s="1074"/>
      <c r="AU138" s="1074"/>
      <c r="AV138" s="1074"/>
      <c r="AW138" s="1075"/>
      <c r="AX138" s="1075"/>
      <c r="AY138" s="1075"/>
      <c r="AZ138" s="1076"/>
      <c r="BA138" s="1076"/>
      <c r="BB138" s="1076"/>
      <c r="BC138" s="1076"/>
      <c r="BD138" s="1076"/>
      <c r="BE138" s="1076"/>
      <c r="BF138" s="1076"/>
      <c r="BG138" s="1077"/>
      <c r="BH138" s="1025"/>
      <c r="BI138" s="1025"/>
      <c r="BJ138" s="1025"/>
      <c r="BK138" s="1025"/>
      <c r="BL138" s="1025"/>
      <c r="BM138" s="1025"/>
      <c r="BN138" s="1025"/>
      <c r="BO138" s="1025"/>
      <c r="BP138" s="1025"/>
    </row>
    <row r="139" spans="1:68" ht="15" customHeight="1">
      <c r="A139" s="1022"/>
      <c r="B139" s="1069"/>
      <c r="C139" s="1069"/>
      <c r="D139" s="1069"/>
      <c r="E139" s="1069"/>
      <c r="F139" s="1069"/>
      <c r="G139" s="978"/>
      <c r="H139" s="978"/>
      <c r="I139" s="978"/>
      <c r="J139" s="978"/>
      <c r="K139" s="978"/>
      <c r="L139" s="978"/>
      <c r="M139" s="1070"/>
      <c r="N139" s="1070"/>
      <c r="O139" s="1078"/>
      <c r="P139" s="1036"/>
      <c r="Q139" s="1036"/>
      <c r="R139" s="1069"/>
      <c r="S139" s="1069"/>
      <c r="T139" s="1069"/>
      <c r="U139" s="1071"/>
      <c r="V139" s="1071"/>
      <c r="W139" s="1071"/>
      <c r="X139" s="1071"/>
      <c r="Y139" s="1070"/>
      <c r="Z139" s="1052"/>
      <c r="AA139" s="1070"/>
      <c r="AB139" s="1072"/>
      <c r="AC139" s="1070"/>
      <c r="AD139" s="1073"/>
      <c r="AE139" s="1073"/>
      <c r="AF139" s="1073"/>
      <c r="AG139" s="1073"/>
      <c r="AH139" s="1073"/>
      <c r="AI139" s="1073"/>
      <c r="AJ139" s="1073"/>
      <c r="AK139" s="1073"/>
      <c r="AL139" s="1074"/>
      <c r="AM139" s="1074"/>
      <c r="AN139" s="1074"/>
      <c r="AO139" s="1074"/>
      <c r="AP139" s="1074"/>
      <c r="AQ139" s="1074"/>
      <c r="AR139" s="1074"/>
      <c r="AS139" s="1074"/>
      <c r="AT139" s="1074"/>
      <c r="AU139" s="1074"/>
      <c r="AV139" s="1074"/>
      <c r="AW139" s="1075"/>
      <c r="AX139" s="1075"/>
      <c r="AY139" s="1075"/>
      <c r="AZ139" s="1076"/>
      <c r="BA139" s="1076"/>
      <c r="BB139" s="1076"/>
      <c r="BC139" s="1076"/>
      <c r="BD139" s="1076"/>
      <c r="BE139" s="1076"/>
      <c r="BF139" s="1076"/>
      <c r="BG139" s="1025"/>
      <c r="BH139" s="1025"/>
      <c r="BI139" s="1025"/>
      <c r="BJ139" s="1025"/>
      <c r="BK139" s="1025"/>
      <c r="BL139" s="1025"/>
      <c r="BM139" s="1025"/>
      <c r="BN139" s="1025"/>
      <c r="BO139" s="1025"/>
      <c r="BP139" s="1025"/>
    </row>
    <row r="140" spans="1:68" ht="15" customHeight="1">
      <c r="A140" s="1022"/>
      <c r="B140" s="1069"/>
      <c r="C140" s="1069"/>
      <c r="D140" s="1069"/>
      <c r="E140" s="1069"/>
      <c r="F140" s="1069"/>
      <c r="G140" s="978"/>
      <c r="H140" s="978"/>
      <c r="I140" s="978"/>
      <c r="J140" s="978"/>
      <c r="K140" s="978"/>
      <c r="L140" s="978"/>
      <c r="M140" s="1070"/>
      <c r="N140" s="1070"/>
      <c r="O140" s="1036"/>
      <c r="P140" s="1036"/>
      <c r="Q140" s="1036"/>
      <c r="R140" s="1069"/>
      <c r="S140" s="1069"/>
      <c r="T140" s="1069"/>
      <c r="U140" s="1079"/>
      <c r="V140" s="1079"/>
      <c r="W140" s="1079"/>
      <c r="X140" s="1052"/>
      <c r="Y140" s="1080"/>
      <c r="Z140" s="1052"/>
      <c r="AA140" s="1080"/>
      <c r="AB140" s="1072"/>
      <c r="AC140" s="1080"/>
      <c r="AD140" s="1054"/>
      <c r="AE140" s="1081"/>
      <c r="AF140" s="1081"/>
      <c r="AG140" s="1054"/>
      <c r="AH140" s="1054"/>
      <c r="AI140" s="1081"/>
      <c r="AJ140" s="1081"/>
      <c r="AK140" s="1054"/>
      <c r="AL140" s="1074"/>
      <c r="AM140" s="1074"/>
      <c r="AN140" s="1074"/>
      <c r="AO140" s="1074"/>
      <c r="AP140" s="1074"/>
      <c r="AQ140" s="1074"/>
      <c r="AR140" s="1074"/>
      <c r="AS140" s="1074"/>
      <c r="AT140" s="1074"/>
      <c r="AU140" s="1074"/>
      <c r="AV140" s="1074"/>
      <c r="AW140" s="1075"/>
      <c r="AX140" s="1075"/>
      <c r="AY140" s="1075"/>
      <c r="AZ140" s="1069"/>
      <c r="BA140" s="1069"/>
      <c r="BB140" s="1069"/>
      <c r="BC140" s="1069"/>
      <c r="BD140" s="1069"/>
      <c r="BE140" s="1069"/>
      <c r="BF140" s="1069"/>
      <c r="BG140" s="1025"/>
      <c r="BH140" s="1025"/>
      <c r="BI140" s="1025"/>
      <c r="BJ140" s="1025"/>
      <c r="BK140" s="1025"/>
      <c r="BL140" s="1025"/>
      <c r="BM140" s="1025"/>
      <c r="BN140" s="1025"/>
      <c r="BO140" s="1025"/>
      <c r="BP140" s="1025"/>
    </row>
    <row r="141" spans="1:68" ht="15" customHeight="1">
      <c r="A141" s="1022"/>
      <c r="B141" s="1069"/>
      <c r="C141" s="1069"/>
      <c r="D141" s="1069"/>
      <c r="E141" s="1069"/>
      <c r="F141" s="1069"/>
      <c r="G141" s="1052"/>
      <c r="H141" s="978"/>
      <c r="I141" s="978"/>
      <c r="J141" s="978"/>
      <c r="K141" s="978"/>
      <c r="L141" s="978"/>
      <c r="M141" s="1070"/>
      <c r="N141" s="1070"/>
      <c r="O141" s="1069"/>
      <c r="P141" s="1024"/>
      <c r="Q141" s="1024"/>
      <c r="R141" s="1069"/>
      <c r="S141" s="1069"/>
      <c r="T141" s="1069"/>
      <c r="U141" s="1071"/>
      <c r="V141" s="1071"/>
      <c r="W141" s="1071"/>
      <c r="X141" s="1071"/>
      <c r="Y141" s="1070"/>
      <c r="Z141" s="1052"/>
      <c r="AA141" s="1070"/>
      <c r="AB141" s="1072"/>
      <c r="AC141" s="1070"/>
      <c r="AD141" s="1073"/>
      <c r="AE141" s="1073"/>
      <c r="AF141" s="1073"/>
      <c r="AG141" s="1073"/>
      <c r="AH141" s="1073"/>
      <c r="AI141" s="1073"/>
      <c r="AJ141" s="1073"/>
      <c r="AK141" s="1073"/>
      <c r="AL141" s="1074"/>
      <c r="AM141" s="1074"/>
      <c r="AN141" s="1074"/>
      <c r="AO141" s="1074"/>
      <c r="AP141" s="1074"/>
      <c r="AQ141" s="1074"/>
      <c r="AR141" s="1074"/>
      <c r="AS141" s="1074"/>
      <c r="AT141" s="1074"/>
      <c r="AU141" s="1074"/>
      <c r="AV141" s="1074"/>
      <c r="AW141" s="1075"/>
      <c r="AX141" s="1075"/>
      <c r="AY141" s="1075"/>
      <c r="AZ141" s="1076"/>
      <c r="BA141" s="1076"/>
      <c r="BB141" s="1076"/>
      <c r="BC141" s="1076"/>
      <c r="BD141" s="1076"/>
      <c r="BE141" s="1076"/>
      <c r="BF141" s="1076"/>
      <c r="BG141" s="1077"/>
      <c r="BH141" s="1025"/>
      <c r="BI141" s="1025"/>
      <c r="BJ141" s="1025"/>
      <c r="BK141" s="1025"/>
      <c r="BL141" s="1025"/>
      <c r="BM141" s="1025"/>
      <c r="BN141" s="1025"/>
      <c r="BO141" s="1025"/>
      <c r="BP141" s="1025"/>
    </row>
    <row r="142" spans="1:68" ht="15" customHeight="1">
      <c r="A142" s="1022"/>
      <c r="B142" s="1069"/>
      <c r="C142" s="1069"/>
      <c r="D142" s="1069"/>
      <c r="E142" s="1069"/>
      <c r="F142" s="1069"/>
      <c r="G142" s="978"/>
      <c r="H142" s="978"/>
      <c r="I142" s="978"/>
      <c r="J142" s="978"/>
      <c r="K142" s="978"/>
      <c r="L142" s="978"/>
      <c r="M142" s="1070"/>
      <c r="N142" s="1070"/>
      <c r="O142" s="1078"/>
      <c r="P142" s="1036"/>
      <c r="Q142" s="1036"/>
      <c r="R142" s="1069"/>
      <c r="S142" s="1069"/>
      <c r="T142" s="1069"/>
      <c r="U142" s="1071"/>
      <c r="V142" s="1071"/>
      <c r="W142" s="1071"/>
      <c r="X142" s="1071"/>
      <c r="Y142" s="1070"/>
      <c r="Z142" s="1052"/>
      <c r="AA142" s="1070"/>
      <c r="AB142" s="1072"/>
      <c r="AC142" s="1070"/>
      <c r="AD142" s="1073"/>
      <c r="AE142" s="1073"/>
      <c r="AF142" s="1073"/>
      <c r="AG142" s="1073"/>
      <c r="AH142" s="1073"/>
      <c r="AI142" s="1073"/>
      <c r="AJ142" s="1073"/>
      <c r="AK142" s="1073"/>
      <c r="AL142" s="1074"/>
      <c r="AM142" s="1074"/>
      <c r="AN142" s="1074"/>
      <c r="AO142" s="1074"/>
      <c r="AP142" s="1074"/>
      <c r="AQ142" s="1074"/>
      <c r="AR142" s="1074"/>
      <c r="AS142" s="1074"/>
      <c r="AT142" s="1074"/>
      <c r="AU142" s="1074"/>
      <c r="AV142" s="1074"/>
      <c r="AW142" s="1075"/>
      <c r="AX142" s="1075"/>
      <c r="AY142" s="1075"/>
      <c r="AZ142" s="1076"/>
      <c r="BA142" s="1076"/>
      <c r="BB142" s="1076"/>
      <c r="BC142" s="1076"/>
      <c r="BD142" s="1076"/>
      <c r="BE142" s="1076"/>
      <c r="BF142" s="1076"/>
      <c r="BG142" s="1039"/>
      <c r="BH142" s="1039"/>
      <c r="BI142" s="1039"/>
      <c r="BJ142" s="1039"/>
      <c r="BK142" s="1039"/>
      <c r="BL142" s="1039"/>
      <c r="BM142" s="1039"/>
      <c r="BN142" s="1039"/>
      <c r="BO142" s="1039"/>
      <c r="BP142" s="1039"/>
    </row>
    <row r="143" spans="1:68" ht="15" customHeight="1">
      <c r="A143" s="1022"/>
      <c r="B143" s="1069"/>
      <c r="C143" s="1069"/>
      <c r="D143" s="1069"/>
      <c r="E143" s="1069"/>
      <c r="F143" s="1069"/>
      <c r="G143" s="978"/>
      <c r="H143" s="978"/>
      <c r="I143" s="978"/>
      <c r="J143" s="978"/>
      <c r="K143" s="978"/>
      <c r="L143" s="978"/>
      <c r="M143" s="1070"/>
      <c r="N143" s="1070"/>
      <c r="O143" s="1036"/>
      <c r="P143" s="1036"/>
      <c r="Q143" s="1036"/>
      <c r="R143" s="1069"/>
      <c r="S143" s="1069"/>
      <c r="T143" s="1069"/>
      <c r="U143" s="1079"/>
      <c r="V143" s="1079"/>
      <c r="W143" s="1079"/>
      <c r="X143" s="1052"/>
      <c r="Y143" s="1080"/>
      <c r="Z143" s="1052"/>
      <c r="AA143" s="1080"/>
      <c r="AB143" s="1072"/>
      <c r="AC143" s="1080"/>
      <c r="AD143" s="1054"/>
      <c r="AE143" s="1081"/>
      <c r="AF143" s="1081"/>
      <c r="AG143" s="1054"/>
      <c r="AH143" s="1054"/>
      <c r="AI143" s="1081"/>
      <c r="AJ143" s="1081"/>
      <c r="AK143" s="1054"/>
      <c r="AL143" s="1074"/>
      <c r="AM143" s="1074"/>
      <c r="AN143" s="1074"/>
      <c r="AO143" s="1074"/>
      <c r="AP143" s="1074"/>
      <c r="AQ143" s="1074"/>
      <c r="AR143" s="1074"/>
      <c r="AS143" s="1074"/>
      <c r="AT143" s="1074"/>
      <c r="AU143" s="1074"/>
      <c r="AV143" s="1074"/>
      <c r="AW143" s="1075"/>
      <c r="AX143" s="1075"/>
      <c r="AY143" s="1075"/>
      <c r="AZ143" s="1069"/>
      <c r="BA143" s="1069"/>
      <c r="BB143" s="1069"/>
      <c r="BC143" s="1069"/>
      <c r="BD143" s="1069"/>
      <c r="BE143" s="1069"/>
      <c r="BF143" s="1069"/>
      <c r="BG143" s="1039"/>
      <c r="BH143" s="1039"/>
      <c r="BI143" s="1039"/>
      <c r="BJ143" s="1039"/>
      <c r="BK143" s="1039"/>
      <c r="BL143" s="1039"/>
      <c r="BM143" s="1039"/>
      <c r="BN143" s="1039"/>
      <c r="BO143" s="1039"/>
      <c r="BP143" s="1039"/>
    </row>
    <row r="144" spans="1:68" ht="15" customHeight="1">
      <c r="A144" s="1022"/>
      <c r="B144" s="1069"/>
      <c r="C144" s="1069"/>
      <c r="D144" s="1069"/>
      <c r="E144" s="1069"/>
      <c r="F144" s="1069"/>
      <c r="G144" s="1052"/>
      <c r="H144" s="978"/>
      <c r="I144" s="978"/>
      <c r="J144" s="978"/>
      <c r="K144" s="978"/>
      <c r="L144" s="978"/>
      <c r="M144" s="1070"/>
      <c r="N144" s="1070"/>
      <c r="O144" s="1069"/>
      <c r="P144" s="1024"/>
      <c r="Q144" s="1024"/>
      <c r="R144" s="1069"/>
      <c r="S144" s="1069"/>
      <c r="T144" s="1069"/>
      <c r="U144" s="1071"/>
      <c r="V144" s="1071"/>
      <c r="W144" s="1071"/>
      <c r="X144" s="1071"/>
      <c r="Y144" s="1070"/>
      <c r="Z144" s="1052"/>
      <c r="AA144" s="1070"/>
      <c r="AB144" s="1072"/>
      <c r="AC144" s="1070"/>
      <c r="AD144" s="1073"/>
      <c r="AE144" s="1073"/>
      <c r="AF144" s="1073"/>
      <c r="AG144" s="1073"/>
      <c r="AH144" s="1073"/>
      <c r="AI144" s="1073"/>
      <c r="AJ144" s="1073"/>
      <c r="AK144" s="1073"/>
      <c r="AL144" s="1074"/>
      <c r="AM144" s="1074"/>
      <c r="AN144" s="1074"/>
      <c r="AO144" s="1074"/>
      <c r="AP144" s="1074"/>
      <c r="AQ144" s="1074"/>
      <c r="AR144" s="1074"/>
      <c r="AS144" s="1074"/>
      <c r="AT144" s="1074"/>
      <c r="AU144" s="1074"/>
      <c r="AV144" s="1074"/>
      <c r="AW144" s="1075"/>
      <c r="AX144" s="1075"/>
      <c r="AY144" s="1075"/>
      <c r="AZ144" s="1076"/>
      <c r="BA144" s="1076"/>
      <c r="BB144" s="1076"/>
      <c r="BC144" s="1076"/>
      <c r="BD144" s="1076"/>
      <c r="BE144" s="1076"/>
      <c r="BF144" s="1076"/>
      <c r="BG144" s="1077"/>
      <c r="BH144" s="1039"/>
      <c r="BI144" s="1039"/>
      <c r="BJ144" s="1039"/>
      <c r="BK144" s="1039"/>
      <c r="BL144" s="1039"/>
      <c r="BM144" s="1039"/>
      <c r="BN144" s="1039"/>
      <c r="BO144" s="1039"/>
      <c r="BP144" s="1039"/>
    </row>
    <row r="145" spans="1:68" ht="15" customHeight="1">
      <c r="A145" s="1022"/>
      <c r="B145" s="1069"/>
      <c r="C145" s="1069"/>
      <c r="D145" s="1069"/>
      <c r="E145" s="1069"/>
      <c r="F145" s="1069"/>
      <c r="G145" s="978"/>
      <c r="H145" s="978"/>
      <c r="I145" s="978"/>
      <c r="J145" s="978"/>
      <c r="K145" s="978"/>
      <c r="L145" s="978"/>
      <c r="M145" s="1070"/>
      <c r="N145" s="1070"/>
      <c r="O145" s="1078"/>
      <c r="P145" s="1036"/>
      <c r="Q145" s="1036"/>
      <c r="R145" s="1069"/>
      <c r="S145" s="1069"/>
      <c r="T145" s="1069"/>
      <c r="U145" s="1071"/>
      <c r="V145" s="1071"/>
      <c r="W145" s="1071"/>
      <c r="X145" s="1071"/>
      <c r="Y145" s="1070"/>
      <c r="Z145" s="1052"/>
      <c r="AA145" s="1070"/>
      <c r="AB145" s="1072"/>
      <c r="AC145" s="1070"/>
      <c r="AD145" s="1073"/>
      <c r="AE145" s="1073"/>
      <c r="AF145" s="1073"/>
      <c r="AG145" s="1073"/>
      <c r="AH145" s="1073"/>
      <c r="AI145" s="1073"/>
      <c r="AJ145" s="1073"/>
      <c r="AK145" s="1073"/>
      <c r="AL145" s="1074"/>
      <c r="AM145" s="1074"/>
      <c r="AN145" s="1074"/>
      <c r="AO145" s="1074"/>
      <c r="AP145" s="1074"/>
      <c r="AQ145" s="1074"/>
      <c r="AR145" s="1074"/>
      <c r="AS145" s="1074"/>
      <c r="AT145" s="1074"/>
      <c r="AU145" s="1074"/>
      <c r="AV145" s="1074"/>
      <c r="AW145" s="1075"/>
      <c r="AX145" s="1075"/>
      <c r="AY145" s="1075"/>
      <c r="AZ145" s="1076"/>
      <c r="BA145" s="1076"/>
      <c r="BB145" s="1076"/>
      <c r="BC145" s="1076"/>
      <c r="BD145" s="1076"/>
      <c r="BE145" s="1076"/>
      <c r="BF145" s="1076"/>
      <c r="BG145" s="1039"/>
      <c r="BH145" s="1039"/>
      <c r="BI145" s="1039"/>
      <c r="BJ145" s="1039"/>
      <c r="BK145" s="1039"/>
      <c r="BL145" s="1039"/>
      <c r="BM145" s="1039"/>
      <c r="BN145" s="1039"/>
      <c r="BO145" s="1039"/>
      <c r="BP145" s="1039"/>
    </row>
    <row r="146" spans="1:68" ht="15" customHeight="1">
      <c r="A146" s="1022"/>
      <c r="B146" s="1069"/>
      <c r="C146" s="1069"/>
      <c r="D146" s="1069"/>
      <c r="E146" s="1069"/>
      <c r="F146" s="1069"/>
      <c r="G146" s="978"/>
      <c r="H146" s="978"/>
      <c r="I146" s="978"/>
      <c r="J146" s="978"/>
      <c r="K146" s="978"/>
      <c r="L146" s="978"/>
      <c r="M146" s="1070"/>
      <c r="N146" s="1070"/>
      <c r="O146" s="1036"/>
      <c r="P146" s="1036"/>
      <c r="Q146" s="1036"/>
      <c r="R146" s="1069"/>
      <c r="S146" s="1069"/>
      <c r="T146" s="1069"/>
      <c r="U146" s="1079"/>
      <c r="V146" s="1079"/>
      <c r="W146" s="1079"/>
      <c r="X146" s="1052"/>
      <c r="Y146" s="1080"/>
      <c r="Z146" s="1052"/>
      <c r="AA146" s="1080"/>
      <c r="AB146" s="1072"/>
      <c r="AC146" s="1080"/>
      <c r="AD146" s="1054"/>
      <c r="AE146" s="1081"/>
      <c r="AF146" s="1081"/>
      <c r="AG146" s="1054"/>
      <c r="AH146" s="1054"/>
      <c r="AI146" s="1081"/>
      <c r="AJ146" s="1081"/>
      <c r="AK146" s="1054"/>
      <c r="AL146" s="1074"/>
      <c r="AM146" s="1074"/>
      <c r="AN146" s="1074"/>
      <c r="AO146" s="1074"/>
      <c r="AP146" s="1074"/>
      <c r="AQ146" s="1074"/>
      <c r="AR146" s="1074"/>
      <c r="AS146" s="1074"/>
      <c r="AT146" s="1074"/>
      <c r="AU146" s="1074"/>
      <c r="AV146" s="1074"/>
      <c r="AW146" s="1075"/>
      <c r="AX146" s="1075"/>
      <c r="AY146" s="1075"/>
      <c r="AZ146" s="1069"/>
      <c r="BA146" s="1069"/>
      <c r="BB146" s="1069"/>
      <c r="BC146" s="1069"/>
      <c r="BD146" s="1069"/>
      <c r="BE146" s="1069"/>
      <c r="BF146" s="1069"/>
      <c r="BG146" s="1039"/>
      <c r="BH146" s="1039"/>
      <c r="BI146" s="1039"/>
      <c r="BJ146" s="1039"/>
      <c r="BK146" s="1039"/>
      <c r="BL146" s="1039"/>
      <c r="BM146" s="1039"/>
      <c r="BN146" s="1039"/>
      <c r="BO146" s="1039"/>
      <c r="BP146" s="1039"/>
    </row>
    <row r="147" spans="1:68" ht="15" customHeight="1">
      <c r="A147" s="1022"/>
      <c r="B147" s="1069"/>
      <c r="C147" s="1069"/>
      <c r="D147" s="1069"/>
      <c r="E147" s="1069"/>
      <c r="F147" s="1069"/>
      <c r="G147" s="1052"/>
      <c r="H147" s="978"/>
      <c r="I147" s="978"/>
      <c r="J147" s="978"/>
      <c r="K147" s="978"/>
      <c r="L147" s="978"/>
      <c r="M147" s="1070"/>
      <c r="N147" s="1070"/>
      <c r="O147" s="1069"/>
      <c r="P147" s="1024"/>
      <c r="Q147" s="1024"/>
      <c r="R147" s="1069"/>
      <c r="S147" s="1069"/>
      <c r="T147" s="1069"/>
      <c r="U147" s="1071"/>
      <c r="V147" s="1071"/>
      <c r="W147" s="1071"/>
      <c r="X147" s="1071"/>
      <c r="Y147" s="1070"/>
      <c r="Z147" s="1052"/>
      <c r="AA147" s="1070"/>
      <c r="AB147" s="1072"/>
      <c r="AC147" s="1070"/>
      <c r="AD147" s="1073"/>
      <c r="AE147" s="1073"/>
      <c r="AF147" s="1073"/>
      <c r="AG147" s="1073"/>
      <c r="AH147" s="1073"/>
      <c r="AI147" s="1073"/>
      <c r="AJ147" s="1073"/>
      <c r="AK147" s="1073"/>
      <c r="AL147" s="1074"/>
      <c r="AM147" s="1074"/>
      <c r="AN147" s="1074"/>
      <c r="AO147" s="1074"/>
      <c r="AP147" s="1074"/>
      <c r="AQ147" s="1074"/>
      <c r="AR147" s="1074"/>
      <c r="AS147" s="1074"/>
      <c r="AT147" s="1074"/>
      <c r="AU147" s="1074"/>
      <c r="AV147" s="1074"/>
      <c r="AW147" s="1075"/>
      <c r="AX147" s="1075"/>
      <c r="AY147" s="1075"/>
      <c r="AZ147" s="1076"/>
      <c r="BA147" s="1076"/>
      <c r="BB147" s="1076"/>
      <c r="BC147" s="1076"/>
      <c r="BD147" s="1076"/>
      <c r="BE147" s="1076"/>
      <c r="BF147" s="1076"/>
      <c r="BG147" s="1077"/>
      <c r="BH147" s="1039"/>
      <c r="BI147" s="1039"/>
      <c r="BJ147" s="1039"/>
      <c r="BK147" s="1039"/>
      <c r="BL147" s="1039"/>
      <c r="BM147" s="1039"/>
      <c r="BN147" s="1039"/>
      <c r="BO147" s="1039"/>
      <c r="BP147" s="1039"/>
    </row>
    <row r="148" spans="1:68" ht="15" customHeight="1">
      <c r="A148" s="1022"/>
      <c r="B148" s="1069"/>
      <c r="C148" s="1069"/>
      <c r="D148" s="1069"/>
      <c r="E148" s="1069"/>
      <c r="F148" s="1069"/>
      <c r="G148" s="978"/>
      <c r="H148" s="978"/>
      <c r="I148" s="978"/>
      <c r="J148" s="978"/>
      <c r="K148" s="978"/>
      <c r="L148" s="978"/>
      <c r="M148" s="1070"/>
      <c r="N148" s="1070"/>
      <c r="O148" s="1078"/>
      <c r="P148" s="1036"/>
      <c r="Q148" s="1036"/>
      <c r="R148" s="1069"/>
      <c r="S148" s="1069"/>
      <c r="T148" s="1069"/>
      <c r="U148" s="1071"/>
      <c r="V148" s="1071"/>
      <c r="W148" s="1071"/>
      <c r="X148" s="1071"/>
      <c r="Y148" s="1070"/>
      <c r="Z148" s="1052"/>
      <c r="AA148" s="1070"/>
      <c r="AB148" s="1072"/>
      <c r="AC148" s="1070"/>
      <c r="AD148" s="1073"/>
      <c r="AE148" s="1073"/>
      <c r="AF148" s="1073"/>
      <c r="AG148" s="1073"/>
      <c r="AH148" s="1073"/>
      <c r="AI148" s="1073"/>
      <c r="AJ148" s="1073"/>
      <c r="AK148" s="1073"/>
      <c r="AL148" s="1074"/>
      <c r="AM148" s="1074"/>
      <c r="AN148" s="1074"/>
      <c r="AO148" s="1074"/>
      <c r="AP148" s="1074"/>
      <c r="AQ148" s="1074"/>
      <c r="AR148" s="1074"/>
      <c r="AS148" s="1074"/>
      <c r="AT148" s="1074"/>
      <c r="AU148" s="1074"/>
      <c r="AV148" s="1074"/>
      <c r="AW148" s="1075"/>
      <c r="AX148" s="1075"/>
      <c r="AY148" s="1075"/>
      <c r="AZ148" s="1076"/>
      <c r="BA148" s="1076"/>
      <c r="BB148" s="1076"/>
      <c r="BC148" s="1076"/>
      <c r="BD148" s="1076"/>
      <c r="BE148" s="1076"/>
      <c r="BF148" s="1076"/>
      <c r="BG148" s="1039"/>
      <c r="BH148" s="1039"/>
      <c r="BI148" s="1039"/>
      <c r="BJ148" s="1039"/>
      <c r="BK148" s="1039"/>
      <c r="BL148" s="1039"/>
      <c r="BM148" s="1039"/>
      <c r="BN148" s="1039"/>
      <c r="BO148" s="1039"/>
      <c r="BP148" s="1039"/>
    </row>
    <row r="149" spans="1:68" ht="15" customHeight="1">
      <c r="A149" s="1022"/>
      <c r="B149" s="1069"/>
      <c r="C149" s="1069"/>
      <c r="D149" s="1069"/>
      <c r="E149" s="1069"/>
      <c r="F149" s="1069"/>
      <c r="G149" s="978"/>
      <c r="H149" s="978"/>
      <c r="I149" s="978"/>
      <c r="J149" s="978"/>
      <c r="K149" s="978"/>
      <c r="L149" s="978"/>
      <c r="M149" s="1070"/>
      <c r="N149" s="1070"/>
      <c r="O149" s="1036"/>
      <c r="P149" s="1036"/>
      <c r="Q149" s="1036"/>
      <c r="R149" s="1069"/>
      <c r="S149" s="1069"/>
      <c r="T149" s="1069"/>
      <c r="U149" s="1079"/>
      <c r="V149" s="1079"/>
      <c r="W149" s="1079"/>
      <c r="X149" s="1052"/>
      <c r="Y149" s="1080"/>
      <c r="Z149" s="1052"/>
      <c r="AA149" s="1080"/>
      <c r="AB149" s="1072"/>
      <c r="AC149" s="1080"/>
      <c r="AD149" s="1054"/>
      <c r="AE149" s="1081"/>
      <c r="AF149" s="1081"/>
      <c r="AG149" s="1054"/>
      <c r="AH149" s="1054"/>
      <c r="AI149" s="1081"/>
      <c r="AJ149" s="1081"/>
      <c r="AK149" s="1054"/>
      <c r="AL149" s="1074"/>
      <c r="AM149" s="1074"/>
      <c r="AN149" s="1074"/>
      <c r="AO149" s="1074"/>
      <c r="AP149" s="1074"/>
      <c r="AQ149" s="1074"/>
      <c r="AR149" s="1074"/>
      <c r="AS149" s="1074"/>
      <c r="AT149" s="1074"/>
      <c r="AU149" s="1074"/>
      <c r="AV149" s="1074"/>
      <c r="AW149" s="1075"/>
      <c r="AX149" s="1075"/>
      <c r="AY149" s="1075"/>
      <c r="AZ149" s="1069"/>
      <c r="BA149" s="1069"/>
      <c r="BB149" s="1069"/>
      <c r="BC149" s="1069"/>
      <c r="BD149" s="1069"/>
      <c r="BE149" s="1069"/>
      <c r="BF149" s="1069"/>
      <c r="BG149" s="1039"/>
      <c r="BH149" s="1039"/>
      <c r="BI149" s="1039"/>
      <c r="BJ149" s="1039"/>
      <c r="BK149" s="1039"/>
      <c r="BL149" s="1039"/>
      <c r="BM149" s="1039"/>
      <c r="BN149" s="1039"/>
      <c r="BO149" s="1039"/>
      <c r="BP149" s="1039"/>
    </row>
    <row r="150" spans="1:68" ht="15" customHeight="1">
      <c r="A150" s="1022"/>
      <c r="B150" s="1069"/>
      <c r="C150" s="1069"/>
      <c r="D150" s="1069"/>
      <c r="E150" s="1069"/>
      <c r="F150" s="1069"/>
      <c r="G150" s="1052"/>
      <c r="H150" s="978"/>
      <c r="I150" s="978"/>
      <c r="J150" s="978"/>
      <c r="K150" s="978"/>
      <c r="L150" s="978"/>
      <c r="M150" s="1070"/>
      <c r="N150" s="1070"/>
      <c r="O150" s="1069"/>
      <c r="P150" s="1024"/>
      <c r="Q150" s="1024"/>
      <c r="R150" s="1069"/>
      <c r="S150" s="1069"/>
      <c r="T150" s="1069"/>
      <c r="U150" s="1071"/>
      <c r="V150" s="1071"/>
      <c r="W150" s="1071"/>
      <c r="X150" s="1071"/>
      <c r="Y150" s="1070"/>
      <c r="Z150" s="1052"/>
      <c r="AA150" s="1070"/>
      <c r="AB150" s="1072"/>
      <c r="AC150" s="1070"/>
      <c r="AD150" s="1073"/>
      <c r="AE150" s="1073"/>
      <c r="AF150" s="1073"/>
      <c r="AG150" s="1073"/>
      <c r="AH150" s="1073"/>
      <c r="AI150" s="1073"/>
      <c r="AJ150" s="1073"/>
      <c r="AK150" s="1073"/>
      <c r="AL150" s="1074"/>
      <c r="AM150" s="1074"/>
      <c r="AN150" s="1074"/>
      <c r="AO150" s="1074"/>
      <c r="AP150" s="1074"/>
      <c r="AQ150" s="1074"/>
      <c r="AR150" s="1074"/>
      <c r="AS150" s="1074"/>
      <c r="AT150" s="1074"/>
      <c r="AU150" s="1074"/>
      <c r="AV150" s="1074"/>
      <c r="AW150" s="1075"/>
      <c r="AX150" s="1075"/>
      <c r="AY150" s="1075"/>
      <c r="AZ150" s="1076"/>
      <c r="BA150" s="1076"/>
      <c r="BB150" s="1076"/>
      <c r="BC150" s="1076"/>
      <c r="BD150" s="1076"/>
      <c r="BE150" s="1076"/>
      <c r="BF150" s="1076"/>
      <c r="BG150" s="1077"/>
      <c r="BH150" s="1039"/>
      <c r="BI150" s="1039"/>
      <c r="BJ150" s="1039"/>
      <c r="BK150" s="1039"/>
      <c r="BL150" s="1039"/>
      <c r="BM150" s="1039"/>
      <c r="BN150" s="1039"/>
      <c r="BO150" s="1039"/>
      <c r="BP150" s="1039"/>
    </row>
    <row r="151" spans="1:68" ht="15" customHeight="1">
      <c r="A151" s="1022"/>
      <c r="B151" s="1069"/>
      <c r="C151" s="1069"/>
      <c r="D151" s="1069"/>
      <c r="E151" s="1069"/>
      <c r="F151" s="1069"/>
      <c r="G151" s="978"/>
      <c r="H151" s="978"/>
      <c r="I151" s="978"/>
      <c r="J151" s="978"/>
      <c r="K151" s="978"/>
      <c r="L151" s="978"/>
      <c r="M151" s="1070"/>
      <c r="N151" s="1070"/>
      <c r="O151" s="1078"/>
      <c r="P151" s="1036"/>
      <c r="Q151" s="1036"/>
      <c r="R151" s="1069"/>
      <c r="S151" s="1069"/>
      <c r="T151" s="1069"/>
      <c r="U151" s="1071"/>
      <c r="V151" s="1071"/>
      <c r="W151" s="1071"/>
      <c r="X151" s="1071"/>
      <c r="Y151" s="1070"/>
      <c r="Z151" s="1052"/>
      <c r="AA151" s="1070"/>
      <c r="AB151" s="1072"/>
      <c r="AC151" s="1070"/>
      <c r="AD151" s="1073"/>
      <c r="AE151" s="1073"/>
      <c r="AF151" s="1073"/>
      <c r="AG151" s="1073"/>
      <c r="AH151" s="1073"/>
      <c r="AI151" s="1073"/>
      <c r="AJ151" s="1073"/>
      <c r="AK151" s="1073"/>
      <c r="AL151" s="1074"/>
      <c r="AM151" s="1074"/>
      <c r="AN151" s="1074"/>
      <c r="AO151" s="1074"/>
      <c r="AP151" s="1074"/>
      <c r="AQ151" s="1074"/>
      <c r="AR151" s="1074"/>
      <c r="AS151" s="1074"/>
      <c r="AT151" s="1074"/>
      <c r="AU151" s="1074"/>
      <c r="AV151" s="1074"/>
      <c r="AW151" s="1075"/>
      <c r="AX151" s="1075"/>
      <c r="AY151" s="1075"/>
      <c r="AZ151" s="1076"/>
      <c r="BA151" s="1076"/>
      <c r="BB151" s="1076"/>
      <c r="BC151" s="1076"/>
      <c r="BD151" s="1076"/>
      <c r="BE151" s="1076"/>
      <c r="BF151" s="1076"/>
      <c r="BG151" s="1039"/>
      <c r="BH151" s="1039"/>
      <c r="BI151" s="1039"/>
      <c r="BJ151" s="1039"/>
      <c r="BK151" s="1039"/>
      <c r="BL151" s="1039"/>
      <c r="BM151" s="1039"/>
      <c r="BN151" s="1039"/>
      <c r="BO151" s="1039"/>
      <c r="BP151" s="1039"/>
    </row>
    <row r="152" spans="1:68" ht="15" customHeight="1">
      <c r="A152" s="1022"/>
      <c r="B152" s="1069"/>
      <c r="C152" s="1069"/>
      <c r="D152" s="1069"/>
      <c r="E152" s="1069"/>
      <c r="F152" s="1069"/>
      <c r="G152" s="978"/>
      <c r="H152" s="978"/>
      <c r="I152" s="978"/>
      <c r="J152" s="978"/>
      <c r="K152" s="978"/>
      <c r="L152" s="978"/>
      <c r="M152" s="1070"/>
      <c r="N152" s="1070"/>
      <c r="O152" s="1036"/>
      <c r="P152" s="1036"/>
      <c r="Q152" s="1036"/>
      <c r="R152" s="1069"/>
      <c r="S152" s="1069"/>
      <c r="T152" s="1069"/>
      <c r="U152" s="1079"/>
      <c r="V152" s="1079"/>
      <c r="W152" s="1079"/>
      <c r="X152" s="1052"/>
      <c r="Y152" s="1080"/>
      <c r="Z152" s="1052"/>
      <c r="AA152" s="1080"/>
      <c r="AB152" s="1072"/>
      <c r="AC152" s="1080"/>
      <c r="AD152" s="1054"/>
      <c r="AE152" s="1081"/>
      <c r="AF152" s="1081"/>
      <c r="AG152" s="1054"/>
      <c r="AH152" s="1054"/>
      <c r="AI152" s="1081"/>
      <c r="AJ152" s="1081"/>
      <c r="AK152" s="1054"/>
      <c r="AL152" s="1074"/>
      <c r="AM152" s="1074"/>
      <c r="AN152" s="1074"/>
      <c r="AO152" s="1074"/>
      <c r="AP152" s="1074"/>
      <c r="AQ152" s="1074"/>
      <c r="AR152" s="1074"/>
      <c r="AS152" s="1074"/>
      <c r="AT152" s="1074"/>
      <c r="AU152" s="1074"/>
      <c r="AV152" s="1074"/>
      <c r="AW152" s="1075"/>
      <c r="AX152" s="1075"/>
      <c r="AY152" s="1075"/>
      <c r="AZ152" s="1069"/>
      <c r="BA152" s="1069"/>
      <c r="BB152" s="1069"/>
      <c r="BC152" s="1069"/>
      <c r="BD152" s="1069"/>
      <c r="BE152" s="1069"/>
      <c r="BF152" s="1069"/>
      <c r="BG152" s="1039"/>
      <c r="BH152" s="1039"/>
      <c r="BI152" s="1039"/>
      <c r="BJ152" s="1039"/>
      <c r="BK152" s="1039"/>
      <c r="BL152" s="1039"/>
      <c r="BM152" s="1039"/>
      <c r="BN152" s="1039"/>
      <c r="BO152" s="1039"/>
      <c r="BP152" s="1039"/>
    </row>
    <row r="153" spans="1:68" ht="15" customHeight="1">
      <c r="A153" s="1022"/>
      <c r="B153" s="1069"/>
      <c r="C153" s="1069"/>
      <c r="D153" s="1069"/>
      <c r="E153" s="1069"/>
      <c r="F153" s="1069"/>
      <c r="G153" s="1052"/>
      <c r="H153" s="978"/>
      <c r="I153" s="978"/>
      <c r="J153" s="978"/>
      <c r="K153" s="978"/>
      <c r="L153" s="978"/>
      <c r="M153" s="1070"/>
      <c r="N153" s="1070"/>
      <c r="O153" s="1069"/>
      <c r="P153" s="1024"/>
      <c r="Q153" s="1024"/>
      <c r="R153" s="1069"/>
      <c r="S153" s="1069"/>
      <c r="T153" s="1069"/>
      <c r="U153" s="1071"/>
      <c r="V153" s="1071"/>
      <c r="W153" s="1071"/>
      <c r="X153" s="1071"/>
      <c r="Y153" s="1070"/>
      <c r="Z153" s="1052"/>
      <c r="AA153" s="1070"/>
      <c r="AB153" s="1072"/>
      <c r="AC153" s="1070"/>
      <c r="AD153" s="1073"/>
      <c r="AE153" s="1073"/>
      <c r="AF153" s="1073"/>
      <c r="AG153" s="1073"/>
      <c r="AH153" s="1073"/>
      <c r="AI153" s="1073"/>
      <c r="AJ153" s="1073"/>
      <c r="AK153" s="1073"/>
      <c r="AL153" s="1074"/>
      <c r="AM153" s="1074"/>
      <c r="AN153" s="1074"/>
      <c r="AO153" s="1074"/>
      <c r="AP153" s="1074"/>
      <c r="AQ153" s="1074"/>
      <c r="AR153" s="1074"/>
      <c r="AS153" s="1074"/>
      <c r="AT153" s="1074"/>
      <c r="AU153" s="1074"/>
      <c r="AV153" s="1074"/>
      <c r="AW153" s="1075"/>
      <c r="AX153" s="1075"/>
      <c r="AY153" s="1075"/>
      <c r="AZ153" s="1076"/>
      <c r="BA153" s="1076"/>
      <c r="BB153" s="1076"/>
      <c r="BC153" s="1076"/>
      <c r="BD153" s="1076"/>
      <c r="BE153" s="1076"/>
      <c r="BF153" s="1076"/>
      <c r="BG153" s="1077"/>
      <c r="BH153" s="1039"/>
      <c r="BI153" s="1039"/>
      <c r="BJ153" s="1039"/>
      <c r="BK153" s="1039"/>
      <c r="BL153" s="1039"/>
      <c r="BM153" s="1039"/>
      <c r="BN153" s="1039"/>
      <c r="BO153" s="1039"/>
      <c r="BP153" s="1039"/>
    </row>
    <row r="154" spans="1:68" ht="15" customHeight="1">
      <c r="A154" s="1022"/>
      <c r="B154" s="1069"/>
      <c r="C154" s="1069"/>
      <c r="D154" s="1069"/>
      <c r="E154" s="1069"/>
      <c r="F154" s="1069"/>
      <c r="G154" s="978"/>
      <c r="H154" s="978"/>
      <c r="I154" s="978"/>
      <c r="J154" s="978"/>
      <c r="K154" s="978"/>
      <c r="L154" s="978"/>
      <c r="M154" s="1070"/>
      <c r="N154" s="1070"/>
      <c r="O154" s="1078"/>
      <c r="P154" s="1036"/>
      <c r="Q154" s="1036"/>
      <c r="R154" s="1069"/>
      <c r="S154" s="1069"/>
      <c r="T154" s="1069"/>
      <c r="U154" s="1071"/>
      <c r="V154" s="1071"/>
      <c r="W154" s="1071"/>
      <c r="X154" s="1071"/>
      <c r="Y154" s="1070"/>
      <c r="Z154" s="1052"/>
      <c r="AA154" s="1070"/>
      <c r="AB154" s="1072"/>
      <c r="AC154" s="1070"/>
      <c r="AD154" s="1073"/>
      <c r="AE154" s="1073"/>
      <c r="AF154" s="1073"/>
      <c r="AG154" s="1073"/>
      <c r="AH154" s="1073"/>
      <c r="AI154" s="1073"/>
      <c r="AJ154" s="1073"/>
      <c r="AK154" s="1073"/>
      <c r="AL154" s="1074"/>
      <c r="AM154" s="1074"/>
      <c r="AN154" s="1074"/>
      <c r="AO154" s="1074"/>
      <c r="AP154" s="1074"/>
      <c r="AQ154" s="1074"/>
      <c r="AR154" s="1074"/>
      <c r="AS154" s="1082"/>
      <c r="AT154" s="1082"/>
      <c r="AU154" s="1082"/>
      <c r="AV154" s="1082"/>
      <c r="AW154" s="1075"/>
      <c r="AX154" s="1075"/>
      <c r="AY154" s="1075"/>
      <c r="AZ154" s="1076"/>
      <c r="BA154" s="1076"/>
      <c r="BB154" s="1076"/>
      <c r="BC154" s="1076"/>
      <c r="BD154" s="1076"/>
      <c r="BE154" s="1076"/>
      <c r="BF154" s="1076"/>
      <c r="BG154" s="1039"/>
      <c r="BH154" s="1039"/>
      <c r="BI154" s="1039"/>
      <c r="BJ154" s="1039"/>
      <c r="BK154" s="1039"/>
      <c r="BL154" s="1039"/>
      <c r="BM154" s="1039"/>
      <c r="BN154" s="1039"/>
      <c r="BO154" s="1039"/>
      <c r="BP154" s="1039"/>
    </row>
    <row r="155" spans="1:68" ht="15" customHeight="1">
      <c r="A155" s="1022"/>
      <c r="B155" s="1069"/>
      <c r="C155" s="1069"/>
      <c r="D155" s="1069"/>
      <c r="E155" s="1069"/>
      <c r="F155" s="1069"/>
      <c r="G155" s="978"/>
      <c r="H155" s="978"/>
      <c r="I155" s="978"/>
      <c r="J155" s="978"/>
      <c r="K155" s="978"/>
      <c r="L155" s="978"/>
      <c r="M155" s="1070"/>
      <c r="N155" s="1070"/>
      <c r="O155" s="1036"/>
      <c r="P155" s="1036"/>
      <c r="Q155" s="1036"/>
      <c r="R155" s="1069"/>
      <c r="S155" s="1069"/>
      <c r="T155" s="1069"/>
      <c r="U155" s="1079"/>
      <c r="V155" s="1079"/>
      <c r="W155" s="1079"/>
      <c r="X155" s="1052"/>
      <c r="Y155" s="1080"/>
      <c r="Z155" s="1052"/>
      <c r="AA155" s="1080"/>
      <c r="AB155" s="1072"/>
      <c r="AC155" s="1080"/>
      <c r="AD155" s="1054"/>
      <c r="AE155" s="1081"/>
      <c r="AF155" s="1081"/>
      <c r="AG155" s="1054"/>
      <c r="AH155" s="1054"/>
      <c r="AI155" s="1081"/>
      <c r="AJ155" s="1081"/>
      <c r="AK155" s="1054"/>
      <c r="AL155" s="1074"/>
      <c r="AM155" s="1074"/>
      <c r="AN155" s="1074"/>
      <c r="AO155" s="1075"/>
      <c r="AP155" s="1075"/>
      <c r="AQ155" s="1075"/>
      <c r="AR155" s="1075"/>
      <c r="AS155" s="1074"/>
      <c r="AT155" s="1074"/>
      <c r="AU155" s="1074"/>
      <c r="AV155" s="1074"/>
      <c r="AW155" s="1075"/>
      <c r="AX155" s="1075"/>
      <c r="AY155" s="1075"/>
      <c r="AZ155" s="1069"/>
      <c r="BA155" s="1069"/>
      <c r="BB155" s="1069"/>
      <c r="BC155" s="1069"/>
      <c r="BD155" s="1069"/>
      <c r="BE155" s="1069"/>
      <c r="BF155" s="1069"/>
      <c r="BG155" s="1039"/>
      <c r="BH155" s="1039"/>
      <c r="BI155" s="1039"/>
      <c r="BJ155" s="1039"/>
      <c r="BK155" s="1039"/>
      <c r="BL155" s="1039"/>
      <c r="BM155" s="1039"/>
      <c r="BN155" s="1039"/>
      <c r="BO155" s="1039"/>
      <c r="BP155" s="1039"/>
    </row>
    <row r="156" spans="1:68">
      <c r="A156" s="1024"/>
      <c r="B156" s="1024"/>
      <c r="C156" s="1024"/>
      <c r="D156" s="1024"/>
      <c r="E156" s="1024"/>
      <c r="F156" s="1024"/>
      <c r="G156" s="1024"/>
      <c r="H156" s="1024"/>
      <c r="I156" s="1024"/>
      <c r="J156" s="1024"/>
      <c r="K156" s="1024"/>
      <c r="L156" s="1024"/>
      <c r="M156" s="1024"/>
      <c r="N156" s="1024"/>
      <c r="O156" s="1024"/>
      <c r="P156" s="1024"/>
      <c r="Q156" s="1024"/>
      <c r="R156" s="1024"/>
      <c r="S156" s="1024"/>
      <c r="T156" s="1024"/>
      <c r="U156" s="1024"/>
      <c r="V156" s="1024"/>
      <c r="W156" s="1024"/>
      <c r="X156" s="1041"/>
      <c r="Y156" s="1042"/>
      <c r="Z156" s="1041"/>
      <c r="AA156" s="1043"/>
      <c r="AB156" s="1044"/>
      <c r="AC156" s="1042"/>
      <c r="AD156" s="1045"/>
      <c r="AE156" s="1045"/>
      <c r="AF156" s="1045"/>
      <c r="AG156" s="1045"/>
      <c r="AH156" s="1045"/>
      <c r="AI156" s="1045"/>
      <c r="AJ156" s="1045"/>
      <c r="AK156" s="1045"/>
      <c r="AL156" s="792"/>
      <c r="AM156" s="792"/>
      <c r="AN156" s="792"/>
      <c r="AO156" s="792"/>
      <c r="AP156" s="792"/>
      <c r="AQ156" s="792"/>
      <c r="AR156" s="792"/>
      <c r="AS156" s="792"/>
      <c r="AT156" s="792"/>
      <c r="AU156" s="792"/>
      <c r="AV156" s="792"/>
      <c r="AW156" s="1044"/>
      <c r="AX156" s="1046"/>
      <c r="AY156" s="1046"/>
      <c r="AZ156" s="1047"/>
      <c r="BA156" s="1047"/>
      <c r="BB156" s="1047"/>
      <c r="BC156" s="1047"/>
      <c r="BD156" s="1047"/>
      <c r="BE156" s="1047"/>
      <c r="BF156" s="1047"/>
      <c r="BG156" s="1048"/>
      <c r="BH156" s="1048"/>
      <c r="BI156" s="1048"/>
      <c r="BJ156" s="1048"/>
      <c r="BK156" s="1048"/>
      <c r="BL156" s="1048"/>
      <c r="BM156" s="1048"/>
      <c r="BN156" s="1048"/>
      <c r="BO156" s="1048"/>
      <c r="BP156" s="1048"/>
    </row>
    <row r="157" spans="1:68" ht="12" customHeight="1">
      <c r="A157" s="1024"/>
      <c r="B157" s="1024"/>
      <c r="C157" s="1024"/>
      <c r="D157" s="1024"/>
      <c r="E157" s="1024"/>
      <c r="F157" s="1024"/>
      <c r="G157" s="1024"/>
      <c r="H157" s="1024"/>
      <c r="I157" s="1024"/>
      <c r="J157" s="1024"/>
      <c r="K157" s="1024"/>
      <c r="L157" s="1024"/>
      <c r="M157" s="1024"/>
      <c r="N157" s="1024"/>
      <c r="O157" s="1024"/>
      <c r="P157" s="1024"/>
      <c r="Q157" s="1024"/>
      <c r="R157" s="1024"/>
      <c r="S157" s="1024"/>
      <c r="T157" s="1024"/>
      <c r="U157" s="1024"/>
      <c r="V157" s="1024"/>
      <c r="W157" s="1024"/>
      <c r="X157" s="1041"/>
      <c r="Y157" s="1042"/>
      <c r="Z157" s="1041"/>
      <c r="AA157" s="1042"/>
      <c r="AB157" s="1044"/>
      <c r="AC157" s="1042"/>
      <c r="AD157" s="1045"/>
      <c r="AE157" s="1045"/>
      <c r="AF157" s="1045"/>
      <c r="AG157" s="1045"/>
      <c r="AH157" s="1045"/>
      <c r="AI157" s="1045"/>
      <c r="AJ157" s="1045"/>
      <c r="AK157" s="1045"/>
      <c r="AL157" s="792"/>
      <c r="AM157" s="792"/>
      <c r="AN157" s="792"/>
      <c r="AO157" s="792"/>
      <c r="AP157" s="792"/>
      <c r="AQ157" s="792"/>
      <c r="AR157" s="792"/>
      <c r="AS157" s="792"/>
      <c r="AT157" s="792"/>
      <c r="AU157" s="792"/>
      <c r="AV157" s="792"/>
      <c r="AW157" s="1046"/>
      <c r="AX157" s="1046"/>
      <c r="AY157" s="1046"/>
      <c r="AZ157" s="1047"/>
      <c r="BA157" s="1047"/>
      <c r="BB157" s="1047"/>
      <c r="BC157" s="1047"/>
      <c r="BD157" s="1047"/>
      <c r="BE157" s="1047"/>
      <c r="BF157" s="1047"/>
      <c r="BG157" s="1048"/>
      <c r="BH157" s="1048"/>
      <c r="BI157" s="1048"/>
      <c r="BJ157" s="1048"/>
      <c r="BK157" s="1048"/>
      <c r="BL157" s="1048"/>
      <c r="BM157" s="1048"/>
      <c r="BN157" s="1048"/>
      <c r="BO157" s="1048"/>
      <c r="BP157" s="1048"/>
    </row>
    <row r="158" spans="1:68">
      <c r="A158" s="754"/>
      <c r="B158" s="754"/>
      <c r="C158" s="1013"/>
      <c r="D158" s="1013"/>
      <c r="E158" s="1013"/>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row>
    <row r="159" spans="1:68" ht="12" customHeight="1">
      <c r="A159" s="744"/>
      <c r="B159" s="744"/>
      <c r="C159" s="1013"/>
      <c r="D159" s="1013"/>
      <c r="E159" s="1013"/>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row>
    <row r="160" spans="1:68" ht="12" customHeight="1">
      <c r="A160" s="754"/>
      <c r="B160" s="1014"/>
      <c r="C160" s="1013"/>
      <c r="D160" s="1013"/>
      <c r="E160" s="1013"/>
      <c r="F160" s="1049"/>
      <c r="G160" s="1049"/>
      <c r="H160" s="1049"/>
      <c r="I160" s="1049"/>
      <c r="J160" s="1049"/>
      <c r="K160" s="1049"/>
      <c r="L160" s="1049"/>
      <c r="M160" s="1049"/>
      <c r="N160" s="1049"/>
      <c r="O160" s="1049"/>
      <c r="P160" s="1049"/>
      <c r="Q160" s="1049"/>
      <c r="R160" s="1049"/>
      <c r="S160" s="1049"/>
      <c r="T160" s="1049"/>
      <c r="U160" s="1049"/>
      <c r="V160" s="1049"/>
      <c r="W160" s="1049"/>
      <c r="X160" s="1049"/>
      <c r="Y160" s="1049"/>
      <c r="Z160" s="1049"/>
      <c r="AA160" s="1049"/>
      <c r="AB160" s="1049"/>
      <c r="AC160" s="1049"/>
      <c r="AD160" s="1049"/>
      <c r="AE160" s="1049"/>
      <c r="AF160" s="1049"/>
      <c r="AG160" s="1049"/>
      <c r="AH160" s="1049"/>
      <c r="AI160" s="1049"/>
      <c r="AJ160" s="1049"/>
      <c r="AK160" s="1049"/>
      <c r="AL160" s="1049"/>
      <c r="AM160" s="1049"/>
      <c r="AN160" s="1049"/>
      <c r="AO160" s="1049"/>
      <c r="AP160" s="1049"/>
      <c r="AQ160" s="1049"/>
      <c r="AR160" s="1049"/>
      <c r="AS160" s="1049"/>
      <c r="AT160" s="1049"/>
      <c r="AU160" s="1049"/>
      <c r="AV160" s="1049"/>
      <c r="AW160" s="1049"/>
      <c r="AX160" s="1049"/>
      <c r="AY160" s="1049"/>
      <c r="AZ160" s="1049"/>
      <c r="BA160" s="1049"/>
      <c r="BB160" s="1049"/>
      <c r="BC160" s="1049"/>
      <c r="BD160" s="1049"/>
      <c r="BE160" s="1049"/>
      <c r="BF160" s="1049"/>
      <c r="BG160" s="1049"/>
      <c r="BH160" s="1049"/>
      <c r="BI160" s="1049"/>
      <c r="BJ160" s="1049"/>
      <c r="BK160" s="1049"/>
      <c r="BL160" s="1049"/>
      <c r="BM160" s="1049"/>
      <c r="BN160" s="1049"/>
      <c r="BO160" s="1049"/>
      <c r="BP160" s="1049"/>
    </row>
    <row r="161" spans="1:68">
      <c r="A161" s="754"/>
      <c r="B161" s="754"/>
      <c r="C161" s="1013"/>
      <c r="D161" s="1013"/>
      <c r="E161" s="1013"/>
      <c r="F161" s="1049"/>
      <c r="G161" s="1049"/>
      <c r="H161" s="1049"/>
      <c r="I161" s="1049"/>
      <c r="J161" s="1049"/>
      <c r="K161" s="1049"/>
      <c r="L161" s="1049"/>
      <c r="M161" s="1049"/>
      <c r="N161" s="1049"/>
      <c r="O161" s="1049"/>
      <c r="P161" s="1049"/>
      <c r="Q161" s="1049"/>
      <c r="R161" s="1049"/>
      <c r="S161" s="1049"/>
      <c r="T161" s="1049"/>
      <c r="U161" s="1049"/>
      <c r="V161" s="1049"/>
      <c r="W161" s="1049"/>
      <c r="X161" s="1049"/>
      <c r="Y161" s="1049"/>
      <c r="Z161" s="1049"/>
      <c r="AA161" s="1049"/>
      <c r="AB161" s="1049"/>
      <c r="AC161" s="1049"/>
      <c r="AD161" s="1049"/>
      <c r="AE161" s="1049"/>
      <c r="AF161" s="1049"/>
      <c r="AG161" s="1049"/>
      <c r="AH161" s="1049"/>
      <c r="AI161" s="1049"/>
      <c r="AJ161" s="1049"/>
      <c r="AK161" s="1049"/>
      <c r="AL161" s="1049"/>
      <c r="AM161" s="1049"/>
      <c r="AN161" s="1049"/>
      <c r="AO161" s="1049"/>
      <c r="AP161" s="1049"/>
      <c r="AQ161" s="1049"/>
      <c r="AR161" s="1049"/>
      <c r="AS161" s="1049"/>
      <c r="AT161" s="1049"/>
      <c r="AU161" s="1049"/>
      <c r="AV161" s="1049"/>
      <c r="AW161" s="1049"/>
      <c r="AX161" s="1049"/>
      <c r="AY161" s="1049"/>
      <c r="AZ161" s="1049"/>
      <c r="BA161" s="1049"/>
      <c r="BB161" s="1049"/>
      <c r="BC161" s="1049"/>
      <c r="BD161" s="1049"/>
      <c r="BE161" s="1049"/>
      <c r="BF161" s="1049"/>
      <c r="BG161" s="1049"/>
      <c r="BH161" s="1049"/>
      <c r="BI161" s="1049"/>
      <c r="BJ161" s="1049"/>
      <c r="BK161" s="1049"/>
      <c r="BL161" s="1049"/>
      <c r="BM161" s="1049"/>
      <c r="BN161" s="1049"/>
      <c r="BO161" s="1049"/>
      <c r="BP161" s="1049"/>
    </row>
    <row r="162" spans="1:68" ht="12" customHeight="1">
      <c r="A162" s="754"/>
      <c r="B162" s="754"/>
      <c r="C162" s="1013"/>
      <c r="D162" s="1013"/>
      <c r="E162" s="1013"/>
      <c r="F162" s="1049"/>
      <c r="G162" s="1049"/>
      <c r="H162" s="1049"/>
      <c r="I162" s="1049"/>
      <c r="J162" s="1049"/>
      <c r="K162" s="1049"/>
      <c r="L162" s="1049"/>
      <c r="M162" s="1049"/>
      <c r="N162" s="1049"/>
      <c r="O162" s="1049"/>
      <c r="P162" s="1049"/>
      <c r="Q162" s="1049"/>
      <c r="R162" s="1049"/>
      <c r="S162" s="1049"/>
      <c r="T162" s="1049"/>
      <c r="U162" s="1049"/>
      <c r="V162" s="1049"/>
      <c r="W162" s="1049"/>
      <c r="X162" s="1049"/>
      <c r="Y162" s="1049"/>
      <c r="Z162" s="1049"/>
      <c r="AA162" s="1049"/>
      <c r="AB162" s="1049"/>
      <c r="AC162" s="1049"/>
      <c r="AD162" s="1049"/>
      <c r="AE162" s="1049"/>
      <c r="AF162" s="1049"/>
      <c r="AG162" s="1049"/>
      <c r="AH162" s="1049"/>
      <c r="AI162" s="1049"/>
      <c r="AJ162" s="1049"/>
      <c r="AK162" s="1049"/>
      <c r="AL162" s="1049"/>
      <c r="AM162" s="1049"/>
      <c r="AN162" s="1049"/>
      <c r="AO162" s="1049"/>
      <c r="AP162" s="1049"/>
      <c r="AQ162" s="1049"/>
      <c r="AR162" s="1049"/>
      <c r="AS162" s="1049"/>
      <c r="AT162" s="1049"/>
      <c r="AU162" s="1049"/>
      <c r="AV162" s="1049"/>
      <c r="AW162" s="1049"/>
      <c r="AX162" s="1049"/>
      <c r="AY162" s="1049"/>
      <c r="AZ162" s="1049"/>
      <c r="BA162" s="1049"/>
      <c r="BB162" s="1049"/>
      <c r="BC162" s="1049"/>
      <c r="BD162" s="1049"/>
      <c r="BE162" s="1049"/>
      <c r="BF162" s="1049"/>
      <c r="BG162" s="1049"/>
      <c r="BH162" s="1049"/>
      <c r="BI162" s="1049"/>
      <c r="BJ162" s="1049"/>
      <c r="BK162" s="1049"/>
      <c r="BL162" s="1049"/>
      <c r="BM162" s="1049"/>
      <c r="BN162" s="1049"/>
      <c r="BO162" s="1049"/>
      <c r="BP162" s="1049"/>
    </row>
    <row r="163" spans="1:68">
      <c r="A163" s="754"/>
      <c r="B163" s="754"/>
      <c r="C163" s="1013"/>
      <c r="D163" s="1013"/>
      <c r="E163" s="1013"/>
      <c r="F163" s="1049"/>
      <c r="G163" s="1049"/>
      <c r="H163" s="1049"/>
      <c r="I163" s="1049"/>
      <c r="J163" s="1049"/>
      <c r="K163" s="1049"/>
      <c r="L163" s="1049"/>
      <c r="M163" s="1049"/>
      <c r="N163" s="1049"/>
      <c r="O163" s="1049"/>
      <c r="P163" s="1049"/>
      <c r="Q163" s="1049"/>
      <c r="R163" s="1049"/>
      <c r="S163" s="1049"/>
      <c r="T163" s="1049"/>
      <c r="U163" s="1049"/>
      <c r="V163" s="1049"/>
      <c r="W163" s="1049"/>
      <c r="X163" s="1049"/>
      <c r="Y163" s="1049"/>
      <c r="Z163" s="1049"/>
      <c r="AA163" s="1049"/>
      <c r="AB163" s="1049"/>
      <c r="AC163" s="1049"/>
      <c r="AD163" s="1049"/>
      <c r="AE163" s="1049"/>
      <c r="AF163" s="1049"/>
      <c r="AG163" s="1049"/>
      <c r="AH163" s="1049"/>
      <c r="AI163" s="1049"/>
      <c r="AJ163" s="1049"/>
      <c r="AK163" s="1049"/>
      <c r="AL163" s="1049"/>
      <c r="AM163" s="1049"/>
      <c r="AN163" s="1049"/>
      <c r="AO163" s="1049"/>
      <c r="AP163" s="1049"/>
      <c r="AQ163" s="1049"/>
      <c r="AR163" s="1049"/>
      <c r="AS163" s="1049"/>
      <c r="AT163" s="1049"/>
      <c r="AU163" s="1049"/>
      <c r="AV163" s="1049"/>
      <c r="AW163" s="1049"/>
      <c r="AX163" s="1049"/>
      <c r="AY163" s="1049"/>
      <c r="AZ163" s="1049"/>
      <c r="BA163" s="1049"/>
      <c r="BB163" s="1049"/>
      <c r="BC163" s="1049"/>
      <c r="BD163" s="1049"/>
      <c r="BE163" s="1049"/>
      <c r="BF163" s="1049"/>
      <c r="BG163" s="1049"/>
      <c r="BH163" s="1049"/>
      <c r="BI163" s="1049"/>
      <c r="BJ163" s="1049"/>
      <c r="BK163" s="1049"/>
      <c r="BL163" s="1049"/>
      <c r="BM163" s="1049"/>
      <c r="BN163" s="1049"/>
      <c r="BO163" s="1049"/>
      <c r="BP163" s="1049"/>
    </row>
    <row r="164" spans="1:68">
      <c r="A164" s="754"/>
      <c r="B164" s="754"/>
      <c r="C164" s="1013"/>
      <c r="D164" s="1013"/>
      <c r="E164" s="1013"/>
      <c r="F164" s="1049"/>
      <c r="G164" s="1050"/>
      <c r="H164" s="1050"/>
      <c r="I164" s="1050"/>
      <c r="J164" s="1050"/>
      <c r="K164" s="1050"/>
      <c r="L164" s="1050"/>
      <c r="M164" s="1050"/>
      <c r="N164" s="1050"/>
      <c r="O164" s="1050"/>
      <c r="P164" s="1050"/>
      <c r="Q164" s="1050"/>
      <c r="R164" s="1050"/>
      <c r="S164" s="1050"/>
      <c r="T164" s="1050"/>
      <c r="U164" s="1050"/>
      <c r="V164" s="1050"/>
      <c r="W164" s="1050"/>
      <c r="X164" s="1050"/>
      <c r="Y164" s="1050"/>
      <c r="Z164" s="1050"/>
      <c r="AA164" s="1050"/>
      <c r="AB164" s="1050"/>
      <c r="AC164" s="1050"/>
      <c r="AD164" s="1050"/>
      <c r="AE164" s="1050"/>
      <c r="AF164" s="1050"/>
      <c r="AG164" s="1050"/>
      <c r="AH164" s="1050"/>
      <c r="AI164" s="1050"/>
      <c r="AJ164" s="1050"/>
      <c r="AK164" s="1050"/>
      <c r="AL164" s="1050"/>
      <c r="AM164" s="1050"/>
      <c r="AN164" s="1050"/>
      <c r="AO164" s="1050"/>
      <c r="AP164" s="1050"/>
      <c r="AQ164" s="1050"/>
      <c r="AR164" s="1050"/>
      <c r="AS164" s="1050"/>
      <c r="AT164" s="1050"/>
      <c r="AU164" s="1050"/>
      <c r="AV164" s="1050"/>
      <c r="AW164" s="1050"/>
      <c r="AX164" s="1050"/>
      <c r="AY164" s="1050"/>
      <c r="AZ164" s="1050"/>
      <c r="BA164" s="1050"/>
      <c r="BB164" s="1050"/>
      <c r="BC164" s="1050"/>
      <c r="BD164" s="1050"/>
      <c r="BE164" s="1050"/>
      <c r="BF164" s="1050"/>
      <c r="BG164" s="1050"/>
      <c r="BH164" s="1050"/>
      <c r="BI164" s="1050"/>
      <c r="BJ164" s="1050"/>
      <c r="BK164" s="1050"/>
      <c r="BL164" s="1050"/>
      <c r="BM164" s="1050"/>
      <c r="BN164" s="1050"/>
      <c r="BO164" s="1050"/>
      <c r="BP164" s="1050"/>
    </row>
    <row r="165" spans="1:68">
      <c r="A165" s="754"/>
      <c r="B165" s="754"/>
      <c r="C165" s="1013"/>
      <c r="D165" s="1013"/>
      <c r="E165" s="1013"/>
      <c r="F165" s="1050"/>
      <c r="G165" s="1050"/>
      <c r="H165" s="1050"/>
      <c r="I165" s="1050"/>
      <c r="J165" s="1050"/>
      <c r="K165" s="1050"/>
      <c r="L165" s="1050"/>
      <c r="M165" s="1050"/>
      <c r="N165" s="1050"/>
      <c r="O165" s="1050"/>
      <c r="P165" s="1050"/>
      <c r="Q165" s="1050"/>
      <c r="R165" s="1050"/>
      <c r="S165" s="1050"/>
      <c r="T165" s="1050"/>
      <c r="U165" s="1050"/>
      <c r="V165" s="1050"/>
      <c r="W165" s="1050"/>
      <c r="X165" s="1050"/>
      <c r="Y165" s="1050"/>
      <c r="Z165" s="1050"/>
      <c r="AA165" s="1050"/>
      <c r="AB165" s="1050"/>
      <c r="AC165" s="1050"/>
      <c r="AD165" s="1050"/>
      <c r="AE165" s="1050"/>
      <c r="AF165" s="1050"/>
      <c r="AG165" s="1050"/>
      <c r="AH165" s="1050"/>
      <c r="AI165" s="1050"/>
      <c r="AJ165" s="1050"/>
      <c r="AK165" s="1050"/>
      <c r="AL165" s="1050"/>
      <c r="AM165" s="1050"/>
      <c r="AN165" s="1050"/>
      <c r="AO165" s="1050"/>
      <c r="AP165" s="1050"/>
      <c r="AQ165" s="1050"/>
      <c r="AR165" s="1050"/>
      <c r="AS165" s="1050"/>
      <c r="AT165" s="1050"/>
      <c r="AU165" s="1050"/>
      <c r="AV165" s="1050"/>
      <c r="AW165" s="1050"/>
      <c r="AX165" s="1050"/>
      <c r="AY165" s="1050"/>
      <c r="AZ165" s="1050"/>
      <c r="BA165" s="1050"/>
      <c r="BB165" s="1050"/>
      <c r="BC165" s="1050"/>
      <c r="BD165" s="1050"/>
      <c r="BE165" s="1050"/>
      <c r="BF165" s="1050"/>
      <c r="BG165" s="1050"/>
      <c r="BH165" s="1050"/>
      <c r="BI165" s="1050"/>
      <c r="BJ165" s="1050"/>
      <c r="BK165" s="1050"/>
      <c r="BL165" s="1050"/>
      <c r="BM165" s="1050"/>
      <c r="BN165" s="1050"/>
      <c r="BO165" s="1050"/>
      <c r="BP165" s="1050"/>
    </row>
    <row r="166" spans="1:68">
      <c r="C166" s="1015"/>
      <c r="D166" s="1015"/>
      <c r="E166" s="1015"/>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row>
  </sheetData>
  <sheetProtection algorithmName="SHA-512" hashValue="QP/vAIWRqPO+w+rOaBHOHByluzzwuzJGdVAEi+SXrLm5DTajrllfCSKDBH2LJMBOMNccgCacWsmCHwUq7tSoag==" saltValue="F4zHsqi7TDKdMZzhn23j2g==" spinCount="100000" sheet="1" formatCells="0" formatColumns="0" formatRows="0"/>
  <mergeCells count="900">
    <mergeCell ref="D119:BP120"/>
    <mergeCell ref="D121:BP122"/>
    <mergeCell ref="D123:BP123"/>
    <mergeCell ref="AZ114:BB115"/>
    <mergeCell ref="BC114:BF115"/>
    <mergeCell ref="BG114:BP115"/>
    <mergeCell ref="A116:B116"/>
    <mergeCell ref="D116:BP117"/>
    <mergeCell ref="D118:BP118"/>
    <mergeCell ref="AZ113:BB113"/>
    <mergeCell ref="A114:W115"/>
    <mergeCell ref="AD114:AG115"/>
    <mergeCell ref="AH114:AK115"/>
    <mergeCell ref="AL114:AV115"/>
    <mergeCell ref="AW114:AY115"/>
    <mergeCell ref="A111:A113"/>
    <mergeCell ref="B111:F112"/>
    <mergeCell ref="G111:L113"/>
    <mergeCell ref="M111:M113"/>
    <mergeCell ref="N111:N113"/>
    <mergeCell ref="B113:D113"/>
    <mergeCell ref="E113:F113"/>
    <mergeCell ref="AS111:AV111"/>
    <mergeCell ref="AW111:AY113"/>
    <mergeCell ref="AZ111:BB112"/>
    <mergeCell ref="BG111:BP113"/>
    <mergeCell ref="O112:Q113"/>
    <mergeCell ref="AL112:AN112"/>
    <mergeCell ref="AO112:AR112"/>
    <mergeCell ref="AS112:AV112"/>
    <mergeCell ref="U113:W113"/>
    <mergeCell ref="AE113:AF113"/>
    <mergeCell ref="AB111:AB112"/>
    <mergeCell ref="AC111:AC112"/>
    <mergeCell ref="AD111:AG112"/>
    <mergeCell ref="AH111:AK112"/>
    <mergeCell ref="AL111:AN111"/>
    <mergeCell ref="AO111:AR111"/>
    <mergeCell ref="R111:T113"/>
    <mergeCell ref="U111:W112"/>
    <mergeCell ref="X111:X112"/>
    <mergeCell ref="Y111:Y112"/>
    <mergeCell ref="Z111:Z112"/>
    <mergeCell ref="AA111:AA112"/>
    <mergeCell ref="O111:Q111"/>
    <mergeCell ref="AI113:AJ113"/>
    <mergeCell ref="AL113:AN113"/>
    <mergeCell ref="AO113:AR113"/>
    <mergeCell ref="AS113:AV113"/>
    <mergeCell ref="AE110:AF110"/>
    <mergeCell ref="AI110:AJ110"/>
    <mergeCell ref="AL110:AN110"/>
    <mergeCell ref="AZ108:BB109"/>
    <mergeCell ref="BG108:BP110"/>
    <mergeCell ref="O109:Q110"/>
    <mergeCell ref="AL109:AN109"/>
    <mergeCell ref="AO109:AR109"/>
    <mergeCell ref="AS109:AV109"/>
    <mergeCell ref="AO110:AR110"/>
    <mergeCell ref="AS110:AV110"/>
    <mergeCell ref="AZ110:BB110"/>
    <mergeCell ref="AD108:AG109"/>
    <mergeCell ref="AH108:AK109"/>
    <mergeCell ref="AL108:AN108"/>
    <mergeCell ref="AO108:AR108"/>
    <mergeCell ref="AS108:AV108"/>
    <mergeCell ref="AW108:AY110"/>
    <mergeCell ref="X108:X109"/>
    <mergeCell ref="Y108:Y109"/>
    <mergeCell ref="Z108:Z109"/>
    <mergeCell ref="AA108:AA109"/>
    <mergeCell ref="AB108:AB109"/>
    <mergeCell ref="AC108:AC109"/>
    <mergeCell ref="A108:A110"/>
    <mergeCell ref="B108:F109"/>
    <mergeCell ref="G108:L110"/>
    <mergeCell ref="M108:M110"/>
    <mergeCell ref="N108:N110"/>
    <mergeCell ref="O108:Q108"/>
    <mergeCell ref="R108:T110"/>
    <mergeCell ref="U108:W109"/>
    <mergeCell ref="B107:D107"/>
    <mergeCell ref="E107:F107"/>
    <mergeCell ref="U107:W107"/>
    <mergeCell ref="B110:D110"/>
    <mergeCell ref="E110:F110"/>
    <mergeCell ref="U110:W110"/>
    <mergeCell ref="BG105:BP107"/>
    <mergeCell ref="O106:Q107"/>
    <mergeCell ref="AL106:AN106"/>
    <mergeCell ref="AO106:AR106"/>
    <mergeCell ref="AS106:AV106"/>
    <mergeCell ref="AO107:AR107"/>
    <mergeCell ref="AA105:AA106"/>
    <mergeCell ref="AB105:AB106"/>
    <mergeCell ref="AC105:AC106"/>
    <mergeCell ref="AD105:AG106"/>
    <mergeCell ref="AH105:AK106"/>
    <mergeCell ref="AL105:AN105"/>
    <mergeCell ref="O105:Q105"/>
    <mergeCell ref="R105:T107"/>
    <mergeCell ref="U105:W106"/>
    <mergeCell ref="X105:X106"/>
    <mergeCell ref="Y105:Y106"/>
    <mergeCell ref="Z105:Z106"/>
    <mergeCell ref="AS107:AV107"/>
    <mergeCell ref="AZ107:BB107"/>
    <mergeCell ref="AE107:AF107"/>
    <mergeCell ref="AI107:AJ107"/>
    <mergeCell ref="AL107:AN107"/>
    <mergeCell ref="AZ104:BB104"/>
    <mergeCell ref="A105:A107"/>
    <mergeCell ref="B105:F106"/>
    <mergeCell ref="G105:L107"/>
    <mergeCell ref="M105:M107"/>
    <mergeCell ref="N105:N107"/>
    <mergeCell ref="A102:A104"/>
    <mergeCell ref="B102:F103"/>
    <mergeCell ref="G102:L104"/>
    <mergeCell ref="M102:M104"/>
    <mergeCell ref="N102:N104"/>
    <mergeCell ref="B104:D104"/>
    <mergeCell ref="E104:F104"/>
    <mergeCell ref="AO105:AR105"/>
    <mergeCell ref="AS105:AV105"/>
    <mergeCell ref="AW105:AY107"/>
    <mergeCell ref="AZ105:BB106"/>
    <mergeCell ref="AS102:AV102"/>
    <mergeCell ref="AW102:AY104"/>
    <mergeCell ref="AZ102:BB103"/>
    <mergeCell ref="BG102:BP104"/>
    <mergeCell ref="O103:Q104"/>
    <mergeCell ref="AL103:AN103"/>
    <mergeCell ref="AO103:AR103"/>
    <mergeCell ref="AS103:AV103"/>
    <mergeCell ref="U104:W104"/>
    <mergeCell ref="AE104:AF104"/>
    <mergeCell ref="AB102:AB103"/>
    <mergeCell ref="AC102:AC103"/>
    <mergeCell ref="AD102:AG103"/>
    <mergeCell ref="AH102:AK103"/>
    <mergeCell ref="AL102:AN102"/>
    <mergeCell ref="AO102:AR102"/>
    <mergeCell ref="R102:T104"/>
    <mergeCell ref="U102:W103"/>
    <mergeCell ref="X102:X103"/>
    <mergeCell ref="Y102:Y103"/>
    <mergeCell ref="Z102:Z103"/>
    <mergeCell ref="AA102:AA103"/>
    <mergeCell ref="O102:Q102"/>
    <mergeCell ref="AI104:AJ104"/>
    <mergeCell ref="AL104:AN104"/>
    <mergeCell ref="AO104:AR104"/>
    <mergeCell ref="AS104:AV104"/>
    <mergeCell ref="AE101:AF101"/>
    <mergeCell ref="AI101:AJ101"/>
    <mergeCell ref="AL101:AN101"/>
    <mergeCell ref="AZ99:BB100"/>
    <mergeCell ref="BG99:BP101"/>
    <mergeCell ref="O100:Q101"/>
    <mergeCell ref="AL100:AN100"/>
    <mergeCell ref="AO100:AR100"/>
    <mergeCell ref="AS100:AV100"/>
    <mergeCell ref="AO101:AR101"/>
    <mergeCell ref="AS101:AV101"/>
    <mergeCell ref="AZ101:BB101"/>
    <mergeCell ref="AD99:AG100"/>
    <mergeCell ref="AH99:AK100"/>
    <mergeCell ref="AL99:AN99"/>
    <mergeCell ref="AO99:AR99"/>
    <mergeCell ref="AS99:AV99"/>
    <mergeCell ref="AW99:AY101"/>
    <mergeCell ref="X99:X100"/>
    <mergeCell ref="Y99:Y100"/>
    <mergeCell ref="Z99:Z100"/>
    <mergeCell ref="AA99:AA100"/>
    <mergeCell ref="AB99:AB100"/>
    <mergeCell ref="AC99:AC100"/>
    <mergeCell ref="A99:A101"/>
    <mergeCell ref="B99:F100"/>
    <mergeCell ref="G99:L101"/>
    <mergeCell ref="M99:M101"/>
    <mergeCell ref="N99:N101"/>
    <mergeCell ref="O99:Q99"/>
    <mergeCell ref="R99:T101"/>
    <mergeCell ref="U99:W100"/>
    <mergeCell ref="B98:D98"/>
    <mergeCell ref="E98:F98"/>
    <mergeCell ref="U98:W98"/>
    <mergeCell ref="B101:D101"/>
    <mergeCell ref="E101:F101"/>
    <mergeCell ref="U101:W101"/>
    <mergeCell ref="BG96:BP98"/>
    <mergeCell ref="O97:Q98"/>
    <mergeCell ref="AL97:AN97"/>
    <mergeCell ref="AO97:AR97"/>
    <mergeCell ref="AS97:AV97"/>
    <mergeCell ref="AO98:AR98"/>
    <mergeCell ref="AA96:AA97"/>
    <mergeCell ref="AB96:AB97"/>
    <mergeCell ref="AC96:AC97"/>
    <mergeCell ref="AD96:AG97"/>
    <mergeCell ref="AH96:AK97"/>
    <mergeCell ref="AL96:AN96"/>
    <mergeCell ref="O96:Q96"/>
    <mergeCell ref="R96:T98"/>
    <mergeCell ref="U96:W97"/>
    <mergeCell ref="X96:X97"/>
    <mergeCell ref="Y96:Y97"/>
    <mergeCell ref="Z96:Z97"/>
    <mergeCell ref="AS98:AV98"/>
    <mergeCell ref="AZ98:BB98"/>
    <mergeCell ref="AE98:AF98"/>
    <mergeCell ref="AI98:AJ98"/>
    <mergeCell ref="AL98:AN98"/>
    <mergeCell ref="AZ95:BB95"/>
    <mergeCell ref="A96:A98"/>
    <mergeCell ref="B96:F97"/>
    <mergeCell ref="G96:L98"/>
    <mergeCell ref="M96:M98"/>
    <mergeCell ref="N96:N98"/>
    <mergeCell ref="A93:A95"/>
    <mergeCell ref="B93:F94"/>
    <mergeCell ref="G93:L95"/>
    <mergeCell ref="M93:M95"/>
    <mergeCell ref="N93:N95"/>
    <mergeCell ref="B95:D95"/>
    <mergeCell ref="E95:F95"/>
    <mergeCell ref="AO96:AR96"/>
    <mergeCell ref="AS96:AV96"/>
    <mergeCell ref="AW96:AY98"/>
    <mergeCell ref="AZ96:BB97"/>
    <mergeCell ref="AS93:AV93"/>
    <mergeCell ref="AW93:AY95"/>
    <mergeCell ref="AZ93:BB94"/>
    <mergeCell ref="BG93:BP95"/>
    <mergeCell ref="O94:Q95"/>
    <mergeCell ref="AL94:AN94"/>
    <mergeCell ref="AO94:AR94"/>
    <mergeCell ref="AS94:AV94"/>
    <mergeCell ref="U95:W95"/>
    <mergeCell ref="AE95:AF95"/>
    <mergeCell ref="AB93:AB94"/>
    <mergeCell ref="AC93:AC94"/>
    <mergeCell ref="AD93:AG94"/>
    <mergeCell ref="AH93:AK94"/>
    <mergeCell ref="AL93:AN93"/>
    <mergeCell ref="AO93:AR93"/>
    <mergeCell ref="R93:T95"/>
    <mergeCell ref="U93:W94"/>
    <mergeCell ref="X93:X94"/>
    <mergeCell ref="Y93:Y94"/>
    <mergeCell ref="Z93:Z94"/>
    <mergeCell ref="AA93:AA94"/>
    <mergeCell ref="O93:Q93"/>
    <mergeCell ref="AI95:AJ95"/>
    <mergeCell ref="AL95:AN95"/>
    <mergeCell ref="AO95:AR95"/>
    <mergeCell ref="AS95:AV95"/>
    <mergeCell ref="B91:D92"/>
    <mergeCell ref="E91:F92"/>
    <mergeCell ref="AL91:AN91"/>
    <mergeCell ref="AO91:AR91"/>
    <mergeCell ref="AS91:AV91"/>
    <mergeCell ref="AZ91:BB92"/>
    <mergeCell ref="AE92:AF92"/>
    <mergeCell ref="AI92:AJ92"/>
    <mergeCell ref="AL92:AN92"/>
    <mergeCell ref="AO92:AR92"/>
    <mergeCell ref="O90:Q92"/>
    <mergeCell ref="U90:W92"/>
    <mergeCell ref="X90:Y92"/>
    <mergeCell ref="AL90:AN90"/>
    <mergeCell ref="AO90:AR90"/>
    <mergeCell ref="AS90:AV90"/>
    <mergeCell ref="AS92:AV92"/>
    <mergeCell ref="A83:BP83"/>
    <mergeCell ref="A85:BP85"/>
    <mergeCell ref="A87:A92"/>
    <mergeCell ref="B87:F90"/>
    <mergeCell ref="G87:L92"/>
    <mergeCell ref="M87:M92"/>
    <mergeCell ref="N87:N92"/>
    <mergeCell ref="O87:Q89"/>
    <mergeCell ref="R87:T92"/>
    <mergeCell ref="U87:AC88"/>
    <mergeCell ref="U89:Y89"/>
    <mergeCell ref="Z89:AA92"/>
    <mergeCell ref="AB89:AC92"/>
    <mergeCell ref="AL89:AV89"/>
    <mergeCell ref="AZ89:BB90"/>
    <mergeCell ref="BG89:BP92"/>
    <mergeCell ref="AD87:AK87"/>
    <mergeCell ref="AL87:AV88"/>
    <mergeCell ref="AW87:AY92"/>
    <mergeCell ref="AZ87:BB88"/>
    <mergeCell ref="BC87:BF92"/>
    <mergeCell ref="BG87:BP88"/>
    <mergeCell ref="AD88:AG91"/>
    <mergeCell ref="AH88:AK91"/>
    <mergeCell ref="D78:BP79"/>
    <mergeCell ref="D80:BP81"/>
    <mergeCell ref="D82:BP82"/>
    <mergeCell ref="A42:BP42"/>
    <mergeCell ref="A44:BP44"/>
    <mergeCell ref="A46:A51"/>
    <mergeCell ref="B46:F49"/>
    <mergeCell ref="G46:L51"/>
    <mergeCell ref="M46:M51"/>
    <mergeCell ref="N46:N51"/>
    <mergeCell ref="AZ73:BB74"/>
    <mergeCell ref="BC73:BF74"/>
    <mergeCell ref="BG73:BP74"/>
    <mergeCell ref="A75:B75"/>
    <mergeCell ref="D75:BP76"/>
    <mergeCell ref="D77:BP77"/>
    <mergeCell ref="AI72:AJ72"/>
    <mergeCell ref="AL72:AN72"/>
    <mergeCell ref="AO72:AR72"/>
    <mergeCell ref="AS72:AV72"/>
    <mergeCell ref="AZ72:BB72"/>
    <mergeCell ref="A73:W74"/>
    <mergeCell ref="AD73:AG74"/>
    <mergeCell ref="AH73:AK74"/>
    <mergeCell ref="AL73:AV74"/>
    <mergeCell ref="AW73:AY74"/>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A70:A72"/>
    <mergeCell ref="B70:F71"/>
    <mergeCell ref="G70:L72"/>
    <mergeCell ref="M70:M72"/>
    <mergeCell ref="N70:N72"/>
    <mergeCell ref="O70:Q70"/>
    <mergeCell ref="B72:D72"/>
    <mergeCell ref="E72:F72"/>
    <mergeCell ref="B69:D69"/>
    <mergeCell ref="E69:F69"/>
    <mergeCell ref="A67:A69"/>
    <mergeCell ref="B67:F68"/>
    <mergeCell ref="G67:L69"/>
    <mergeCell ref="M67:M69"/>
    <mergeCell ref="N67:N69"/>
    <mergeCell ref="O67:Q67"/>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R67:T69"/>
    <mergeCell ref="U67:W68"/>
    <mergeCell ref="B66:D66"/>
    <mergeCell ref="E66:F66"/>
    <mergeCell ref="U66:W66"/>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Y55:Y56"/>
    <mergeCell ref="Z55:Z56"/>
    <mergeCell ref="AC58:AC59"/>
    <mergeCell ref="A58:A60"/>
    <mergeCell ref="B58:F59"/>
    <mergeCell ref="G58:L60"/>
    <mergeCell ref="M58:M60"/>
    <mergeCell ref="N58:N60"/>
    <mergeCell ref="O58:Q58"/>
    <mergeCell ref="R58:T60"/>
    <mergeCell ref="U58:W59"/>
    <mergeCell ref="AS52:AV52"/>
    <mergeCell ref="AW52:AY54"/>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AO54:AR54"/>
    <mergeCell ref="AS54:AV54"/>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R52:T54"/>
    <mergeCell ref="U52:W53"/>
    <mergeCell ref="X52:X53"/>
    <mergeCell ref="Y52:Y53"/>
    <mergeCell ref="Z52:Z53"/>
    <mergeCell ref="AA52:AA53"/>
    <mergeCell ref="O52:Q52"/>
    <mergeCell ref="AI54:AJ54"/>
    <mergeCell ref="AL54:AN54"/>
    <mergeCell ref="B50:D51"/>
    <mergeCell ref="E50:F51"/>
    <mergeCell ref="AL50:AN50"/>
    <mergeCell ref="AO50:AR50"/>
    <mergeCell ref="AS50:AV50"/>
    <mergeCell ref="AZ50:BB51"/>
    <mergeCell ref="AE51:AF51"/>
    <mergeCell ref="AI51:AJ51"/>
    <mergeCell ref="AL51:AN51"/>
    <mergeCell ref="AO51:AR51"/>
    <mergeCell ref="AZ52:BB53"/>
    <mergeCell ref="BG48:BP51"/>
    <mergeCell ref="O49:Q51"/>
    <mergeCell ref="U49:W51"/>
    <mergeCell ref="X49:Y51"/>
    <mergeCell ref="AL49:AN49"/>
    <mergeCell ref="AO49:AR49"/>
    <mergeCell ref="AS49:AV49"/>
    <mergeCell ref="AS51:AV51"/>
    <mergeCell ref="O46:Q48"/>
    <mergeCell ref="R46:T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AZ46:BB47"/>
    <mergeCell ref="BC46:BF51"/>
    <mergeCell ref="BG46:BP47"/>
    <mergeCell ref="AD47:AG50"/>
    <mergeCell ref="AH47:AK50"/>
    <mergeCell ref="U48:Y48"/>
    <mergeCell ref="Z48:AA51"/>
    <mergeCell ref="AB48:AC51"/>
    <mergeCell ref="AL48:AV48"/>
    <mergeCell ref="AZ48:BB49"/>
    <mergeCell ref="U46:AC47"/>
    <mergeCell ref="AD46:AK46"/>
    <mergeCell ref="AL46:AV47"/>
    <mergeCell ref="AW46:AY51"/>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71" priority="67">
      <formula>LEN(TRIM(B13))=0</formula>
    </cfRule>
  </conditionalFormatting>
  <conditionalFormatting sqref="B16:D16">
    <cfRule type="containsBlanks" dxfId="270" priority="65">
      <formula>LEN(TRIM(B16))=0</formula>
    </cfRule>
  </conditionalFormatting>
  <conditionalFormatting sqref="B19:D19">
    <cfRule type="containsBlanks" dxfId="269" priority="63">
      <formula>LEN(TRIM(B19))=0</formula>
    </cfRule>
  </conditionalFormatting>
  <conditionalFormatting sqref="B22:D22">
    <cfRule type="containsBlanks" dxfId="268" priority="61">
      <formula>LEN(TRIM(B22))=0</formula>
    </cfRule>
  </conditionalFormatting>
  <conditionalFormatting sqref="B25:D25">
    <cfRule type="containsBlanks" dxfId="267" priority="59">
      <formula>LEN(TRIM(B25))=0</formula>
    </cfRule>
  </conditionalFormatting>
  <conditionalFormatting sqref="B28:D28">
    <cfRule type="containsBlanks" dxfId="266" priority="57">
      <formula>LEN(TRIM(B28))=0</formula>
    </cfRule>
  </conditionalFormatting>
  <conditionalFormatting sqref="B31:D31">
    <cfRule type="containsBlanks" dxfId="265" priority="55">
      <formula>LEN(TRIM(B31))=0</formula>
    </cfRule>
  </conditionalFormatting>
  <conditionalFormatting sqref="B54:D54">
    <cfRule type="containsBlanks" dxfId="264" priority="40">
      <formula>LEN(TRIM(B54))=0</formula>
    </cfRule>
  </conditionalFormatting>
  <conditionalFormatting sqref="B57:D57">
    <cfRule type="containsBlanks" dxfId="263" priority="38">
      <formula>LEN(TRIM(B57))=0</formula>
    </cfRule>
  </conditionalFormatting>
  <conditionalFormatting sqref="B60:D60">
    <cfRule type="containsBlanks" dxfId="262" priority="36">
      <formula>LEN(TRIM(B60))=0</formula>
    </cfRule>
  </conditionalFormatting>
  <conditionalFormatting sqref="B63:D63">
    <cfRule type="containsBlanks" dxfId="261" priority="34">
      <formula>LEN(TRIM(B63))=0</formula>
    </cfRule>
  </conditionalFormatting>
  <conditionalFormatting sqref="B66:D66">
    <cfRule type="containsBlanks" dxfId="260" priority="32">
      <formula>LEN(TRIM(B66))=0</formula>
    </cfRule>
  </conditionalFormatting>
  <conditionalFormatting sqref="B69:D69">
    <cfRule type="containsBlanks" dxfId="259" priority="30">
      <formula>LEN(TRIM(B69))=0</formula>
    </cfRule>
  </conditionalFormatting>
  <conditionalFormatting sqref="B72:D72">
    <cfRule type="containsBlanks" dxfId="258" priority="28">
      <formula>LEN(TRIM(B72))=0</formula>
    </cfRule>
  </conditionalFormatting>
  <conditionalFormatting sqref="B95:D95">
    <cfRule type="containsBlanks" dxfId="257" priority="14">
      <formula>LEN(TRIM(B95))=0</formula>
    </cfRule>
  </conditionalFormatting>
  <conditionalFormatting sqref="B98:D98">
    <cfRule type="containsBlanks" dxfId="256" priority="12">
      <formula>LEN(TRIM(B98))=0</formula>
    </cfRule>
  </conditionalFormatting>
  <conditionalFormatting sqref="B101:D101">
    <cfRule type="containsBlanks" dxfId="255" priority="10">
      <formula>LEN(TRIM(B101))=0</formula>
    </cfRule>
  </conditionalFormatting>
  <conditionalFormatting sqref="B104:D104">
    <cfRule type="containsBlanks" dxfId="254" priority="8">
      <formula>LEN(TRIM(B104))=0</formula>
    </cfRule>
  </conditionalFormatting>
  <conditionalFormatting sqref="B107:D107">
    <cfRule type="containsBlanks" dxfId="253" priority="6">
      <formula>LEN(TRIM(B107))=0</formula>
    </cfRule>
  </conditionalFormatting>
  <conditionalFormatting sqref="B110:D110">
    <cfRule type="containsBlanks" dxfId="252" priority="4">
      <formula>LEN(TRIM(B110))=0</formula>
    </cfRule>
  </conditionalFormatting>
  <conditionalFormatting sqref="B113:D113">
    <cfRule type="containsBlanks" dxfId="251" priority="2">
      <formula>LEN(TRIM(B113))=0</formula>
    </cfRule>
  </conditionalFormatting>
  <conditionalFormatting sqref="B11:F12 E13:F13">
    <cfRule type="containsBlanks" dxfId="250" priority="68">
      <formula>LEN(TRIM(B11))=0</formula>
    </cfRule>
  </conditionalFormatting>
  <conditionalFormatting sqref="B14:F15 E16:F16">
    <cfRule type="containsBlanks" dxfId="249" priority="66">
      <formula>LEN(TRIM(B14))=0</formula>
    </cfRule>
  </conditionalFormatting>
  <conditionalFormatting sqref="B17:F18 E19:F19">
    <cfRule type="containsBlanks" dxfId="248" priority="64">
      <formula>LEN(TRIM(B17))=0</formula>
    </cfRule>
  </conditionalFormatting>
  <conditionalFormatting sqref="B20:F21 E22:F22">
    <cfRule type="containsBlanks" dxfId="247" priority="62">
      <formula>LEN(TRIM(B20))=0</formula>
    </cfRule>
  </conditionalFormatting>
  <conditionalFormatting sqref="B23:F24 E25:F25">
    <cfRule type="containsBlanks" dxfId="246" priority="60">
      <formula>LEN(TRIM(B23))=0</formula>
    </cfRule>
  </conditionalFormatting>
  <conditionalFormatting sqref="B26:F27 E28:F28">
    <cfRule type="containsBlanks" dxfId="245" priority="58">
      <formula>LEN(TRIM(B26))=0</formula>
    </cfRule>
  </conditionalFormatting>
  <conditionalFormatting sqref="B29:F30 E31:F31">
    <cfRule type="containsBlanks" dxfId="244" priority="56">
      <formula>LEN(TRIM(B29))=0</formula>
    </cfRule>
  </conditionalFormatting>
  <conditionalFormatting sqref="B52:F53 E54:F54">
    <cfRule type="containsBlanks" dxfId="243" priority="41">
      <formula>LEN(TRIM(B52))=0</formula>
    </cfRule>
  </conditionalFormatting>
  <conditionalFormatting sqref="B55:F56 E57:F57">
    <cfRule type="containsBlanks" dxfId="242" priority="39">
      <formula>LEN(TRIM(B55))=0</formula>
    </cfRule>
  </conditionalFormatting>
  <conditionalFormatting sqref="B58:F59 E60:F60">
    <cfRule type="containsBlanks" dxfId="241" priority="37">
      <formula>LEN(TRIM(B58))=0</formula>
    </cfRule>
  </conditionalFormatting>
  <conditionalFormatting sqref="B61:F62 E63:F63">
    <cfRule type="containsBlanks" dxfId="240" priority="35">
      <formula>LEN(TRIM(B61))=0</formula>
    </cfRule>
  </conditionalFormatting>
  <conditionalFormatting sqref="B64:F65 E66:F66">
    <cfRule type="containsBlanks" dxfId="239" priority="33">
      <formula>LEN(TRIM(B64))=0</formula>
    </cfRule>
  </conditionalFormatting>
  <conditionalFormatting sqref="B67:F68 E69:F69">
    <cfRule type="containsBlanks" dxfId="238" priority="31">
      <formula>LEN(TRIM(B67))=0</formula>
    </cfRule>
  </conditionalFormatting>
  <conditionalFormatting sqref="B70:F71 E72:F72">
    <cfRule type="containsBlanks" dxfId="237" priority="29">
      <formula>LEN(TRIM(B70))=0</formula>
    </cfRule>
  </conditionalFormatting>
  <conditionalFormatting sqref="B93:F94 E95:F95">
    <cfRule type="containsBlanks" dxfId="236" priority="15">
      <formula>LEN(TRIM(B93))=0</formula>
    </cfRule>
  </conditionalFormatting>
  <conditionalFormatting sqref="B96:F97 E98:F98">
    <cfRule type="containsBlanks" dxfId="235" priority="13">
      <formula>LEN(TRIM(B96))=0</formula>
    </cfRule>
  </conditionalFormatting>
  <conditionalFormatting sqref="B99:F100 E101:F101">
    <cfRule type="containsBlanks" dxfId="234" priority="11">
      <formula>LEN(TRIM(B99))=0</formula>
    </cfRule>
  </conditionalFormatting>
  <conditionalFormatting sqref="B102:F103 E104:F104">
    <cfRule type="containsBlanks" dxfId="233" priority="9">
      <formula>LEN(TRIM(B102))=0</formula>
    </cfRule>
  </conditionalFormatting>
  <conditionalFormatting sqref="B105:F106 E107:F107">
    <cfRule type="containsBlanks" dxfId="232" priority="7">
      <formula>LEN(TRIM(B105))=0</formula>
    </cfRule>
  </conditionalFormatting>
  <conditionalFormatting sqref="B108:F109 E110:F110">
    <cfRule type="containsBlanks" dxfId="231" priority="5">
      <formula>LEN(TRIM(B108))=0</formula>
    </cfRule>
  </conditionalFormatting>
  <conditionalFormatting sqref="B111:F112 E113:F113">
    <cfRule type="containsBlanks" dxfId="230" priority="3">
      <formula>LEN(TRIM(B111))=0</formula>
    </cfRule>
  </conditionalFormatting>
  <conditionalFormatting sqref="G11 AO11:AR30 AD11:AN31 AS11:AV31 G14 G17 G20">
    <cfRule type="containsBlanks" dxfId="229" priority="77">
      <formula>LEN(TRIM(G11))=0</formula>
    </cfRule>
  </conditionalFormatting>
  <conditionalFormatting sqref="G26">
    <cfRule type="containsBlanks" dxfId="228" priority="73">
      <formula>LEN(TRIM(G26))=0</formula>
    </cfRule>
  </conditionalFormatting>
  <conditionalFormatting sqref="G29">
    <cfRule type="containsBlanks" dxfId="227" priority="75">
      <formula>LEN(TRIM(G29))=0</formula>
    </cfRule>
  </conditionalFormatting>
  <conditionalFormatting sqref="G52 AO52:AR71 AD52:AN72 AS52:AV72 G55 G58 G61">
    <cfRule type="containsBlanks" dxfId="226" priority="50">
      <formula>LEN(TRIM(G52))=0</formula>
    </cfRule>
  </conditionalFormatting>
  <conditionalFormatting sqref="G67">
    <cfRule type="containsBlanks" dxfId="225" priority="46">
      <formula>LEN(TRIM(G67))=0</formula>
    </cfRule>
  </conditionalFormatting>
  <conditionalFormatting sqref="G70">
    <cfRule type="containsBlanks" dxfId="224" priority="48">
      <formula>LEN(TRIM(G70))=0</formula>
    </cfRule>
  </conditionalFormatting>
  <conditionalFormatting sqref="G93 AO93:AR112 AD93:AN113 AS93:AV113 G96 G99 G102">
    <cfRule type="containsBlanks" dxfId="223" priority="24">
      <formula>LEN(TRIM(G93))=0</formula>
    </cfRule>
  </conditionalFormatting>
  <conditionalFormatting sqref="G108">
    <cfRule type="containsBlanks" dxfId="222" priority="20">
      <formula>LEN(TRIM(G108))=0</formula>
    </cfRule>
  </conditionalFormatting>
  <conditionalFormatting sqref="G111">
    <cfRule type="containsBlanks" dxfId="221" priority="22">
      <formula>LEN(TRIM(G111))=0</formula>
    </cfRule>
  </conditionalFormatting>
  <conditionalFormatting sqref="M11:M31 G23">
    <cfRule type="containsBlanks" dxfId="220" priority="71">
      <formula>LEN(TRIM(G11))=0</formula>
    </cfRule>
  </conditionalFormatting>
  <conditionalFormatting sqref="M52:M72 G64">
    <cfRule type="containsBlanks" dxfId="219" priority="44">
      <formula>LEN(TRIM(G52))=0</formula>
    </cfRule>
  </conditionalFormatting>
  <conditionalFormatting sqref="M93:M113 G105">
    <cfRule type="containsBlanks" dxfId="218" priority="18">
      <formula>LEN(TRIM(G93))=0</formula>
    </cfRule>
  </conditionalFormatting>
  <conditionalFormatting sqref="N11:O12 N13 N14:O15 N16 N17:O18 N19 N20:O21 N22">
    <cfRule type="containsBlanks" dxfId="217" priority="76">
      <formula>LEN(TRIM(N11))=0</formula>
    </cfRule>
  </conditionalFormatting>
  <conditionalFormatting sqref="N26:O27 N28">
    <cfRule type="containsBlanks" dxfId="216" priority="72">
      <formula>LEN(TRIM(N26))=0</formula>
    </cfRule>
  </conditionalFormatting>
  <conditionalFormatting sqref="N29:O30 N31">
    <cfRule type="containsBlanks" dxfId="215" priority="74">
      <formula>LEN(TRIM(N29))=0</formula>
    </cfRule>
  </conditionalFormatting>
  <conditionalFormatting sqref="N52:O53 N54 N55:O56 N57 N58:O59 N60 N61:O62 N63">
    <cfRule type="containsBlanks" dxfId="214" priority="49">
      <formula>LEN(TRIM(N52))=0</formula>
    </cfRule>
  </conditionalFormatting>
  <conditionalFormatting sqref="N67:O68 N69">
    <cfRule type="containsBlanks" dxfId="213" priority="45">
      <formula>LEN(TRIM(N67))=0</formula>
    </cfRule>
  </conditionalFormatting>
  <conditionalFormatting sqref="N70:O71 N72">
    <cfRule type="containsBlanks" dxfId="212" priority="47">
      <formula>LEN(TRIM(N70))=0</formula>
    </cfRule>
  </conditionalFormatting>
  <conditionalFormatting sqref="N93:O94 N95 N96:O97 N98 N99:O100 N101 N102:O103 N104">
    <cfRule type="containsBlanks" dxfId="211" priority="23">
      <formula>LEN(TRIM(N93))=0</formula>
    </cfRule>
  </conditionalFormatting>
  <conditionalFormatting sqref="N108:O109 N110">
    <cfRule type="containsBlanks" dxfId="210" priority="19">
      <formula>LEN(TRIM(N108))=0</formula>
    </cfRule>
  </conditionalFormatting>
  <conditionalFormatting sqref="N111:O112 N113">
    <cfRule type="containsBlanks" dxfId="209" priority="21">
      <formula>LEN(TRIM(N111))=0</formula>
    </cfRule>
  </conditionalFormatting>
  <conditionalFormatting sqref="R11:T31 N23:O24 N25">
    <cfRule type="containsBlanks" dxfId="208" priority="70">
      <formula>LEN(TRIM(N11))=0</formula>
    </cfRule>
  </conditionalFormatting>
  <conditionalFormatting sqref="R52:T72 N64:O65 N66">
    <cfRule type="containsBlanks" dxfId="207" priority="43">
      <formula>LEN(TRIM(N52))=0</formula>
    </cfRule>
  </conditionalFormatting>
  <conditionalFormatting sqref="R93:T113 N105:O106 N107">
    <cfRule type="containsBlanks" dxfId="206" priority="17">
      <formula>LEN(TRIM(N93))=0</formula>
    </cfRule>
  </conditionalFormatting>
  <conditionalFormatting sqref="U11:X31 Z11:Z31">
    <cfRule type="containsBlanks" dxfId="205" priority="69">
      <formula>LEN(TRIM(U11))=0</formula>
    </cfRule>
  </conditionalFormatting>
  <conditionalFormatting sqref="U52:X72 Z52:Z72">
    <cfRule type="containsBlanks" dxfId="204" priority="42">
      <formula>LEN(TRIM(U52))=0</formula>
    </cfRule>
  </conditionalFormatting>
  <conditionalFormatting sqref="U93:X113 Z93:Z113">
    <cfRule type="containsBlanks" dxfId="203" priority="16">
      <formula>LEN(TRIM(U93))=0</formula>
    </cfRule>
  </conditionalFormatting>
  <conditionalFormatting sqref="AO31">
    <cfRule type="containsBlanks" dxfId="202" priority="82">
      <formula>LEN(TRIM(AO31))=0</formula>
    </cfRule>
  </conditionalFormatting>
  <conditionalFormatting sqref="AO72">
    <cfRule type="containsBlanks" dxfId="201" priority="52">
      <formula>LEN(TRIM(AO72))=0</formula>
    </cfRule>
  </conditionalFormatting>
  <conditionalFormatting sqref="AO113">
    <cfRule type="containsBlanks" dxfId="200" priority="26">
      <formula>LEN(TRIM(AO113))=0</formula>
    </cfRule>
  </conditionalFormatting>
  <conditionalFormatting sqref="AZ11:BB31">
    <cfRule type="containsBlanks" dxfId="199" priority="54">
      <formula>LEN(TRIM(AZ11))=0</formula>
    </cfRule>
  </conditionalFormatting>
  <conditionalFormatting sqref="AZ52:BB72">
    <cfRule type="containsBlanks" dxfId="198" priority="27">
      <formula>LEN(TRIM(AZ52))=0</formula>
    </cfRule>
  </conditionalFormatting>
  <conditionalFormatting sqref="AZ93:BB113">
    <cfRule type="containsBlanks" dxfId="197" priority="1">
      <formula>LEN(TRIM(AZ93))=0</formula>
    </cfRule>
  </conditionalFormatting>
  <conditionalFormatting sqref="BG11 BG14 BG17 BG20 BG23 BG26 BG29">
    <cfRule type="containsBlanks" dxfId="196" priority="81">
      <formula>LEN(TRIM(BG11))=0</formula>
    </cfRule>
  </conditionalFormatting>
  <conditionalFormatting sqref="BG52 BG55 BG58 BG61 BG64 BG67 BG70">
    <cfRule type="containsBlanks" dxfId="195" priority="51">
      <formula>LEN(TRIM(BG52))=0</formula>
    </cfRule>
  </conditionalFormatting>
  <conditionalFormatting sqref="BG93 BG96 BG99 BG102 BG105 BG108 BG111">
    <cfRule type="containsBlanks" dxfId="194" priority="25">
      <formula>LEN(TRIM(BG93))=0</formula>
    </cfRule>
  </conditionalFormatting>
  <dataValidations count="4">
    <dataValidation type="list" allowBlank="1" showInputMessage="1" showErrorMessage="1" sqref="R135:T155 R11:T31 R52:T72 R93:T113" xr:uid="{737257D7-39D3-49D2-BEB0-A15491217EB2}">
      <formula1>"　,大学院,大学,短大,専門学校,高校,中学校,特別支援学校"</formula1>
    </dataValidation>
    <dataValidation type="list" allowBlank="1" showInputMessage="1" showErrorMessage="1" sqref="O153:Q153 O150:Q150 O147:Q147 O144:Q144 O141:Q141 O138:Q138 O135:Q135 N135:N155 O11:Q11 O29:Q29 O20:Q20 O17:Q17 O14:Q14 O26:Q26 N11:N31 O23:Q23 O52:Q52 O70:Q70 O61:Q61 O58:Q58 O55:Q55 O67:Q67 N52:N72 O64:Q64 O93:Q93 O111:Q111 O102:Q102 O99:Q99 O96:Q96 O108:Q108 N93:N113 O105:Q105" xr:uid="{C614572D-F190-4782-AE2A-C9DE9AD4BB91}">
      <formula1>"　,有,無"</formula1>
    </dataValidation>
    <dataValidation type="list" allowBlank="1" showInputMessage="1" showErrorMessage="1" sqref="O151 O142 O154 O136 O145 O148 O139 O30 O18 O15 O12 O21 O27 O24 O71 O59 O56 O53 O62 O68 O65 O112 O100 O97 O94 O103 O109 O106" xr:uid="{2BDCCA84-74F9-4AFF-87DA-7F4FCD04341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B72:D72 B54:D54 B57:D57 B60:D60 B63:D63 B66:D66 B69:D69 B113:D113 B95:D95 B98:D98 B101:D101 B104:D104 B107:D107 B110:D110" xr:uid="{1CA79130-723A-4B56-BD7B-F187D24ABD92}">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3" manualBreakCount="3">
    <brk id="41" max="67" man="1"/>
    <brk id="82" max="67" man="1"/>
    <brk id="124"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08673"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08674"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08675"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08676"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08677"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08678"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08679"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08680"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08681"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08682"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08683"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08684"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08685"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08686"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308701" r:id="rId18" name="Check Box 29">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308702" r:id="rId19" name="Check Box 30">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308703" r:id="rId20" name="Check Box 31">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308704" r:id="rId21" name="Check Box 32">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308705" r:id="rId22" name="Check Box 33">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308706" r:id="rId23" name="Check Box 34">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308707" r:id="rId24" name="Check Box 35">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308708" r:id="rId25" name="Check Box 36">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308709" r:id="rId26" name="Check Box 37">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308710" r:id="rId27" name="Check Box 38">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308711" r:id="rId28" name="Check Box 39">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308712" r:id="rId29" name="Check Box 40">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308713" r:id="rId30" name="Check Box 41">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308714" r:id="rId31" name="Check Box 42">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mc:AlternateContent xmlns:mc="http://schemas.openxmlformats.org/markup-compatibility/2006">
          <mc:Choice Requires="x14">
            <control shapeId="1308730" r:id="rId32" name="Check Box 58">
              <controlPr defaultSize="0" autoFill="0" autoLine="0" autoPict="0">
                <anchor moveWithCells="1" sizeWithCells="1">
                  <from>
                    <xdr:col>54</xdr:col>
                    <xdr:colOff>38100</xdr:colOff>
                    <xdr:row>92</xdr:row>
                    <xdr:rowOff>114300</xdr:rowOff>
                  </from>
                  <to>
                    <xdr:col>58</xdr:col>
                    <xdr:colOff>0</xdr:colOff>
                    <xdr:row>93</xdr:row>
                    <xdr:rowOff>114300</xdr:rowOff>
                  </to>
                </anchor>
              </controlPr>
            </control>
          </mc:Choice>
        </mc:AlternateContent>
        <mc:AlternateContent xmlns:mc="http://schemas.openxmlformats.org/markup-compatibility/2006">
          <mc:Choice Requires="x14">
            <control shapeId="1308731" r:id="rId33" name="Check Box 59">
              <controlPr defaultSize="0" autoFill="0" autoLine="0" autoPict="0">
                <anchor moveWithCells="1" sizeWithCells="1">
                  <from>
                    <xdr:col>54</xdr:col>
                    <xdr:colOff>38100</xdr:colOff>
                    <xdr:row>93</xdr:row>
                    <xdr:rowOff>133350</xdr:rowOff>
                  </from>
                  <to>
                    <xdr:col>58</xdr:col>
                    <xdr:colOff>0</xdr:colOff>
                    <xdr:row>94</xdr:row>
                    <xdr:rowOff>133350</xdr:rowOff>
                  </to>
                </anchor>
              </controlPr>
            </control>
          </mc:Choice>
        </mc:AlternateContent>
        <mc:AlternateContent xmlns:mc="http://schemas.openxmlformats.org/markup-compatibility/2006">
          <mc:Choice Requires="x14">
            <control shapeId="1308732" r:id="rId34" name="Check Box 60">
              <controlPr defaultSize="0" autoFill="0" autoLine="0" autoPict="0">
                <anchor moveWithCells="1" sizeWithCells="1">
                  <from>
                    <xdr:col>54</xdr:col>
                    <xdr:colOff>38100</xdr:colOff>
                    <xdr:row>95</xdr:row>
                    <xdr:rowOff>104775</xdr:rowOff>
                  </from>
                  <to>
                    <xdr:col>58</xdr:col>
                    <xdr:colOff>0</xdr:colOff>
                    <xdr:row>96</xdr:row>
                    <xdr:rowOff>104775</xdr:rowOff>
                  </to>
                </anchor>
              </controlPr>
            </control>
          </mc:Choice>
        </mc:AlternateContent>
        <mc:AlternateContent xmlns:mc="http://schemas.openxmlformats.org/markup-compatibility/2006">
          <mc:Choice Requires="x14">
            <control shapeId="1308733" r:id="rId35" name="Check Box 61">
              <controlPr defaultSize="0" autoFill="0" autoLine="0" autoPict="0">
                <anchor moveWithCells="1" sizeWithCells="1">
                  <from>
                    <xdr:col>54</xdr:col>
                    <xdr:colOff>38100</xdr:colOff>
                    <xdr:row>96</xdr:row>
                    <xdr:rowOff>123825</xdr:rowOff>
                  </from>
                  <to>
                    <xdr:col>58</xdr:col>
                    <xdr:colOff>0</xdr:colOff>
                    <xdr:row>97</xdr:row>
                    <xdr:rowOff>123825</xdr:rowOff>
                  </to>
                </anchor>
              </controlPr>
            </control>
          </mc:Choice>
        </mc:AlternateContent>
        <mc:AlternateContent xmlns:mc="http://schemas.openxmlformats.org/markup-compatibility/2006">
          <mc:Choice Requires="x14">
            <control shapeId="1308734" r:id="rId36" name="Check Box 62">
              <controlPr defaultSize="0" autoFill="0" autoLine="0" autoPict="0">
                <anchor moveWithCells="1" sizeWithCells="1">
                  <from>
                    <xdr:col>54</xdr:col>
                    <xdr:colOff>38100</xdr:colOff>
                    <xdr:row>98</xdr:row>
                    <xdr:rowOff>85725</xdr:rowOff>
                  </from>
                  <to>
                    <xdr:col>58</xdr:col>
                    <xdr:colOff>0</xdr:colOff>
                    <xdr:row>99</xdr:row>
                    <xdr:rowOff>85725</xdr:rowOff>
                  </to>
                </anchor>
              </controlPr>
            </control>
          </mc:Choice>
        </mc:AlternateContent>
        <mc:AlternateContent xmlns:mc="http://schemas.openxmlformats.org/markup-compatibility/2006">
          <mc:Choice Requires="x14">
            <control shapeId="1308735" r:id="rId37" name="Check Box 63">
              <controlPr defaultSize="0" autoFill="0" autoLine="0" autoPict="0">
                <anchor moveWithCells="1" sizeWithCells="1">
                  <from>
                    <xdr:col>54</xdr:col>
                    <xdr:colOff>38100</xdr:colOff>
                    <xdr:row>99</xdr:row>
                    <xdr:rowOff>104775</xdr:rowOff>
                  </from>
                  <to>
                    <xdr:col>58</xdr:col>
                    <xdr:colOff>0</xdr:colOff>
                    <xdr:row>100</xdr:row>
                    <xdr:rowOff>104775</xdr:rowOff>
                  </to>
                </anchor>
              </controlPr>
            </control>
          </mc:Choice>
        </mc:AlternateContent>
        <mc:AlternateContent xmlns:mc="http://schemas.openxmlformats.org/markup-compatibility/2006">
          <mc:Choice Requires="x14">
            <control shapeId="1308736" r:id="rId38" name="Check Box 64">
              <controlPr defaultSize="0" autoFill="0" autoLine="0" autoPict="0">
                <anchor moveWithCells="1" sizeWithCells="1">
                  <from>
                    <xdr:col>54</xdr:col>
                    <xdr:colOff>38100</xdr:colOff>
                    <xdr:row>101</xdr:row>
                    <xdr:rowOff>104775</xdr:rowOff>
                  </from>
                  <to>
                    <xdr:col>58</xdr:col>
                    <xdr:colOff>0</xdr:colOff>
                    <xdr:row>102</xdr:row>
                    <xdr:rowOff>104775</xdr:rowOff>
                  </to>
                </anchor>
              </controlPr>
            </control>
          </mc:Choice>
        </mc:AlternateContent>
        <mc:AlternateContent xmlns:mc="http://schemas.openxmlformats.org/markup-compatibility/2006">
          <mc:Choice Requires="x14">
            <control shapeId="1308737" r:id="rId39" name="Check Box 65">
              <controlPr defaultSize="0" autoFill="0" autoLine="0" autoPict="0">
                <anchor moveWithCells="1" sizeWithCells="1">
                  <from>
                    <xdr:col>54</xdr:col>
                    <xdr:colOff>38100</xdr:colOff>
                    <xdr:row>102</xdr:row>
                    <xdr:rowOff>123825</xdr:rowOff>
                  </from>
                  <to>
                    <xdr:col>58</xdr:col>
                    <xdr:colOff>0</xdr:colOff>
                    <xdr:row>103</xdr:row>
                    <xdr:rowOff>123825</xdr:rowOff>
                  </to>
                </anchor>
              </controlPr>
            </control>
          </mc:Choice>
        </mc:AlternateContent>
        <mc:AlternateContent xmlns:mc="http://schemas.openxmlformats.org/markup-compatibility/2006">
          <mc:Choice Requires="x14">
            <control shapeId="1308738" r:id="rId40" name="Check Box 66">
              <controlPr defaultSize="0" autoFill="0" autoLine="0" autoPict="0">
                <anchor moveWithCells="1" sizeWithCells="1">
                  <from>
                    <xdr:col>54</xdr:col>
                    <xdr:colOff>38100</xdr:colOff>
                    <xdr:row>104</xdr:row>
                    <xdr:rowOff>95250</xdr:rowOff>
                  </from>
                  <to>
                    <xdr:col>58</xdr:col>
                    <xdr:colOff>0</xdr:colOff>
                    <xdr:row>105</xdr:row>
                    <xdr:rowOff>95250</xdr:rowOff>
                  </to>
                </anchor>
              </controlPr>
            </control>
          </mc:Choice>
        </mc:AlternateContent>
        <mc:AlternateContent xmlns:mc="http://schemas.openxmlformats.org/markup-compatibility/2006">
          <mc:Choice Requires="x14">
            <control shapeId="1308739" r:id="rId41" name="Check Box 67">
              <controlPr defaultSize="0" autoFill="0" autoLine="0" autoPict="0">
                <anchor moveWithCells="1" sizeWithCells="1">
                  <from>
                    <xdr:col>54</xdr:col>
                    <xdr:colOff>38100</xdr:colOff>
                    <xdr:row>105</xdr:row>
                    <xdr:rowOff>114300</xdr:rowOff>
                  </from>
                  <to>
                    <xdr:col>58</xdr:col>
                    <xdr:colOff>0</xdr:colOff>
                    <xdr:row>106</xdr:row>
                    <xdr:rowOff>114300</xdr:rowOff>
                  </to>
                </anchor>
              </controlPr>
            </control>
          </mc:Choice>
        </mc:AlternateContent>
        <mc:AlternateContent xmlns:mc="http://schemas.openxmlformats.org/markup-compatibility/2006">
          <mc:Choice Requires="x14">
            <control shapeId="1308740" r:id="rId42" name="Check Box 68">
              <controlPr defaultSize="0" autoFill="0" autoLine="0" autoPict="0">
                <anchor moveWithCells="1" sizeWithCells="1">
                  <from>
                    <xdr:col>54</xdr:col>
                    <xdr:colOff>38100</xdr:colOff>
                    <xdr:row>107</xdr:row>
                    <xdr:rowOff>95250</xdr:rowOff>
                  </from>
                  <to>
                    <xdr:col>58</xdr:col>
                    <xdr:colOff>0</xdr:colOff>
                    <xdr:row>108</xdr:row>
                    <xdr:rowOff>95250</xdr:rowOff>
                  </to>
                </anchor>
              </controlPr>
            </control>
          </mc:Choice>
        </mc:AlternateContent>
        <mc:AlternateContent xmlns:mc="http://schemas.openxmlformats.org/markup-compatibility/2006">
          <mc:Choice Requires="x14">
            <control shapeId="1308741" r:id="rId43" name="Check Box 69">
              <controlPr defaultSize="0" autoFill="0" autoLine="0" autoPict="0">
                <anchor moveWithCells="1" sizeWithCells="1">
                  <from>
                    <xdr:col>54</xdr:col>
                    <xdr:colOff>38100</xdr:colOff>
                    <xdr:row>108</xdr:row>
                    <xdr:rowOff>114300</xdr:rowOff>
                  </from>
                  <to>
                    <xdr:col>58</xdr:col>
                    <xdr:colOff>0</xdr:colOff>
                    <xdr:row>109</xdr:row>
                    <xdr:rowOff>114300</xdr:rowOff>
                  </to>
                </anchor>
              </controlPr>
            </control>
          </mc:Choice>
        </mc:AlternateContent>
        <mc:AlternateContent xmlns:mc="http://schemas.openxmlformats.org/markup-compatibility/2006">
          <mc:Choice Requires="x14">
            <control shapeId="1308742" r:id="rId44" name="Check Box 70">
              <controlPr defaultSize="0" autoFill="0" autoLine="0" autoPict="0">
                <anchor moveWithCells="1" sizeWithCells="1">
                  <from>
                    <xdr:col>54</xdr:col>
                    <xdr:colOff>38100</xdr:colOff>
                    <xdr:row>110</xdr:row>
                    <xdr:rowOff>95250</xdr:rowOff>
                  </from>
                  <to>
                    <xdr:col>58</xdr:col>
                    <xdr:colOff>0</xdr:colOff>
                    <xdr:row>111</xdr:row>
                    <xdr:rowOff>95250</xdr:rowOff>
                  </to>
                </anchor>
              </controlPr>
            </control>
          </mc:Choice>
        </mc:AlternateContent>
        <mc:AlternateContent xmlns:mc="http://schemas.openxmlformats.org/markup-compatibility/2006">
          <mc:Choice Requires="x14">
            <control shapeId="1308743" r:id="rId45" name="Check Box 71">
              <controlPr defaultSize="0" autoFill="0" autoLine="0" autoPict="0">
                <anchor moveWithCells="1" sizeWithCells="1">
                  <from>
                    <xdr:col>54</xdr:col>
                    <xdr:colOff>38100</xdr:colOff>
                    <xdr:row>111</xdr:row>
                    <xdr:rowOff>114300</xdr:rowOff>
                  </from>
                  <to>
                    <xdr:col>58</xdr:col>
                    <xdr:colOff>0</xdr:colOff>
                    <xdr:row>112</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2854E-1EC2-463E-8DFF-3C13636A203B}">
  <sheetPr>
    <tabColor rgb="FFFFCCFF"/>
  </sheetPr>
  <dimension ref="A1:BS85"/>
  <sheetViews>
    <sheetView showGridLines="0" view="pageBreakPreview" zoomScaleNormal="100" zoomScaleSheetLayoutView="100" workbookViewId="0">
      <selection activeCell="AG4" sqref="AG4"/>
    </sheetView>
  </sheetViews>
  <sheetFormatPr defaultColWidth="8" defaultRowHeight="12"/>
  <cols>
    <col min="1" max="1" width="2.375" style="538" customWidth="1"/>
    <col min="2" max="4" width="2" style="538" customWidth="1"/>
    <col min="5"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3" width="4.625" style="538" customWidth="1"/>
    <col min="34" max="36" width="2.625" style="538" customWidth="1"/>
    <col min="37" max="47" width="2" style="538" customWidth="1"/>
    <col min="48" max="50" width="2.125" style="538" customWidth="1"/>
    <col min="51" max="54" width="1.875" style="538" customWidth="1"/>
    <col min="55" max="57" width="2.625" style="538" customWidth="1"/>
    <col min="58" max="64" width="1.875" style="538" customWidth="1"/>
    <col min="65" max="66" width="2.125" style="538" customWidth="1"/>
    <col min="67" max="68" width="8" style="538" hidden="1" customWidth="1"/>
    <col min="69" max="69" width="8" style="538" customWidth="1"/>
    <col min="70" max="16384" width="8" style="538"/>
  </cols>
  <sheetData>
    <row r="1" spans="1:70" ht="14.1" customHeight="1">
      <c r="A1" s="3332" t="s">
        <v>1482</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3332"/>
      <c r="AP1" s="3332"/>
      <c r="AQ1" s="3332"/>
      <c r="AR1" s="3332"/>
      <c r="AS1" s="3332"/>
      <c r="AT1" s="3332"/>
      <c r="AU1" s="3332"/>
      <c r="AV1" s="3332"/>
      <c r="AW1" s="3332"/>
      <c r="AX1" s="3332"/>
      <c r="AY1" s="3332"/>
      <c r="AZ1" s="3332"/>
      <c r="BA1" s="3332"/>
      <c r="BB1" s="3332"/>
      <c r="BC1" s="3332"/>
      <c r="BD1" s="3332"/>
      <c r="BE1" s="3332"/>
      <c r="BF1" s="3332"/>
      <c r="BG1" s="3332"/>
      <c r="BH1" s="3332"/>
      <c r="BI1" s="3332"/>
      <c r="BJ1" s="3332"/>
      <c r="BK1" s="3332"/>
      <c r="BL1" s="3332"/>
      <c r="BN1" s="665"/>
      <c r="BO1" s="665"/>
      <c r="BP1" s="665"/>
      <c r="BQ1" s="665"/>
      <c r="BR1" s="665"/>
    </row>
    <row r="2" spans="1:70" ht="5.0999999999999996" customHeight="1"/>
    <row r="3" spans="1:70" ht="14.1" customHeight="1">
      <c r="A3" s="3969" t="s">
        <v>1486</v>
      </c>
      <c r="B3" s="3969"/>
      <c r="C3" s="3969"/>
      <c r="D3" s="3969"/>
      <c r="E3" s="3969"/>
      <c r="F3" s="3969"/>
      <c r="G3" s="3969"/>
      <c r="H3" s="3969"/>
      <c r="I3" s="3969"/>
      <c r="J3" s="3969"/>
      <c r="K3" s="3969"/>
      <c r="L3" s="3969"/>
      <c r="M3" s="3969"/>
      <c r="N3" s="3969"/>
      <c r="O3" s="3969"/>
      <c r="P3" s="3969"/>
      <c r="Q3" s="3969"/>
      <c r="R3" s="3969"/>
      <c r="S3" s="3969"/>
      <c r="T3" s="3969"/>
      <c r="U3" s="3969"/>
      <c r="V3" s="3969"/>
      <c r="W3" s="3969"/>
      <c r="X3" s="3969"/>
      <c r="Y3" s="3969"/>
      <c r="Z3" s="3969"/>
      <c r="AA3" s="3969"/>
      <c r="AB3" s="3969"/>
      <c r="AC3" s="3969"/>
      <c r="AD3" s="3969"/>
      <c r="AE3" s="3969"/>
      <c r="AF3" s="3969"/>
      <c r="AG3" s="3969"/>
      <c r="AH3" s="3969"/>
      <c r="AI3" s="3969"/>
      <c r="AJ3" s="3969"/>
      <c r="AK3" s="3969"/>
      <c r="AL3" s="3969"/>
      <c r="AM3" s="3969"/>
      <c r="AN3" s="3969"/>
      <c r="AO3" s="3969"/>
      <c r="AP3" s="3969"/>
      <c r="AQ3" s="3969"/>
      <c r="AR3" s="3969"/>
      <c r="AS3" s="3969"/>
      <c r="AT3" s="3969"/>
      <c r="AU3" s="3969"/>
      <c r="AV3" s="3969"/>
      <c r="AW3" s="3969"/>
      <c r="AX3" s="3969"/>
      <c r="AY3" s="3969"/>
      <c r="AZ3" s="3969"/>
      <c r="BA3" s="3969"/>
      <c r="BB3" s="3969"/>
      <c r="BC3" s="3969"/>
      <c r="BD3" s="3969"/>
      <c r="BE3" s="3969"/>
      <c r="BF3" s="3969"/>
      <c r="BG3" s="3969"/>
      <c r="BH3" s="3969"/>
      <c r="BI3" s="3969"/>
      <c r="BJ3" s="3969"/>
      <c r="BK3" s="3969"/>
      <c r="BL3" s="3969"/>
    </row>
    <row r="4" spans="1:70" ht="6.95" customHeight="1" thickBot="1">
      <c r="A4" s="966"/>
      <c r="B4" s="96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row>
    <row r="5" spans="1:70" s="754" customFormat="1" ht="12.95" customHeight="1">
      <c r="A5" s="3334" t="s">
        <v>55</v>
      </c>
      <c r="B5" s="3336" t="s">
        <v>56</v>
      </c>
      <c r="C5" s="3337"/>
      <c r="D5" s="3337"/>
      <c r="E5" s="3337"/>
      <c r="F5" s="3338"/>
      <c r="G5" s="3336" t="s">
        <v>51</v>
      </c>
      <c r="H5" s="3337"/>
      <c r="I5" s="3337"/>
      <c r="J5" s="3337"/>
      <c r="K5" s="3337"/>
      <c r="L5" s="3338"/>
      <c r="M5" s="3833" t="s">
        <v>52</v>
      </c>
      <c r="N5" s="3346" t="s">
        <v>946</v>
      </c>
      <c r="O5" s="3349" t="s">
        <v>976</v>
      </c>
      <c r="P5" s="3350"/>
      <c r="Q5" s="3351"/>
      <c r="R5" s="3349" t="s">
        <v>96</v>
      </c>
      <c r="S5" s="3350"/>
      <c r="T5" s="3351"/>
      <c r="U5" s="3336" t="s">
        <v>57</v>
      </c>
      <c r="V5" s="3337"/>
      <c r="W5" s="3337"/>
      <c r="X5" s="3337"/>
      <c r="Y5" s="3337"/>
      <c r="Z5" s="3337"/>
      <c r="AA5" s="3337"/>
      <c r="AB5" s="3337"/>
      <c r="AC5" s="3337"/>
      <c r="AD5" s="3843" t="s">
        <v>1320</v>
      </c>
      <c r="AE5" s="3844"/>
      <c r="AF5" s="3844"/>
      <c r="AG5" s="3845"/>
      <c r="AH5" s="3389" t="s">
        <v>1478</v>
      </c>
      <c r="AI5" s="3390"/>
      <c r="AJ5" s="3390"/>
      <c r="AK5" s="3390"/>
      <c r="AL5" s="3390"/>
      <c r="AM5" s="3390"/>
      <c r="AN5" s="3390"/>
      <c r="AO5" s="3390"/>
      <c r="AP5" s="3390"/>
      <c r="AQ5" s="3390"/>
      <c r="AR5" s="3390"/>
      <c r="AS5" s="3395" t="s">
        <v>1217</v>
      </c>
      <c r="AT5" s="3396"/>
      <c r="AU5" s="3846"/>
      <c r="AV5" s="3849" t="s">
        <v>263</v>
      </c>
      <c r="AW5" s="3850"/>
      <c r="AX5" s="3851"/>
      <c r="AY5" s="3855" t="s">
        <v>1479</v>
      </c>
      <c r="AZ5" s="3856"/>
      <c r="BA5" s="3856"/>
      <c r="BB5" s="3857"/>
      <c r="BC5" s="3352" t="s">
        <v>1715</v>
      </c>
      <c r="BD5" s="3350"/>
      <c r="BE5" s="3350"/>
      <c r="BF5" s="3350"/>
      <c r="BG5" s="3350"/>
      <c r="BH5" s="3350"/>
      <c r="BI5" s="3350"/>
      <c r="BJ5" s="3350"/>
      <c r="BK5" s="3350"/>
      <c r="BL5" s="3353"/>
    </row>
    <row r="6" spans="1:70" s="754" customFormat="1" ht="12.95" customHeight="1">
      <c r="A6" s="3335"/>
      <c r="B6" s="3323"/>
      <c r="C6" s="3324"/>
      <c r="D6" s="3324"/>
      <c r="E6" s="3324"/>
      <c r="F6" s="3339"/>
      <c r="G6" s="3323"/>
      <c r="H6" s="3324"/>
      <c r="I6" s="3324"/>
      <c r="J6" s="3324"/>
      <c r="K6" s="3324"/>
      <c r="L6" s="3339"/>
      <c r="M6" s="3834"/>
      <c r="N6" s="3347"/>
      <c r="O6" s="2194"/>
      <c r="P6" s="2195"/>
      <c r="Q6" s="2196"/>
      <c r="R6" s="2194"/>
      <c r="S6" s="2195"/>
      <c r="T6" s="2196"/>
      <c r="U6" s="3384"/>
      <c r="V6" s="3385"/>
      <c r="W6" s="3385"/>
      <c r="X6" s="3385"/>
      <c r="Y6" s="3385"/>
      <c r="Z6" s="3385"/>
      <c r="AA6" s="3385"/>
      <c r="AB6" s="3385"/>
      <c r="AC6" s="3385"/>
      <c r="AD6" s="3835" t="s">
        <v>1716</v>
      </c>
      <c r="AE6" s="3368"/>
      <c r="AF6" s="3367" t="s">
        <v>1717</v>
      </c>
      <c r="AG6" s="3434"/>
      <c r="AH6" s="3392"/>
      <c r="AI6" s="3393"/>
      <c r="AJ6" s="3393"/>
      <c r="AK6" s="3393"/>
      <c r="AL6" s="3393"/>
      <c r="AM6" s="3393"/>
      <c r="AN6" s="3393"/>
      <c r="AO6" s="3393"/>
      <c r="AP6" s="3393"/>
      <c r="AQ6" s="3393"/>
      <c r="AR6" s="3393"/>
      <c r="AS6" s="3397"/>
      <c r="AT6" s="3398"/>
      <c r="AU6" s="3847"/>
      <c r="AV6" s="3852"/>
      <c r="AW6" s="3853"/>
      <c r="AX6" s="3854"/>
      <c r="AY6" s="3858"/>
      <c r="AZ6" s="3859"/>
      <c r="BA6" s="3859"/>
      <c r="BB6" s="3860"/>
      <c r="BC6" s="3354"/>
      <c r="BD6" s="3355"/>
      <c r="BE6" s="3355"/>
      <c r="BF6" s="3355"/>
      <c r="BG6" s="3355"/>
      <c r="BH6" s="3355"/>
      <c r="BI6" s="3355"/>
      <c r="BJ6" s="3355"/>
      <c r="BK6" s="3355"/>
      <c r="BL6" s="3356"/>
    </row>
    <row r="7" spans="1:70" s="754" customFormat="1" ht="15" customHeight="1">
      <c r="A7" s="3335"/>
      <c r="B7" s="3323"/>
      <c r="C7" s="3324"/>
      <c r="D7" s="3324"/>
      <c r="E7" s="3324"/>
      <c r="F7" s="3339"/>
      <c r="G7" s="3323"/>
      <c r="H7" s="3324"/>
      <c r="I7" s="3324"/>
      <c r="J7" s="3324"/>
      <c r="K7" s="3324"/>
      <c r="L7" s="3339"/>
      <c r="M7" s="3834"/>
      <c r="N7" s="3347"/>
      <c r="O7" s="2197"/>
      <c r="P7" s="2198"/>
      <c r="Q7" s="2199"/>
      <c r="R7" s="2194"/>
      <c r="S7" s="2195"/>
      <c r="T7" s="2196"/>
      <c r="U7" s="3365" t="s">
        <v>58</v>
      </c>
      <c r="V7" s="3366"/>
      <c r="W7" s="3366"/>
      <c r="X7" s="3366"/>
      <c r="Y7" s="3366"/>
      <c r="Z7" s="3361" t="s">
        <v>60</v>
      </c>
      <c r="AA7" s="3358"/>
      <c r="AB7" s="3367" t="s">
        <v>98</v>
      </c>
      <c r="AC7" s="3368"/>
      <c r="AD7" s="3500"/>
      <c r="AE7" s="2195"/>
      <c r="AF7" s="2194"/>
      <c r="AG7" s="2196"/>
      <c r="AH7" s="3369" t="s">
        <v>1718</v>
      </c>
      <c r="AI7" s="3370"/>
      <c r="AJ7" s="3370"/>
      <c r="AK7" s="3370"/>
      <c r="AL7" s="3370"/>
      <c r="AM7" s="3370"/>
      <c r="AN7" s="3370"/>
      <c r="AO7" s="3370"/>
      <c r="AP7" s="3370"/>
      <c r="AQ7" s="3370"/>
      <c r="AR7" s="3370"/>
      <c r="AS7" s="3397"/>
      <c r="AT7" s="3398"/>
      <c r="AU7" s="3847"/>
      <c r="AV7" s="3837" t="s">
        <v>264</v>
      </c>
      <c r="AW7" s="3838"/>
      <c r="AX7" s="3839"/>
      <c r="AY7" s="3858"/>
      <c r="AZ7" s="3859"/>
      <c r="BA7" s="3859"/>
      <c r="BB7" s="3860"/>
      <c r="BC7" s="3378" t="s">
        <v>1480</v>
      </c>
      <c r="BD7" s="3379"/>
      <c r="BE7" s="3379"/>
      <c r="BF7" s="3379"/>
      <c r="BG7" s="3379"/>
      <c r="BH7" s="3379"/>
      <c r="BI7" s="3379"/>
      <c r="BJ7" s="3379"/>
      <c r="BK7" s="3379"/>
      <c r="BL7" s="3380"/>
    </row>
    <row r="8" spans="1:70" s="754" customFormat="1" ht="15" customHeight="1">
      <c r="A8" s="3335"/>
      <c r="B8" s="3340"/>
      <c r="C8" s="3341"/>
      <c r="D8" s="3341"/>
      <c r="E8" s="3341"/>
      <c r="F8" s="3342"/>
      <c r="G8" s="3323"/>
      <c r="H8" s="3324"/>
      <c r="I8" s="3324"/>
      <c r="J8" s="3324"/>
      <c r="K8" s="3324"/>
      <c r="L8" s="3339"/>
      <c r="M8" s="3834"/>
      <c r="N8" s="3347"/>
      <c r="O8" s="3397" t="s">
        <v>867</v>
      </c>
      <c r="P8" s="3398"/>
      <c r="Q8" s="3433"/>
      <c r="R8" s="2194"/>
      <c r="S8" s="2195"/>
      <c r="T8" s="2196"/>
      <c r="U8" s="3367" t="s">
        <v>1470</v>
      </c>
      <c r="V8" s="3368"/>
      <c r="W8" s="3368"/>
      <c r="X8" s="3367" t="s">
        <v>97</v>
      </c>
      <c r="Y8" s="3434"/>
      <c r="Z8" s="3360"/>
      <c r="AA8" s="3360"/>
      <c r="AB8" s="2194"/>
      <c r="AC8" s="2195"/>
      <c r="AD8" s="3500"/>
      <c r="AE8" s="2195"/>
      <c r="AF8" s="2194"/>
      <c r="AG8" s="2196"/>
      <c r="AH8" s="3435" t="s">
        <v>1742</v>
      </c>
      <c r="AI8" s="3436"/>
      <c r="AJ8" s="3437"/>
      <c r="AK8" s="3438" t="s">
        <v>1743</v>
      </c>
      <c r="AL8" s="3439"/>
      <c r="AM8" s="3439"/>
      <c r="AN8" s="3440"/>
      <c r="AO8" s="3435" t="s">
        <v>1210</v>
      </c>
      <c r="AP8" s="3436"/>
      <c r="AQ8" s="3436"/>
      <c r="AR8" s="3437"/>
      <c r="AS8" s="3397"/>
      <c r="AT8" s="3398"/>
      <c r="AU8" s="3847"/>
      <c r="AV8" s="3840"/>
      <c r="AW8" s="3841"/>
      <c r="AX8" s="3842"/>
      <c r="AY8" s="3858"/>
      <c r="AZ8" s="3859"/>
      <c r="BA8" s="3859"/>
      <c r="BB8" s="3860"/>
      <c r="BC8" s="3378"/>
      <c r="BD8" s="3379"/>
      <c r="BE8" s="3379"/>
      <c r="BF8" s="3379"/>
      <c r="BG8" s="3379"/>
      <c r="BH8" s="3379"/>
      <c r="BI8" s="3379"/>
      <c r="BJ8" s="3379"/>
      <c r="BK8" s="3379"/>
      <c r="BL8" s="3380"/>
    </row>
    <row r="9" spans="1:70" s="754" customFormat="1" ht="15" customHeight="1">
      <c r="A9" s="3335"/>
      <c r="B9" s="3320" t="s">
        <v>268</v>
      </c>
      <c r="C9" s="3321"/>
      <c r="D9" s="3322"/>
      <c r="E9" s="3864" t="s">
        <v>267</v>
      </c>
      <c r="F9" s="3865"/>
      <c r="G9" s="3323"/>
      <c r="H9" s="3324"/>
      <c r="I9" s="3324"/>
      <c r="J9" s="3324"/>
      <c r="K9" s="3324"/>
      <c r="L9" s="3339"/>
      <c r="M9" s="3834"/>
      <c r="N9" s="3347"/>
      <c r="O9" s="3397"/>
      <c r="P9" s="3398"/>
      <c r="Q9" s="3433"/>
      <c r="R9" s="2194"/>
      <c r="S9" s="2195"/>
      <c r="T9" s="2196"/>
      <c r="U9" s="2194"/>
      <c r="V9" s="2195"/>
      <c r="W9" s="2195"/>
      <c r="X9" s="2194"/>
      <c r="Y9" s="2196"/>
      <c r="Z9" s="3360"/>
      <c r="AA9" s="3360"/>
      <c r="AB9" s="2194"/>
      <c r="AC9" s="2195"/>
      <c r="AD9" s="3836"/>
      <c r="AE9" s="2198"/>
      <c r="AF9" s="2197"/>
      <c r="AG9" s="2199"/>
      <c r="AH9" s="3420" t="s">
        <v>1744</v>
      </c>
      <c r="AI9" s="3421"/>
      <c r="AJ9" s="3422"/>
      <c r="AK9" s="3420" t="s">
        <v>1745</v>
      </c>
      <c r="AL9" s="3421"/>
      <c r="AM9" s="3421"/>
      <c r="AN9" s="3422"/>
      <c r="AO9" s="3420" t="s">
        <v>1211</v>
      </c>
      <c r="AP9" s="3421"/>
      <c r="AQ9" s="3421"/>
      <c r="AR9" s="3422"/>
      <c r="AS9" s="3397"/>
      <c r="AT9" s="3398"/>
      <c r="AU9" s="3847"/>
      <c r="AV9" s="3868" t="s">
        <v>265</v>
      </c>
      <c r="AW9" s="3869"/>
      <c r="AX9" s="3870"/>
      <c r="AY9" s="3858"/>
      <c r="AZ9" s="3859"/>
      <c r="BA9" s="3859"/>
      <c r="BB9" s="3860"/>
      <c r="BC9" s="3378"/>
      <c r="BD9" s="3379"/>
      <c r="BE9" s="3379"/>
      <c r="BF9" s="3379"/>
      <c r="BG9" s="3379"/>
      <c r="BH9" s="3379"/>
      <c r="BI9" s="3379"/>
      <c r="BJ9" s="3379"/>
      <c r="BK9" s="3379"/>
      <c r="BL9" s="3380"/>
    </row>
    <row r="10" spans="1:70" s="754" customFormat="1" ht="15" customHeight="1">
      <c r="A10" s="3335"/>
      <c r="B10" s="3323"/>
      <c r="C10" s="3324"/>
      <c r="D10" s="3325"/>
      <c r="E10" s="3866"/>
      <c r="F10" s="3867"/>
      <c r="G10" s="3323"/>
      <c r="H10" s="3324"/>
      <c r="I10" s="3324"/>
      <c r="J10" s="3324"/>
      <c r="K10" s="3324"/>
      <c r="L10" s="3339"/>
      <c r="M10" s="3834"/>
      <c r="N10" s="3347"/>
      <c r="O10" s="3397"/>
      <c r="P10" s="3398"/>
      <c r="Q10" s="3433"/>
      <c r="R10" s="2194"/>
      <c r="S10" s="2195"/>
      <c r="T10" s="2196"/>
      <c r="U10" s="2194"/>
      <c r="V10" s="2195"/>
      <c r="W10" s="2195"/>
      <c r="X10" s="2194"/>
      <c r="Y10" s="2196"/>
      <c r="Z10" s="3360"/>
      <c r="AA10" s="3360"/>
      <c r="AB10" s="2194"/>
      <c r="AC10" s="2195"/>
      <c r="AD10" s="3874" t="s">
        <v>271</v>
      </c>
      <c r="AE10" s="3875"/>
      <c r="AF10" s="3875" t="s">
        <v>271</v>
      </c>
      <c r="AG10" s="3875"/>
      <c r="AH10" s="3427" t="s">
        <v>1746</v>
      </c>
      <c r="AI10" s="3428"/>
      <c r="AJ10" s="3429"/>
      <c r="AK10" s="3430" t="s">
        <v>1209</v>
      </c>
      <c r="AL10" s="3431"/>
      <c r="AM10" s="3431"/>
      <c r="AN10" s="3432"/>
      <c r="AO10" s="3427" t="s">
        <v>162</v>
      </c>
      <c r="AP10" s="3428"/>
      <c r="AQ10" s="3428"/>
      <c r="AR10" s="3429"/>
      <c r="AS10" s="3399"/>
      <c r="AT10" s="3400"/>
      <c r="AU10" s="3848"/>
      <c r="AV10" s="3871"/>
      <c r="AW10" s="3872"/>
      <c r="AX10" s="3873"/>
      <c r="AY10" s="3861"/>
      <c r="AZ10" s="3862"/>
      <c r="BA10" s="3862"/>
      <c r="BB10" s="3863"/>
      <c r="BC10" s="3381"/>
      <c r="BD10" s="3382"/>
      <c r="BE10" s="3382"/>
      <c r="BF10" s="3382"/>
      <c r="BG10" s="3382"/>
      <c r="BH10" s="3382"/>
      <c r="BI10" s="3382"/>
      <c r="BJ10" s="3382"/>
      <c r="BK10" s="3382"/>
      <c r="BL10" s="3383"/>
    </row>
    <row r="11" spans="1:70" s="754" customFormat="1" ht="15" customHeight="1">
      <c r="A11" s="3515">
        <v>1</v>
      </c>
      <c r="B11" s="3516" t="s">
        <v>836</v>
      </c>
      <c r="C11" s="3517"/>
      <c r="D11" s="3517"/>
      <c r="E11" s="3517"/>
      <c r="F11" s="3518"/>
      <c r="G11" s="3516" t="s">
        <v>1713</v>
      </c>
      <c r="H11" s="3517"/>
      <c r="I11" s="3517"/>
      <c r="J11" s="3517"/>
      <c r="K11" s="3517"/>
      <c r="L11" s="3518"/>
      <c r="M11" s="3519">
        <v>21</v>
      </c>
      <c r="N11" s="3520" t="s">
        <v>261</v>
      </c>
      <c r="O11" s="3367" t="s">
        <v>261</v>
      </c>
      <c r="P11" s="3368"/>
      <c r="Q11" s="3434"/>
      <c r="R11" s="3367" t="s">
        <v>953</v>
      </c>
      <c r="S11" s="3368"/>
      <c r="T11" s="3434"/>
      <c r="U11" s="3909" t="s">
        <v>1157</v>
      </c>
      <c r="V11" s="3910"/>
      <c r="W11" s="3910"/>
      <c r="X11" s="3482"/>
      <c r="Y11" s="3518" t="s">
        <v>99</v>
      </c>
      <c r="Z11" s="3485"/>
      <c r="AA11" s="3518" t="s">
        <v>99</v>
      </c>
      <c r="AB11" s="3461">
        <f>IF((X13+Z13)&gt;=12,X11+Z11+1,X11+Z11)</f>
        <v>0</v>
      </c>
      <c r="AC11" s="3517" t="s">
        <v>99</v>
      </c>
      <c r="AD11" s="3897"/>
      <c r="AE11" s="3898"/>
      <c r="AF11" s="3901">
        <v>158000</v>
      </c>
      <c r="AG11" s="3898"/>
      <c r="AH11" s="3903">
        <v>6000</v>
      </c>
      <c r="AI11" s="3904"/>
      <c r="AJ11" s="3905"/>
      <c r="AK11" s="3906"/>
      <c r="AL11" s="3907"/>
      <c r="AM11" s="3907"/>
      <c r="AN11" s="3908"/>
      <c r="AO11" s="3933">
        <v>7100</v>
      </c>
      <c r="AP11" s="3934"/>
      <c r="AQ11" s="3934"/>
      <c r="AR11" s="3935"/>
      <c r="AS11" s="3936">
        <f>AF11+SUM(AH11:AR13)</f>
        <v>183100</v>
      </c>
      <c r="AT11" s="3937"/>
      <c r="AU11" s="3938"/>
      <c r="AV11" s="3876"/>
      <c r="AW11" s="3877"/>
      <c r="AX11" s="3878"/>
      <c r="AY11" s="1083"/>
      <c r="AZ11" s="1083"/>
      <c r="BA11" s="1083"/>
      <c r="BB11" s="1083"/>
      <c r="BC11" s="3882"/>
      <c r="BD11" s="3883"/>
      <c r="BE11" s="3883"/>
      <c r="BF11" s="3883"/>
      <c r="BG11" s="3883"/>
      <c r="BH11" s="3883"/>
      <c r="BI11" s="3883"/>
      <c r="BJ11" s="3883"/>
      <c r="BK11" s="3883"/>
      <c r="BL11" s="3884"/>
    </row>
    <row r="12" spans="1:70" s="754" customFormat="1" ht="15" customHeight="1">
      <c r="A12" s="3503"/>
      <c r="B12" s="3505"/>
      <c r="C12" s="3506"/>
      <c r="D12" s="3506"/>
      <c r="E12" s="3506"/>
      <c r="F12" s="3507"/>
      <c r="G12" s="3508"/>
      <c r="H12" s="3509"/>
      <c r="I12" s="3509"/>
      <c r="J12" s="3509"/>
      <c r="K12" s="3509"/>
      <c r="L12" s="3510"/>
      <c r="M12" s="3323"/>
      <c r="N12" s="3513"/>
      <c r="O12" s="3541" t="s">
        <v>234</v>
      </c>
      <c r="P12" s="3542"/>
      <c r="Q12" s="3543"/>
      <c r="R12" s="2194"/>
      <c r="S12" s="2195"/>
      <c r="T12" s="2196"/>
      <c r="U12" s="3560"/>
      <c r="V12" s="2269"/>
      <c r="W12" s="2269"/>
      <c r="X12" s="3483"/>
      <c r="Y12" s="3510"/>
      <c r="Z12" s="3486"/>
      <c r="AA12" s="3510"/>
      <c r="AB12" s="3462"/>
      <c r="AC12" s="3509"/>
      <c r="AD12" s="3899"/>
      <c r="AE12" s="3900"/>
      <c r="AF12" s="3902"/>
      <c r="AG12" s="3900"/>
      <c r="AH12" s="3891"/>
      <c r="AI12" s="3892"/>
      <c r="AJ12" s="3893"/>
      <c r="AK12" s="3891"/>
      <c r="AL12" s="3892"/>
      <c r="AM12" s="3892"/>
      <c r="AN12" s="3893"/>
      <c r="AO12" s="3894"/>
      <c r="AP12" s="3895"/>
      <c r="AQ12" s="3895"/>
      <c r="AR12" s="3896"/>
      <c r="AS12" s="3939"/>
      <c r="AT12" s="3940"/>
      <c r="AU12" s="3941"/>
      <c r="AV12" s="3879"/>
      <c r="AW12" s="3880"/>
      <c r="AX12" s="3881"/>
      <c r="AY12" s="1084"/>
      <c r="AZ12" s="1084"/>
      <c r="BA12" s="1084"/>
      <c r="BB12" s="1084"/>
      <c r="BC12" s="3885"/>
      <c r="BD12" s="3886"/>
      <c r="BE12" s="3886"/>
      <c r="BF12" s="3886"/>
      <c r="BG12" s="3886"/>
      <c r="BH12" s="3886"/>
      <c r="BI12" s="3886"/>
      <c r="BJ12" s="3886"/>
      <c r="BK12" s="3886"/>
      <c r="BL12" s="3887"/>
    </row>
    <row r="13" spans="1:70" s="754" customFormat="1" ht="15" customHeight="1">
      <c r="A13" s="3504"/>
      <c r="B13" s="3521" t="s">
        <v>978</v>
      </c>
      <c r="C13" s="3522"/>
      <c r="D13" s="3523"/>
      <c r="E13" s="3524">
        <v>40</v>
      </c>
      <c r="F13" s="3525"/>
      <c r="G13" s="3505"/>
      <c r="H13" s="3506"/>
      <c r="I13" s="3506"/>
      <c r="J13" s="3506"/>
      <c r="K13" s="3506"/>
      <c r="L13" s="3507"/>
      <c r="M13" s="3340"/>
      <c r="N13" s="3514"/>
      <c r="O13" s="3544"/>
      <c r="P13" s="3545"/>
      <c r="Q13" s="3546"/>
      <c r="R13" s="2197"/>
      <c r="S13" s="2198"/>
      <c r="T13" s="2199"/>
      <c r="U13" s="3536">
        <v>43922</v>
      </c>
      <c r="V13" s="3537"/>
      <c r="W13" s="3537"/>
      <c r="X13" s="987">
        <v>2</v>
      </c>
      <c r="Y13" s="1085" t="s">
        <v>28</v>
      </c>
      <c r="Z13" s="989"/>
      <c r="AA13" s="1085" t="s">
        <v>28</v>
      </c>
      <c r="AB13" s="979">
        <f>IF((X13+Z13)&gt;=12,X13+Z13-12,X13+Z13)</f>
        <v>2</v>
      </c>
      <c r="AC13" s="1086" t="s">
        <v>28</v>
      </c>
      <c r="AD13" s="1087" t="s">
        <v>142</v>
      </c>
      <c r="AE13" s="1088"/>
      <c r="AF13" s="1089" t="s">
        <v>270</v>
      </c>
      <c r="AG13" s="1090" t="s">
        <v>979</v>
      </c>
      <c r="AH13" s="3891">
        <v>7000</v>
      </c>
      <c r="AI13" s="3892"/>
      <c r="AJ13" s="3893"/>
      <c r="AK13" s="3911"/>
      <c r="AL13" s="3912"/>
      <c r="AM13" s="3912"/>
      <c r="AN13" s="3913"/>
      <c r="AO13" s="3894">
        <v>5000</v>
      </c>
      <c r="AP13" s="3895"/>
      <c r="AQ13" s="3895"/>
      <c r="AR13" s="3896"/>
      <c r="AS13" s="3939"/>
      <c r="AT13" s="3940"/>
      <c r="AU13" s="3941"/>
      <c r="AV13" s="3914"/>
      <c r="AW13" s="3506"/>
      <c r="AX13" s="3915"/>
      <c r="AY13" s="974"/>
      <c r="AZ13" s="974"/>
      <c r="BA13" s="974"/>
      <c r="BB13" s="974"/>
      <c r="BC13" s="3888"/>
      <c r="BD13" s="3889"/>
      <c r="BE13" s="3889"/>
      <c r="BF13" s="3889"/>
      <c r="BG13" s="3889"/>
      <c r="BH13" s="3889"/>
      <c r="BI13" s="3889"/>
      <c r="BJ13" s="3889"/>
      <c r="BK13" s="3889"/>
      <c r="BL13" s="3890"/>
    </row>
    <row r="14" spans="1:70" s="754" customFormat="1" ht="15" customHeight="1">
      <c r="A14" s="3502">
        <v>2</v>
      </c>
      <c r="B14" s="3427" t="s">
        <v>977</v>
      </c>
      <c r="C14" s="3428"/>
      <c r="D14" s="3428"/>
      <c r="E14" s="3428"/>
      <c r="F14" s="3429"/>
      <c r="G14" s="3427" t="s">
        <v>1017</v>
      </c>
      <c r="H14" s="3428"/>
      <c r="I14" s="3428"/>
      <c r="J14" s="3428"/>
      <c r="K14" s="3428"/>
      <c r="L14" s="3429"/>
      <c r="M14" s="3511">
        <v>34</v>
      </c>
      <c r="N14" s="3512" t="s">
        <v>959</v>
      </c>
      <c r="O14" s="3320" t="s">
        <v>261</v>
      </c>
      <c r="P14" s="3556"/>
      <c r="Q14" s="3557"/>
      <c r="R14" s="3320" t="s">
        <v>269</v>
      </c>
      <c r="S14" s="3556"/>
      <c r="T14" s="3557"/>
      <c r="U14" s="3558" t="s">
        <v>982</v>
      </c>
      <c r="V14" s="3559"/>
      <c r="W14" s="3559"/>
      <c r="X14" s="3561">
        <v>3</v>
      </c>
      <c r="Y14" s="3429" t="s">
        <v>99</v>
      </c>
      <c r="Z14" s="3562">
        <v>3</v>
      </c>
      <c r="AA14" s="3429" t="s">
        <v>99</v>
      </c>
      <c r="AB14" s="3548">
        <f>IF((X16+Z16)&gt;=12,X14+Z14+1,X14+Z14)</f>
        <v>6</v>
      </c>
      <c r="AC14" s="3428" t="s">
        <v>99</v>
      </c>
      <c r="AD14" s="3930">
        <v>156000</v>
      </c>
      <c r="AE14" s="3931"/>
      <c r="AF14" s="3932">
        <v>157000</v>
      </c>
      <c r="AG14" s="3931"/>
      <c r="AH14" s="3891">
        <v>6000</v>
      </c>
      <c r="AI14" s="3892"/>
      <c r="AJ14" s="3893"/>
      <c r="AK14" s="3891"/>
      <c r="AL14" s="3892"/>
      <c r="AM14" s="3892"/>
      <c r="AN14" s="3893"/>
      <c r="AO14" s="3894">
        <v>10000</v>
      </c>
      <c r="AP14" s="3895"/>
      <c r="AQ14" s="3895"/>
      <c r="AR14" s="3896"/>
      <c r="AS14" s="3526">
        <f>AF14+SUM(AH14:AR16)</f>
        <v>188000</v>
      </c>
      <c r="AT14" s="3527"/>
      <c r="AU14" s="3942"/>
      <c r="AV14" s="3916">
        <v>7</v>
      </c>
      <c r="AW14" s="3917"/>
      <c r="AX14" s="3918"/>
      <c r="AY14" s="1091"/>
      <c r="AZ14" s="1091"/>
      <c r="BA14" s="1091"/>
      <c r="BB14" s="1091"/>
      <c r="BC14" s="3919"/>
      <c r="BD14" s="3920"/>
      <c r="BE14" s="3920"/>
      <c r="BF14" s="3920"/>
      <c r="BG14" s="3920"/>
      <c r="BH14" s="3920"/>
      <c r="BI14" s="3920"/>
      <c r="BJ14" s="3920"/>
      <c r="BK14" s="3920"/>
      <c r="BL14" s="3921"/>
    </row>
    <row r="15" spans="1:70" s="754" customFormat="1" ht="15" customHeight="1">
      <c r="A15" s="3503"/>
      <c r="B15" s="3505"/>
      <c r="C15" s="3506"/>
      <c r="D15" s="3506"/>
      <c r="E15" s="3506"/>
      <c r="F15" s="3507"/>
      <c r="G15" s="3508"/>
      <c r="H15" s="3509"/>
      <c r="I15" s="3509"/>
      <c r="J15" s="3509"/>
      <c r="K15" s="3509"/>
      <c r="L15" s="3510"/>
      <c r="M15" s="3323"/>
      <c r="N15" s="3513"/>
      <c r="O15" s="3541" t="s">
        <v>981</v>
      </c>
      <c r="P15" s="3542"/>
      <c r="Q15" s="3543"/>
      <c r="R15" s="2194"/>
      <c r="S15" s="2195"/>
      <c r="T15" s="2196"/>
      <c r="U15" s="3560"/>
      <c r="V15" s="2269"/>
      <c r="W15" s="2269"/>
      <c r="X15" s="3483"/>
      <c r="Y15" s="3510"/>
      <c r="Z15" s="3486"/>
      <c r="AA15" s="3510"/>
      <c r="AB15" s="3462"/>
      <c r="AC15" s="3509"/>
      <c r="AD15" s="3899"/>
      <c r="AE15" s="3900"/>
      <c r="AF15" s="3902"/>
      <c r="AG15" s="3900"/>
      <c r="AH15" s="3891">
        <v>5000</v>
      </c>
      <c r="AI15" s="3892"/>
      <c r="AJ15" s="3893"/>
      <c r="AK15" s="3891"/>
      <c r="AL15" s="3892"/>
      <c r="AM15" s="3892"/>
      <c r="AN15" s="3893"/>
      <c r="AO15" s="3894"/>
      <c r="AP15" s="3895"/>
      <c r="AQ15" s="3895"/>
      <c r="AR15" s="3896"/>
      <c r="AS15" s="3526"/>
      <c r="AT15" s="3527"/>
      <c r="AU15" s="3942"/>
      <c r="AV15" s="3916"/>
      <c r="AW15" s="3917"/>
      <c r="AX15" s="3918"/>
      <c r="AY15" s="1084"/>
      <c r="AZ15" s="1084"/>
      <c r="BA15" s="1084"/>
      <c r="BB15" s="1084"/>
      <c r="BC15" s="3922"/>
      <c r="BD15" s="3923"/>
      <c r="BE15" s="3923"/>
      <c r="BF15" s="3923"/>
      <c r="BG15" s="3923"/>
      <c r="BH15" s="3923"/>
      <c r="BI15" s="3923"/>
      <c r="BJ15" s="3923"/>
      <c r="BK15" s="3923"/>
      <c r="BL15" s="3924"/>
    </row>
    <row r="16" spans="1:70" s="754" customFormat="1" ht="15" customHeight="1">
      <c r="A16" s="3504"/>
      <c r="B16" s="3521" t="s">
        <v>978</v>
      </c>
      <c r="C16" s="3522"/>
      <c r="D16" s="3523"/>
      <c r="E16" s="3524">
        <v>40</v>
      </c>
      <c r="F16" s="3525"/>
      <c r="G16" s="3505"/>
      <c r="H16" s="3506"/>
      <c r="I16" s="3506"/>
      <c r="J16" s="3506"/>
      <c r="K16" s="3506"/>
      <c r="L16" s="3507"/>
      <c r="M16" s="3340"/>
      <c r="N16" s="3514"/>
      <c r="O16" s="3544"/>
      <c r="P16" s="3545"/>
      <c r="Q16" s="3546"/>
      <c r="R16" s="2197"/>
      <c r="S16" s="2198"/>
      <c r="T16" s="2199"/>
      <c r="U16" s="3536">
        <v>43922</v>
      </c>
      <c r="V16" s="3537"/>
      <c r="W16" s="3537"/>
      <c r="X16" s="987">
        <v>2</v>
      </c>
      <c r="Y16" s="1085" t="s">
        <v>28</v>
      </c>
      <c r="Z16" s="989"/>
      <c r="AA16" s="1085" t="s">
        <v>28</v>
      </c>
      <c r="AB16" s="1092">
        <f>IF((X16+Z16)&gt;=12,X16+Z16-12,X16+Z16)</f>
        <v>2</v>
      </c>
      <c r="AC16" s="1086" t="s">
        <v>28</v>
      </c>
      <c r="AD16" s="1087" t="s">
        <v>270</v>
      </c>
      <c r="AE16" s="1088" t="s">
        <v>983</v>
      </c>
      <c r="AF16" s="1089" t="s">
        <v>270</v>
      </c>
      <c r="AG16" s="1090" t="s">
        <v>1158</v>
      </c>
      <c r="AH16" s="3891">
        <v>7000</v>
      </c>
      <c r="AI16" s="3892"/>
      <c r="AJ16" s="3893"/>
      <c r="AK16" s="3891"/>
      <c r="AL16" s="3892"/>
      <c r="AM16" s="3892"/>
      <c r="AN16" s="3893"/>
      <c r="AO16" s="3894">
        <v>3000</v>
      </c>
      <c r="AP16" s="3895"/>
      <c r="AQ16" s="3895"/>
      <c r="AR16" s="3896"/>
      <c r="AS16" s="3526"/>
      <c r="AT16" s="3527"/>
      <c r="AU16" s="3942"/>
      <c r="AV16" s="3928">
        <v>10</v>
      </c>
      <c r="AW16" s="3421"/>
      <c r="AX16" s="3929"/>
      <c r="AY16" s="974"/>
      <c r="AZ16" s="974"/>
      <c r="BA16" s="974"/>
      <c r="BB16" s="974"/>
      <c r="BC16" s="3925"/>
      <c r="BD16" s="3926"/>
      <c r="BE16" s="3926"/>
      <c r="BF16" s="3926"/>
      <c r="BG16" s="3926"/>
      <c r="BH16" s="3926"/>
      <c r="BI16" s="3926"/>
      <c r="BJ16" s="3926"/>
      <c r="BK16" s="3926"/>
      <c r="BL16" s="3927"/>
    </row>
    <row r="17" spans="1:71" s="754" customFormat="1" ht="15" customHeight="1">
      <c r="A17" s="3503">
        <v>3</v>
      </c>
      <c r="B17" s="3427" t="s">
        <v>974</v>
      </c>
      <c r="C17" s="3428"/>
      <c r="D17" s="3428"/>
      <c r="E17" s="3428"/>
      <c r="F17" s="3429"/>
      <c r="G17" s="3427" t="s">
        <v>1018</v>
      </c>
      <c r="H17" s="3428"/>
      <c r="I17" s="3428"/>
      <c r="J17" s="3428"/>
      <c r="K17" s="3428"/>
      <c r="L17" s="3429"/>
      <c r="M17" s="3511">
        <v>45</v>
      </c>
      <c r="N17" s="3512" t="s">
        <v>959</v>
      </c>
      <c r="O17" s="3320" t="s">
        <v>261</v>
      </c>
      <c r="P17" s="3556"/>
      <c r="Q17" s="3557"/>
      <c r="R17" s="3320" t="s">
        <v>953</v>
      </c>
      <c r="S17" s="3556"/>
      <c r="T17" s="3557"/>
      <c r="U17" s="3558" t="s">
        <v>960</v>
      </c>
      <c r="V17" s="3559"/>
      <c r="W17" s="3559"/>
      <c r="X17" s="3561">
        <v>6</v>
      </c>
      <c r="Y17" s="3429" t="s">
        <v>99</v>
      </c>
      <c r="Z17" s="3562">
        <v>10</v>
      </c>
      <c r="AA17" s="3429" t="s">
        <v>99</v>
      </c>
      <c r="AB17" s="3943">
        <f>IF((X19+Z19)&gt;=12,X17+Z17+1,X17+Z17)</f>
        <v>16</v>
      </c>
      <c r="AC17" s="3428" t="s">
        <v>99</v>
      </c>
      <c r="AD17" s="3930">
        <v>97500</v>
      </c>
      <c r="AE17" s="3931"/>
      <c r="AF17" s="3932">
        <v>105000</v>
      </c>
      <c r="AG17" s="3931"/>
      <c r="AH17" s="3891">
        <v>3000</v>
      </c>
      <c r="AI17" s="3892"/>
      <c r="AJ17" s="3893"/>
      <c r="AK17" s="3891"/>
      <c r="AL17" s="3892"/>
      <c r="AM17" s="3892"/>
      <c r="AN17" s="3893"/>
      <c r="AO17" s="3894">
        <v>4200</v>
      </c>
      <c r="AP17" s="3895"/>
      <c r="AQ17" s="3895"/>
      <c r="AR17" s="3896"/>
      <c r="AS17" s="3526">
        <f>AF17+SUM(AH17:AR19)</f>
        <v>130200</v>
      </c>
      <c r="AT17" s="3527"/>
      <c r="AU17" s="3942"/>
      <c r="AV17" s="3916">
        <v>6</v>
      </c>
      <c r="AW17" s="3917"/>
      <c r="AX17" s="3918"/>
      <c r="AY17" s="1091"/>
      <c r="AZ17" s="1091"/>
      <c r="BA17" s="1091"/>
      <c r="BB17" s="1091"/>
      <c r="BC17" s="3919" t="s">
        <v>1714</v>
      </c>
      <c r="BD17" s="3920"/>
      <c r="BE17" s="3920"/>
      <c r="BF17" s="3920"/>
      <c r="BG17" s="3920"/>
      <c r="BH17" s="3920"/>
      <c r="BI17" s="3920"/>
      <c r="BJ17" s="3920"/>
      <c r="BK17" s="3920"/>
      <c r="BL17" s="3921"/>
    </row>
    <row r="18" spans="1:71" s="754" customFormat="1" ht="15" customHeight="1">
      <c r="A18" s="3503"/>
      <c r="B18" s="3505"/>
      <c r="C18" s="3506"/>
      <c r="D18" s="3506"/>
      <c r="E18" s="3506"/>
      <c r="F18" s="3507"/>
      <c r="G18" s="3508"/>
      <c r="H18" s="3509"/>
      <c r="I18" s="3509"/>
      <c r="J18" s="3509"/>
      <c r="K18" s="3509"/>
      <c r="L18" s="3510"/>
      <c r="M18" s="3323"/>
      <c r="N18" s="3513"/>
      <c r="O18" s="3541" t="s">
        <v>1116</v>
      </c>
      <c r="P18" s="3542"/>
      <c r="Q18" s="3543"/>
      <c r="R18" s="2194"/>
      <c r="S18" s="2195"/>
      <c r="T18" s="2196"/>
      <c r="U18" s="3560"/>
      <c r="V18" s="2269"/>
      <c r="W18" s="2269"/>
      <c r="X18" s="3483"/>
      <c r="Y18" s="3510"/>
      <c r="Z18" s="3486"/>
      <c r="AA18" s="3510"/>
      <c r="AB18" s="3548"/>
      <c r="AC18" s="3509"/>
      <c r="AD18" s="3899"/>
      <c r="AE18" s="3900"/>
      <c r="AF18" s="3902"/>
      <c r="AG18" s="3900"/>
      <c r="AH18" s="3891">
        <v>8000</v>
      </c>
      <c r="AI18" s="3892"/>
      <c r="AJ18" s="3893"/>
      <c r="AK18" s="3891"/>
      <c r="AL18" s="3892"/>
      <c r="AM18" s="3892"/>
      <c r="AN18" s="3893"/>
      <c r="AO18" s="3894"/>
      <c r="AP18" s="3895"/>
      <c r="AQ18" s="3895"/>
      <c r="AR18" s="3896"/>
      <c r="AS18" s="3526"/>
      <c r="AT18" s="3527"/>
      <c r="AU18" s="3942"/>
      <c r="AV18" s="3916"/>
      <c r="AW18" s="3917"/>
      <c r="AX18" s="3918"/>
      <c r="AY18" s="1084"/>
      <c r="AZ18" s="1084"/>
      <c r="BA18" s="1084"/>
      <c r="BB18" s="1084"/>
      <c r="BC18" s="3922"/>
      <c r="BD18" s="3923"/>
      <c r="BE18" s="3923"/>
      <c r="BF18" s="3923"/>
      <c r="BG18" s="3923"/>
      <c r="BH18" s="3923"/>
      <c r="BI18" s="3923"/>
      <c r="BJ18" s="3923"/>
      <c r="BK18" s="3923"/>
      <c r="BL18" s="3924"/>
    </row>
    <row r="19" spans="1:71" s="754" customFormat="1" ht="15" customHeight="1">
      <c r="A19" s="3503"/>
      <c r="B19" s="3521" t="s">
        <v>1444</v>
      </c>
      <c r="C19" s="3522"/>
      <c r="D19" s="3523"/>
      <c r="E19" s="3524">
        <v>20</v>
      </c>
      <c r="F19" s="3525"/>
      <c r="G19" s="3505"/>
      <c r="H19" s="3506"/>
      <c r="I19" s="3506"/>
      <c r="J19" s="3506"/>
      <c r="K19" s="3506"/>
      <c r="L19" s="3507"/>
      <c r="M19" s="3340"/>
      <c r="N19" s="3514"/>
      <c r="O19" s="3544"/>
      <c r="P19" s="3545"/>
      <c r="Q19" s="3546"/>
      <c r="R19" s="2197"/>
      <c r="S19" s="2198"/>
      <c r="T19" s="2199"/>
      <c r="U19" s="3536">
        <v>43922</v>
      </c>
      <c r="V19" s="3537"/>
      <c r="W19" s="3537"/>
      <c r="X19" s="987">
        <v>2</v>
      </c>
      <c r="Y19" s="1085" t="s">
        <v>28</v>
      </c>
      <c r="Z19" s="989"/>
      <c r="AA19" s="1085" t="s">
        <v>28</v>
      </c>
      <c r="AB19" s="1093">
        <f>IF((X19+Z19)&gt;=12,X19+Z19-12,X19+Z19)</f>
        <v>2</v>
      </c>
      <c r="AC19" s="1086" t="s">
        <v>28</v>
      </c>
      <c r="AD19" s="1087" t="s">
        <v>980</v>
      </c>
      <c r="AE19" s="1094" t="s">
        <v>1155</v>
      </c>
      <c r="AF19" s="1089" t="s">
        <v>980</v>
      </c>
      <c r="AG19" s="1090" t="s">
        <v>1156</v>
      </c>
      <c r="AH19" s="3891">
        <v>5000</v>
      </c>
      <c r="AI19" s="3892"/>
      <c r="AJ19" s="3893"/>
      <c r="AK19" s="3891"/>
      <c r="AL19" s="3892"/>
      <c r="AM19" s="3892"/>
      <c r="AN19" s="3893"/>
      <c r="AO19" s="3894">
        <v>5000</v>
      </c>
      <c r="AP19" s="3895"/>
      <c r="AQ19" s="3895"/>
      <c r="AR19" s="3896"/>
      <c r="AS19" s="3526"/>
      <c r="AT19" s="3527"/>
      <c r="AU19" s="3942"/>
      <c r="AV19" s="3928">
        <v>12</v>
      </c>
      <c r="AW19" s="3421"/>
      <c r="AX19" s="3929"/>
      <c r="AY19" s="974"/>
      <c r="AZ19" s="974"/>
      <c r="BA19" s="974"/>
      <c r="BB19" s="974"/>
      <c r="BC19" s="3925"/>
      <c r="BD19" s="3926"/>
      <c r="BE19" s="3926"/>
      <c r="BF19" s="3926"/>
      <c r="BG19" s="3926"/>
      <c r="BH19" s="3926"/>
      <c r="BI19" s="3926"/>
      <c r="BJ19" s="3926"/>
      <c r="BK19" s="3926"/>
      <c r="BL19" s="3927"/>
    </row>
    <row r="20" spans="1:71" s="754" customFormat="1" ht="15" customHeight="1">
      <c r="A20" s="3502">
        <v>4</v>
      </c>
      <c r="B20" s="3427"/>
      <c r="C20" s="3428"/>
      <c r="D20" s="3428"/>
      <c r="E20" s="3428"/>
      <c r="F20" s="3429"/>
      <c r="G20" s="3427"/>
      <c r="H20" s="3428"/>
      <c r="I20" s="3428"/>
      <c r="J20" s="3428"/>
      <c r="K20" s="3428"/>
      <c r="L20" s="3429"/>
      <c r="M20" s="3511"/>
      <c r="N20" s="3512"/>
      <c r="O20" s="3320"/>
      <c r="P20" s="3556"/>
      <c r="Q20" s="3557"/>
      <c r="R20" s="3320"/>
      <c r="S20" s="3556"/>
      <c r="T20" s="3557"/>
      <c r="U20" s="3558"/>
      <c r="V20" s="3559"/>
      <c r="W20" s="3559"/>
      <c r="X20" s="3561"/>
      <c r="Y20" s="3429" t="s">
        <v>99</v>
      </c>
      <c r="Z20" s="3562"/>
      <c r="AA20" s="3429" t="s">
        <v>99</v>
      </c>
      <c r="AB20" s="3943">
        <f>IF((X22+Z22)&gt;=12,X20+Z20+1,X20+Z20)</f>
        <v>0</v>
      </c>
      <c r="AC20" s="3428" t="s">
        <v>99</v>
      </c>
      <c r="AD20" s="3930"/>
      <c r="AE20" s="3931"/>
      <c r="AF20" s="3932"/>
      <c r="AG20" s="3931"/>
      <c r="AH20" s="3891"/>
      <c r="AI20" s="3892"/>
      <c r="AJ20" s="3893"/>
      <c r="AK20" s="3891"/>
      <c r="AL20" s="3892"/>
      <c r="AM20" s="3892"/>
      <c r="AN20" s="3893"/>
      <c r="AO20" s="3894"/>
      <c r="AP20" s="3895"/>
      <c r="AQ20" s="3895"/>
      <c r="AR20" s="3896"/>
      <c r="AS20" s="3526">
        <f>AF20+SUM(AH20:AR22)</f>
        <v>0</v>
      </c>
      <c r="AT20" s="3527"/>
      <c r="AU20" s="3942"/>
      <c r="AV20" s="3916"/>
      <c r="AW20" s="3917"/>
      <c r="AX20" s="3918"/>
      <c r="AY20" s="1091"/>
      <c r="AZ20" s="1091"/>
      <c r="BA20" s="1091"/>
      <c r="BB20" s="1091"/>
      <c r="BC20" s="3919"/>
      <c r="BD20" s="3920"/>
      <c r="BE20" s="3920"/>
      <c r="BF20" s="3920"/>
      <c r="BG20" s="3920"/>
      <c r="BH20" s="3920"/>
      <c r="BI20" s="3920"/>
      <c r="BJ20" s="3920"/>
      <c r="BK20" s="3920"/>
      <c r="BL20" s="3921"/>
    </row>
    <row r="21" spans="1:71" s="754" customFormat="1" ht="15" customHeight="1">
      <c r="A21" s="3503"/>
      <c r="B21" s="3505"/>
      <c r="C21" s="3506"/>
      <c r="D21" s="3506"/>
      <c r="E21" s="3506"/>
      <c r="F21" s="3507"/>
      <c r="G21" s="3508"/>
      <c r="H21" s="3509"/>
      <c r="I21" s="3509"/>
      <c r="J21" s="3509"/>
      <c r="K21" s="3509"/>
      <c r="L21" s="3510"/>
      <c r="M21" s="3323"/>
      <c r="N21" s="3513"/>
      <c r="O21" s="3944"/>
      <c r="P21" s="3945"/>
      <c r="Q21" s="3946"/>
      <c r="R21" s="2194"/>
      <c r="S21" s="2195"/>
      <c r="T21" s="2196"/>
      <c r="U21" s="3560"/>
      <c r="V21" s="2269"/>
      <c r="W21" s="2269"/>
      <c r="X21" s="3483"/>
      <c r="Y21" s="3510"/>
      <c r="Z21" s="3486"/>
      <c r="AA21" s="3510"/>
      <c r="AB21" s="3548"/>
      <c r="AC21" s="3509"/>
      <c r="AD21" s="3899"/>
      <c r="AE21" s="3900"/>
      <c r="AF21" s="3902"/>
      <c r="AG21" s="3900"/>
      <c r="AH21" s="3891"/>
      <c r="AI21" s="3892"/>
      <c r="AJ21" s="3893"/>
      <c r="AK21" s="3891"/>
      <c r="AL21" s="3892"/>
      <c r="AM21" s="3892"/>
      <c r="AN21" s="3893"/>
      <c r="AO21" s="3894"/>
      <c r="AP21" s="3895"/>
      <c r="AQ21" s="3895"/>
      <c r="AR21" s="3896"/>
      <c r="AS21" s="3526"/>
      <c r="AT21" s="3527"/>
      <c r="AU21" s="3942"/>
      <c r="AV21" s="3916"/>
      <c r="AW21" s="3917"/>
      <c r="AX21" s="3918"/>
      <c r="AY21" s="1084"/>
      <c r="AZ21" s="1084"/>
      <c r="BA21" s="1084"/>
      <c r="BB21" s="1084"/>
      <c r="BC21" s="3922"/>
      <c r="BD21" s="3923"/>
      <c r="BE21" s="3923"/>
      <c r="BF21" s="3923"/>
      <c r="BG21" s="3923"/>
      <c r="BH21" s="3923"/>
      <c r="BI21" s="3923"/>
      <c r="BJ21" s="3923"/>
      <c r="BK21" s="3923"/>
      <c r="BL21" s="3924"/>
    </row>
    <row r="22" spans="1:71" s="754" customFormat="1" ht="15" customHeight="1">
      <c r="A22" s="3504"/>
      <c r="B22" s="3521"/>
      <c r="C22" s="3522"/>
      <c r="D22" s="3523"/>
      <c r="E22" s="3524"/>
      <c r="F22" s="3525"/>
      <c r="G22" s="3505"/>
      <c r="H22" s="3506"/>
      <c r="I22" s="3506"/>
      <c r="J22" s="3506"/>
      <c r="K22" s="3506"/>
      <c r="L22" s="3507"/>
      <c r="M22" s="3340"/>
      <c r="N22" s="3514"/>
      <c r="O22" s="3947"/>
      <c r="P22" s="3948"/>
      <c r="Q22" s="3949"/>
      <c r="R22" s="2197"/>
      <c r="S22" s="2198"/>
      <c r="T22" s="2199"/>
      <c r="U22" s="3536"/>
      <c r="V22" s="3537"/>
      <c r="W22" s="3537"/>
      <c r="X22" s="987"/>
      <c r="Y22" s="1085" t="s">
        <v>28</v>
      </c>
      <c r="Z22" s="989"/>
      <c r="AA22" s="1085" t="s">
        <v>28</v>
      </c>
      <c r="AB22" s="1093">
        <f>IF((X22+Z22)&gt;=12,X22+Z22-12,X22+Z22)</f>
        <v>0</v>
      </c>
      <c r="AC22" s="1086" t="s">
        <v>28</v>
      </c>
      <c r="AD22" s="1087"/>
      <c r="AE22" s="1088"/>
      <c r="AF22" s="1089"/>
      <c r="AG22" s="1090"/>
      <c r="AH22" s="3891"/>
      <c r="AI22" s="3892"/>
      <c r="AJ22" s="3893"/>
      <c r="AK22" s="3891"/>
      <c r="AL22" s="3892"/>
      <c r="AM22" s="3892"/>
      <c r="AN22" s="3893"/>
      <c r="AO22" s="3894"/>
      <c r="AP22" s="3895"/>
      <c r="AQ22" s="3895"/>
      <c r="AR22" s="3896"/>
      <c r="AS22" s="3526"/>
      <c r="AT22" s="3527"/>
      <c r="AU22" s="3942"/>
      <c r="AV22" s="3928"/>
      <c r="AW22" s="3421"/>
      <c r="AX22" s="3929"/>
      <c r="AY22" s="974"/>
      <c r="AZ22" s="974"/>
      <c r="BA22" s="974"/>
      <c r="BB22" s="974"/>
      <c r="BC22" s="3925"/>
      <c r="BD22" s="3926"/>
      <c r="BE22" s="3926"/>
      <c r="BF22" s="3926"/>
      <c r="BG22" s="3926"/>
      <c r="BH22" s="3926"/>
      <c r="BI22" s="3926"/>
      <c r="BJ22" s="3926"/>
      <c r="BK22" s="3926"/>
      <c r="BL22" s="3927"/>
    </row>
    <row r="23" spans="1:71" s="754" customFormat="1" ht="15" customHeight="1">
      <c r="A23" s="3503">
        <v>5</v>
      </c>
      <c r="B23" s="3508"/>
      <c r="C23" s="3509"/>
      <c r="D23" s="3509"/>
      <c r="E23" s="3509"/>
      <c r="F23" s="3510"/>
      <c r="G23" s="3427"/>
      <c r="H23" s="3428"/>
      <c r="I23" s="3428"/>
      <c r="J23" s="3428"/>
      <c r="K23" s="3428"/>
      <c r="L23" s="3429"/>
      <c r="M23" s="3323"/>
      <c r="N23" s="3513"/>
      <c r="O23" s="3320"/>
      <c r="P23" s="3556"/>
      <c r="Q23" s="3557"/>
      <c r="R23" s="2194"/>
      <c r="S23" s="2195"/>
      <c r="T23" s="2196"/>
      <c r="U23" s="3560"/>
      <c r="V23" s="2269"/>
      <c r="W23" s="2269"/>
      <c r="X23" s="3483"/>
      <c r="Y23" s="3510" t="s">
        <v>99</v>
      </c>
      <c r="Z23" s="3486"/>
      <c r="AA23" s="3510" t="s">
        <v>99</v>
      </c>
      <c r="AB23" s="3943">
        <f>IF((X25+Z25)&gt;=12,X23+Z23+1,X23+Z23)</f>
        <v>0</v>
      </c>
      <c r="AC23" s="3509" t="s">
        <v>99</v>
      </c>
      <c r="AD23" s="3955"/>
      <c r="AE23" s="3956"/>
      <c r="AF23" s="3957"/>
      <c r="AG23" s="3956"/>
      <c r="AH23" s="3891"/>
      <c r="AI23" s="3892"/>
      <c r="AJ23" s="3893"/>
      <c r="AK23" s="3891"/>
      <c r="AL23" s="3892"/>
      <c r="AM23" s="3892"/>
      <c r="AN23" s="3893"/>
      <c r="AO23" s="3894"/>
      <c r="AP23" s="3895"/>
      <c r="AQ23" s="3895"/>
      <c r="AR23" s="3896"/>
      <c r="AS23" s="3526">
        <f>AF23+SUM(AH23:AR25)</f>
        <v>0</v>
      </c>
      <c r="AT23" s="3527"/>
      <c r="AU23" s="3942"/>
      <c r="AV23" s="3916"/>
      <c r="AW23" s="3917"/>
      <c r="AX23" s="3918"/>
      <c r="AY23" s="1091"/>
      <c r="AZ23" s="1091"/>
      <c r="BA23" s="1091"/>
      <c r="BB23" s="1091"/>
      <c r="BC23" s="3919"/>
      <c r="BD23" s="3920"/>
      <c r="BE23" s="3920"/>
      <c r="BF23" s="3920"/>
      <c r="BG23" s="3920"/>
      <c r="BH23" s="3920"/>
      <c r="BI23" s="3920"/>
      <c r="BJ23" s="3920"/>
      <c r="BK23" s="3920"/>
      <c r="BL23" s="3921"/>
    </row>
    <row r="24" spans="1:71" s="754" customFormat="1" ht="15" customHeight="1">
      <c r="A24" s="3503"/>
      <c r="B24" s="3505"/>
      <c r="C24" s="3506"/>
      <c r="D24" s="3506"/>
      <c r="E24" s="3506"/>
      <c r="F24" s="3507"/>
      <c r="G24" s="3508"/>
      <c r="H24" s="3509"/>
      <c r="I24" s="3509"/>
      <c r="J24" s="3509"/>
      <c r="K24" s="3509"/>
      <c r="L24" s="3510"/>
      <c r="M24" s="3323"/>
      <c r="N24" s="3513"/>
      <c r="O24" s="3944"/>
      <c r="P24" s="3945"/>
      <c r="Q24" s="3946"/>
      <c r="R24" s="2194"/>
      <c r="S24" s="2195"/>
      <c r="T24" s="2196"/>
      <c r="U24" s="3560"/>
      <c r="V24" s="2269"/>
      <c r="W24" s="2269"/>
      <c r="X24" s="3483"/>
      <c r="Y24" s="3510"/>
      <c r="Z24" s="3486"/>
      <c r="AA24" s="3510"/>
      <c r="AB24" s="3548"/>
      <c r="AC24" s="3509"/>
      <c r="AD24" s="3899"/>
      <c r="AE24" s="3900"/>
      <c r="AF24" s="3902"/>
      <c r="AG24" s="3900"/>
      <c r="AH24" s="3891"/>
      <c r="AI24" s="3892"/>
      <c r="AJ24" s="3893"/>
      <c r="AK24" s="3891"/>
      <c r="AL24" s="3892"/>
      <c r="AM24" s="3892"/>
      <c r="AN24" s="3893"/>
      <c r="AO24" s="3894"/>
      <c r="AP24" s="3895"/>
      <c r="AQ24" s="3895"/>
      <c r="AR24" s="3896"/>
      <c r="AS24" s="3526"/>
      <c r="AT24" s="3527"/>
      <c r="AU24" s="3942"/>
      <c r="AV24" s="3916"/>
      <c r="AW24" s="3917"/>
      <c r="AX24" s="3918"/>
      <c r="AY24" s="1084"/>
      <c r="AZ24" s="1084"/>
      <c r="BA24" s="1084"/>
      <c r="BB24" s="1084"/>
      <c r="BC24" s="3922"/>
      <c r="BD24" s="3923"/>
      <c r="BE24" s="3923"/>
      <c r="BF24" s="3923"/>
      <c r="BG24" s="3923"/>
      <c r="BH24" s="3923"/>
      <c r="BI24" s="3923"/>
      <c r="BJ24" s="3923"/>
      <c r="BK24" s="3923"/>
      <c r="BL24" s="3924"/>
    </row>
    <row r="25" spans="1:71" s="754" customFormat="1" ht="15" customHeight="1">
      <c r="A25" s="3503"/>
      <c r="B25" s="3950"/>
      <c r="C25" s="3951"/>
      <c r="D25" s="3952"/>
      <c r="E25" s="3953"/>
      <c r="F25" s="3954"/>
      <c r="G25" s="3505"/>
      <c r="H25" s="3506"/>
      <c r="I25" s="3506"/>
      <c r="J25" s="3506"/>
      <c r="K25" s="3506"/>
      <c r="L25" s="3507"/>
      <c r="M25" s="3323"/>
      <c r="N25" s="3513"/>
      <c r="O25" s="3947"/>
      <c r="P25" s="3948"/>
      <c r="Q25" s="3949"/>
      <c r="R25" s="2194"/>
      <c r="S25" s="2195"/>
      <c r="T25" s="2196"/>
      <c r="U25" s="3459"/>
      <c r="V25" s="3460"/>
      <c r="W25" s="3460"/>
      <c r="X25" s="976"/>
      <c r="Y25" s="1095" t="s">
        <v>28</v>
      </c>
      <c r="Z25" s="978"/>
      <c r="AA25" s="1095" t="s">
        <v>28</v>
      </c>
      <c r="AB25" s="1093">
        <f>IF((X25+Z25)&gt;=12,X25+Z25-12,X25+Z25)</f>
        <v>0</v>
      </c>
      <c r="AC25" s="1042" t="s">
        <v>28</v>
      </c>
      <c r="AD25" s="1096"/>
      <c r="AE25" s="1097"/>
      <c r="AF25" s="1098"/>
      <c r="AG25" s="1099"/>
      <c r="AH25" s="3891"/>
      <c r="AI25" s="3892"/>
      <c r="AJ25" s="3893"/>
      <c r="AK25" s="3891"/>
      <c r="AL25" s="3892"/>
      <c r="AM25" s="3892"/>
      <c r="AN25" s="3893"/>
      <c r="AO25" s="3894"/>
      <c r="AP25" s="3895"/>
      <c r="AQ25" s="3895"/>
      <c r="AR25" s="3896"/>
      <c r="AS25" s="3526"/>
      <c r="AT25" s="3527"/>
      <c r="AU25" s="3942"/>
      <c r="AV25" s="3928"/>
      <c r="AW25" s="3421"/>
      <c r="AX25" s="3929"/>
      <c r="AY25" s="974"/>
      <c r="AZ25" s="974"/>
      <c r="BA25" s="974"/>
      <c r="BB25" s="974"/>
      <c r="BC25" s="3925"/>
      <c r="BD25" s="3926"/>
      <c r="BE25" s="3926"/>
      <c r="BF25" s="3926"/>
      <c r="BG25" s="3926"/>
      <c r="BH25" s="3926"/>
      <c r="BI25" s="3926"/>
      <c r="BJ25" s="3926"/>
      <c r="BK25" s="3926"/>
      <c r="BL25" s="3927"/>
    </row>
    <row r="26" spans="1:71" s="754" customFormat="1" ht="15" customHeight="1">
      <c r="A26" s="3502">
        <v>6</v>
      </c>
      <c r="B26" s="3427"/>
      <c r="C26" s="3428"/>
      <c r="D26" s="3428"/>
      <c r="E26" s="3428"/>
      <c r="F26" s="3429"/>
      <c r="G26" s="3427"/>
      <c r="H26" s="3428"/>
      <c r="I26" s="3428"/>
      <c r="J26" s="3428"/>
      <c r="K26" s="3428"/>
      <c r="L26" s="3429"/>
      <c r="M26" s="3511"/>
      <c r="N26" s="3512"/>
      <c r="O26" s="3320"/>
      <c r="P26" s="3556"/>
      <c r="Q26" s="3557"/>
      <c r="R26" s="3320"/>
      <c r="S26" s="3556"/>
      <c r="T26" s="3557"/>
      <c r="U26" s="3558"/>
      <c r="V26" s="3559"/>
      <c r="W26" s="3559"/>
      <c r="X26" s="3561"/>
      <c r="Y26" s="3429" t="s">
        <v>99</v>
      </c>
      <c r="Z26" s="3562"/>
      <c r="AA26" s="3429" t="s">
        <v>99</v>
      </c>
      <c r="AB26" s="3462">
        <f>IF((X28+Z28)&gt;=12,X26+Z26+1,X26+Z26)</f>
        <v>0</v>
      </c>
      <c r="AC26" s="3428" t="s">
        <v>99</v>
      </c>
      <c r="AD26" s="3930"/>
      <c r="AE26" s="3931"/>
      <c r="AF26" s="3932"/>
      <c r="AG26" s="3931"/>
      <c r="AH26" s="3891"/>
      <c r="AI26" s="3892"/>
      <c r="AJ26" s="3893"/>
      <c r="AK26" s="3891"/>
      <c r="AL26" s="3892"/>
      <c r="AM26" s="3892"/>
      <c r="AN26" s="3893"/>
      <c r="AO26" s="3894"/>
      <c r="AP26" s="3895"/>
      <c r="AQ26" s="3895"/>
      <c r="AR26" s="3896"/>
      <c r="AS26" s="3526">
        <f>AF26+SUM(AH26:AR28)</f>
        <v>0</v>
      </c>
      <c r="AT26" s="3527"/>
      <c r="AU26" s="3942"/>
      <c r="AV26" s="3916"/>
      <c r="AW26" s="3917"/>
      <c r="AX26" s="3918"/>
      <c r="AY26" s="1091"/>
      <c r="AZ26" s="1091"/>
      <c r="BA26" s="1091"/>
      <c r="BB26" s="1091"/>
      <c r="BC26" s="3919"/>
      <c r="BD26" s="3958"/>
      <c r="BE26" s="3958"/>
      <c r="BF26" s="3958"/>
      <c r="BG26" s="3958"/>
      <c r="BH26" s="3958"/>
      <c r="BI26" s="3958"/>
      <c r="BJ26" s="3958"/>
      <c r="BK26" s="3958"/>
      <c r="BL26" s="3959"/>
    </row>
    <row r="27" spans="1:71" s="754" customFormat="1" ht="15" customHeight="1">
      <c r="A27" s="3503"/>
      <c r="B27" s="3505"/>
      <c r="C27" s="3506"/>
      <c r="D27" s="3506"/>
      <c r="E27" s="3506"/>
      <c r="F27" s="3507"/>
      <c r="G27" s="3508"/>
      <c r="H27" s="3509"/>
      <c r="I27" s="3509"/>
      <c r="J27" s="3509"/>
      <c r="K27" s="3509"/>
      <c r="L27" s="3510"/>
      <c r="M27" s="3323"/>
      <c r="N27" s="3513"/>
      <c r="O27" s="3944"/>
      <c r="P27" s="3945"/>
      <c r="Q27" s="3946"/>
      <c r="R27" s="2194"/>
      <c r="S27" s="2195"/>
      <c r="T27" s="2196"/>
      <c r="U27" s="3560"/>
      <c r="V27" s="2269"/>
      <c r="W27" s="2269"/>
      <c r="X27" s="3483"/>
      <c r="Y27" s="3510"/>
      <c r="Z27" s="3486"/>
      <c r="AA27" s="3510"/>
      <c r="AB27" s="3462"/>
      <c r="AC27" s="3509"/>
      <c r="AD27" s="3899"/>
      <c r="AE27" s="3900"/>
      <c r="AF27" s="3902"/>
      <c r="AG27" s="3900"/>
      <c r="AH27" s="3891"/>
      <c r="AI27" s="3892"/>
      <c r="AJ27" s="3893"/>
      <c r="AK27" s="3891"/>
      <c r="AL27" s="3892"/>
      <c r="AM27" s="3892"/>
      <c r="AN27" s="3893"/>
      <c r="AO27" s="3894"/>
      <c r="AP27" s="3895"/>
      <c r="AQ27" s="3895"/>
      <c r="AR27" s="3896"/>
      <c r="AS27" s="3526"/>
      <c r="AT27" s="3527"/>
      <c r="AU27" s="3942"/>
      <c r="AV27" s="3916"/>
      <c r="AW27" s="3917"/>
      <c r="AX27" s="3918"/>
      <c r="AY27" s="1084"/>
      <c r="AZ27" s="1084"/>
      <c r="BA27" s="1084"/>
      <c r="BB27" s="1084"/>
      <c r="BC27" s="3885"/>
      <c r="BD27" s="3886"/>
      <c r="BE27" s="3886"/>
      <c r="BF27" s="3886"/>
      <c r="BG27" s="3886"/>
      <c r="BH27" s="3886"/>
      <c r="BI27" s="3886"/>
      <c r="BJ27" s="3886"/>
      <c r="BK27" s="3886"/>
      <c r="BL27" s="3887"/>
    </row>
    <row r="28" spans="1:71" s="754" customFormat="1" ht="15" customHeight="1">
      <c r="A28" s="3504"/>
      <c r="B28" s="3521"/>
      <c r="C28" s="3522"/>
      <c r="D28" s="3523"/>
      <c r="E28" s="3524"/>
      <c r="F28" s="3525"/>
      <c r="G28" s="3505"/>
      <c r="H28" s="3506"/>
      <c r="I28" s="3506"/>
      <c r="J28" s="3506"/>
      <c r="K28" s="3506"/>
      <c r="L28" s="3507"/>
      <c r="M28" s="3340"/>
      <c r="N28" s="3514"/>
      <c r="O28" s="3947"/>
      <c r="P28" s="3948"/>
      <c r="Q28" s="3949"/>
      <c r="R28" s="2197"/>
      <c r="S28" s="2198"/>
      <c r="T28" s="2199"/>
      <c r="U28" s="3536"/>
      <c r="V28" s="3537"/>
      <c r="W28" s="3537"/>
      <c r="X28" s="987"/>
      <c r="Y28" s="1085" t="s">
        <v>28</v>
      </c>
      <c r="Z28" s="989"/>
      <c r="AA28" s="1085" t="s">
        <v>28</v>
      </c>
      <c r="AB28" s="1093">
        <f>IF((X28+Z28)&gt;=12,X28+Z28-12,X28+Z28)</f>
        <v>0</v>
      </c>
      <c r="AC28" s="1086" t="s">
        <v>28</v>
      </c>
      <c r="AD28" s="1087"/>
      <c r="AE28" s="1088"/>
      <c r="AF28" s="1089"/>
      <c r="AG28" s="1090"/>
      <c r="AH28" s="3891"/>
      <c r="AI28" s="3892"/>
      <c r="AJ28" s="3893"/>
      <c r="AK28" s="3891"/>
      <c r="AL28" s="3892"/>
      <c r="AM28" s="3892"/>
      <c r="AN28" s="3893"/>
      <c r="AO28" s="3894"/>
      <c r="AP28" s="3895"/>
      <c r="AQ28" s="3895"/>
      <c r="AR28" s="3896"/>
      <c r="AS28" s="3526"/>
      <c r="AT28" s="3527"/>
      <c r="AU28" s="3942"/>
      <c r="AV28" s="3928"/>
      <c r="AW28" s="3421"/>
      <c r="AX28" s="3929"/>
      <c r="AY28" s="974"/>
      <c r="AZ28" s="974"/>
      <c r="BA28" s="974"/>
      <c r="BB28" s="974"/>
      <c r="BC28" s="3888"/>
      <c r="BD28" s="3889"/>
      <c r="BE28" s="3889"/>
      <c r="BF28" s="3889"/>
      <c r="BG28" s="3889"/>
      <c r="BH28" s="3889"/>
      <c r="BI28" s="3889"/>
      <c r="BJ28" s="3889"/>
      <c r="BK28" s="3889"/>
      <c r="BL28" s="3890"/>
      <c r="BS28" s="1100"/>
    </row>
    <row r="29" spans="1:71" s="754" customFormat="1" ht="15" customHeight="1">
      <c r="A29" s="3503">
        <v>7</v>
      </c>
      <c r="B29" s="3508"/>
      <c r="C29" s="3509"/>
      <c r="D29" s="3509"/>
      <c r="E29" s="3509"/>
      <c r="F29" s="3510"/>
      <c r="G29" s="3427"/>
      <c r="H29" s="3428"/>
      <c r="I29" s="3428"/>
      <c r="J29" s="3428"/>
      <c r="K29" s="3428"/>
      <c r="L29" s="3429"/>
      <c r="M29" s="3323"/>
      <c r="N29" s="3513"/>
      <c r="O29" s="3320"/>
      <c r="P29" s="3556"/>
      <c r="Q29" s="3557"/>
      <c r="R29" s="2194"/>
      <c r="S29" s="2195"/>
      <c r="T29" s="2196"/>
      <c r="U29" s="3560"/>
      <c r="V29" s="2269"/>
      <c r="W29" s="2269"/>
      <c r="X29" s="3483"/>
      <c r="Y29" s="3510" t="s">
        <v>99</v>
      </c>
      <c r="Z29" s="3486"/>
      <c r="AA29" s="3510" t="s">
        <v>99</v>
      </c>
      <c r="AB29" s="3462">
        <f>IF((X31+Z31)&gt;=12,X29+Z29+1,X29+Z29)</f>
        <v>0</v>
      </c>
      <c r="AC29" s="3509" t="s">
        <v>99</v>
      </c>
      <c r="AD29" s="3955"/>
      <c r="AE29" s="3956"/>
      <c r="AF29" s="3957"/>
      <c r="AG29" s="3956"/>
      <c r="AH29" s="3891"/>
      <c r="AI29" s="3892"/>
      <c r="AJ29" s="3893"/>
      <c r="AK29" s="3891"/>
      <c r="AL29" s="3892"/>
      <c r="AM29" s="3892"/>
      <c r="AN29" s="3893"/>
      <c r="AO29" s="3894"/>
      <c r="AP29" s="3895"/>
      <c r="AQ29" s="3895"/>
      <c r="AR29" s="3896"/>
      <c r="AS29" s="3939">
        <f>AF29+SUM(AH29:AR31)</f>
        <v>0</v>
      </c>
      <c r="AT29" s="3940"/>
      <c r="AU29" s="3941"/>
      <c r="AV29" s="3916"/>
      <c r="AW29" s="3917"/>
      <c r="AX29" s="3918"/>
      <c r="AY29" s="1091"/>
      <c r="AZ29" s="1091"/>
      <c r="BA29" s="1091"/>
      <c r="BB29" s="1091"/>
      <c r="BC29" s="3919"/>
      <c r="BD29" s="3958"/>
      <c r="BE29" s="3958"/>
      <c r="BF29" s="3958"/>
      <c r="BG29" s="3958"/>
      <c r="BH29" s="3958"/>
      <c r="BI29" s="3958"/>
      <c r="BJ29" s="3958"/>
      <c r="BK29" s="3958"/>
      <c r="BL29" s="3959"/>
    </row>
    <row r="30" spans="1:71" s="754" customFormat="1" ht="15" customHeight="1">
      <c r="A30" s="3503"/>
      <c r="B30" s="3505"/>
      <c r="C30" s="3506"/>
      <c r="D30" s="3506"/>
      <c r="E30" s="3506"/>
      <c r="F30" s="3507"/>
      <c r="G30" s="3508"/>
      <c r="H30" s="3509"/>
      <c r="I30" s="3509"/>
      <c r="J30" s="3509"/>
      <c r="K30" s="3509"/>
      <c r="L30" s="3510"/>
      <c r="M30" s="3323"/>
      <c r="N30" s="3513"/>
      <c r="O30" s="3944"/>
      <c r="P30" s="3945"/>
      <c r="Q30" s="3946"/>
      <c r="R30" s="2194"/>
      <c r="S30" s="2195"/>
      <c r="T30" s="2196"/>
      <c r="U30" s="3560"/>
      <c r="V30" s="2269"/>
      <c r="W30" s="2269"/>
      <c r="X30" s="3483"/>
      <c r="Y30" s="3510"/>
      <c r="Z30" s="3486"/>
      <c r="AA30" s="3510"/>
      <c r="AB30" s="3462"/>
      <c r="AC30" s="3509"/>
      <c r="AD30" s="3899"/>
      <c r="AE30" s="3900"/>
      <c r="AF30" s="3902"/>
      <c r="AG30" s="3900"/>
      <c r="AH30" s="3891"/>
      <c r="AI30" s="3892"/>
      <c r="AJ30" s="3893"/>
      <c r="AK30" s="3891"/>
      <c r="AL30" s="3892"/>
      <c r="AM30" s="3892"/>
      <c r="AN30" s="3893"/>
      <c r="AO30" s="3894"/>
      <c r="AP30" s="3895"/>
      <c r="AQ30" s="3895"/>
      <c r="AR30" s="3896"/>
      <c r="AS30" s="3939"/>
      <c r="AT30" s="3940"/>
      <c r="AU30" s="3941"/>
      <c r="AV30" s="3916"/>
      <c r="AW30" s="3917"/>
      <c r="AX30" s="3918"/>
      <c r="AY30" s="1084"/>
      <c r="AZ30" s="1084"/>
      <c r="BA30" s="1084"/>
      <c r="BB30" s="1084"/>
      <c r="BC30" s="3885"/>
      <c r="BD30" s="3886"/>
      <c r="BE30" s="3886"/>
      <c r="BF30" s="3886"/>
      <c r="BG30" s="3886"/>
      <c r="BH30" s="3886"/>
      <c r="BI30" s="3886"/>
      <c r="BJ30" s="3886"/>
      <c r="BK30" s="3886"/>
      <c r="BL30" s="3887"/>
    </row>
    <row r="31" spans="1:71" s="754" customFormat="1" ht="15" customHeight="1" thickBot="1">
      <c r="A31" s="3503"/>
      <c r="B31" s="3950"/>
      <c r="C31" s="3951"/>
      <c r="D31" s="3952"/>
      <c r="E31" s="3953"/>
      <c r="F31" s="3954"/>
      <c r="G31" s="3960"/>
      <c r="H31" s="3961"/>
      <c r="I31" s="3961"/>
      <c r="J31" s="3961"/>
      <c r="K31" s="3961"/>
      <c r="L31" s="3962"/>
      <c r="M31" s="3323"/>
      <c r="N31" s="3513"/>
      <c r="O31" s="3963"/>
      <c r="P31" s="3964"/>
      <c r="Q31" s="3965"/>
      <c r="R31" s="2194"/>
      <c r="S31" s="2195"/>
      <c r="T31" s="2196"/>
      <c r="U31" s="3459"/>
      <c r="V31" s="3460"/>
      <c r="W31" s="3460"/>
      <c r="X31" s="976"/>
      <c r="Y31" s="1095" t="s">
        <v>28</v>
      </c>
      <c r="Z31" s="978"/>
      <c r="AA31" s="1095" t="s">
        <v>28</v>
      </c>
      <c r="AB31" s="998">
        <f>IF((X31+Z31)&gt;=12,X31+Z31-12,X31+Z31)</f>
        <v>0</v>
      </c>
      <c r="AC31" s="1042" t="s">
        <v>28</v>
      </c>
      <c r="AD31" s="1096"/>
      <c r="AE31" s="1097"/>
      <c r="AF31" s="1098"/>
      <c r="AG31" s="1099"/>
      <c r="AH31" s="3613"/>
      <c r="AI31" s="3614"/>
      <c r="AJ31" s="3615"/>
      <c r="AK31" s="3891"/>
      <c r="AL31" s="3892"/>
      <c r="AM31" s="3892"/>
      <c r="AN31" s="3893"/>
      <c r="AO31" s="3977"/>
      <c r="AP31" s="3978"/>
      <c r="AQ31" s="3978"/>
      <c r="AR31" s="3979"/>
      <c r="AS31" s="4005"/>
      <c r="AT31" s="4006"/>
      <c r="AU31" s="4007"/>
      <c r="AV31" s="3980"/>
      <c r="AW31" s="3981"/>
      <c r="AX31" s="3982"/>
      <c r="AY31" s="1101"/>
      <c r="AZ31" s="1101"/>
      <c r="BA31" s="1101"/>
      <c r="BB31" s="1101"/>
      <c r="BC31" s="4008"/>
      <c r="BD31" s="4009"/>
      <c r="BE31" s="4009"/>
      <c r="BF31" s="4009"/>
      <c r="BG31" s="4009"/>
      <c r="BH31" s="4009"/>
      <c r="BI31" s="4009"/>
      <c r="BJ31" s="4009"/>
      <c r="BK31" s="4009"/>
      <c r="BL31" s="4010"/>
    </row>
    <row r="32" spans="1:71" s="754" customFormat="1" ht="14.1" customHeight="1">
      <c r="A32" s="3622" t="s">
        <v>975</v>
      </c>
      <c r="B32" s="3623"/>
      <c r="C32" s="3623"/>
      <c r="D32" s="3623"/>
      <c r="E32" s="3623"/>
      <c r="F32" s="3623"/>
      <c r="G32" s="3623"/>
      <c r="H32" s="3623"/>
      <c r="I32" s="3623"/>
      <c r="J32" s="3623"/>
      <c r="K32" s="3623"/>
      <c r="L32" s="3623"/>
      <c r="M32" s="3623"/>
      <c r="N32" s="3623"/>
      <c r="O32" s="3623"/>
      <c r="P32" s="3623"/>
      <c r="Q32" s="3623"/>
      <c r="R32" s="3623"/>
      <c r="S32" s="3623"/>
      <c r="T32" s="3623"/>
      <c r="U32" s="3623"/>
      <c r="V32" s="3623"/>
      <c r="W32" s="3624"/>
      <c r="X32" s="1102">
        <f>IFERROR((X11+X14+X17+X20+X23+X26+X29)/COUNTA(G11:L31),"")</f>
        <v>3</v>
      </c>
      <c r="Y32" s="1103" t="s">
        <v>99</v>
      </c>
      <c r="Z32" s="1104">
        <f>IFERROR((Z11+Z14+Z17+Z20+Z23+Z26+Z29)/COUNTA(G11:L31),"")</f>
        <v>4.333333333333333</v>
      </c>
      <c r="AA32" s="1103" t="s">
        <v>99</v>
      </c>
      <c r="AB32" s="1004">
        <f>BP33</f>
        <v>7.333333333333333</v>
      </c>
      <c r="AC32" s="1103" t="s">
        <v>99</v>
      </c>
      <c r="AD32" s="3983">
        <f>IFERROR(AVERAGE(AD11,AD14,AD17,AD20,AD23,AD26,AD29),"")</f>
        <v>126750</v>
      </c>
      <c r="AE32" s="3984"/>
      <c r="AF32" s="3983">
        <f>IFERROR(AVERAGE(AF11,AF14,AF17,AF20,AF23,AF26,AF29),"")</f>
        <v>140000</v>
      </c>
      <c r="AG32" s="3984"/>
      <c r="AH32" s="3987"/>
      <c r="AI32" s="3988"/>
      <c r="AJ32" s="3988"/>
      <c r="AK32" s="3988"/>
      <c r="AL32" s="3988"/>
      <c r="AM32" s="3988"/>
      <c r="AN32" s="3988"/>
      <c r="AO32" s="3988"/>
      <c r="AP32" s="3988"/>
      <c r="AQ32" s="3988"/>
      <c r="AR32" s="3989"/>
      <c r="AS32" s="3993">
        <f>IFERROR(SUM(AS11:AU31)/COUNTA(G11:L31),"")</f>
        <v>167100</v>
      </c>
      <c r="AT32" s="3994"/>
      <c r="AU32" s="3995"/>
      <c r="AV32" s="3999">
        <f>IFERROR(AVERAGE(AV11,AV14,AV17,AV20,AV23,AV26,AV29),"")</f>
        <v>6.5</v>
      </c>
      <c r="AW32" s="4000"/>
      <c r="AX32" s="4001"/>
      <c r="AY32" s="3970"/>
      <c r="AZ32" s="3971"/>
      <c r="BA32" s="3971"/>
      <c r="BB32" s="3972"/>
      <c r="BC32" s="3970" t="str">
        <f>IFERROR(AVERAGE(BC11,BC14,BC17,BC20,#REF!,BC26,BC29),"")</f>
        <v/>
      </c>
      <c r="BD32" s="3971"/>
      <c r="BE32" s="3971"/>
      <c r="BF32" s="3971"/>
      <c r="BG32" s="3971"/>
      <c r="BH32" s="3971"/>
      <c r="BI32" s="3971"/>
      <c r="BJ32" s="3971"/>
      <c r="BK32" s="3971"/>
      <c r="BL32" s="3972"/>
      <c r="BO32" s="1105">
        <f>INT(BO33/12)</f>
        <v>0</v>
      </c>
      <c r="BP32" s="1105">
        <f>MOD(BO33,12)</f>
        <v>2</v>
      </c>
    </row>
    <row r="33" spans="1:70" ht="14.1" customHeight="1" thickBot="1">
      <c r="A33" s="3625"/>
      <c r="B33" s="3626"/>
      <c r="C33" s="3626"/>
      <c r="D33" s="3626"/>
      <c r="E33" s="3626"/>
      <c r="F33" s="3626"/>
      <c r="G33" s="3626"/>
      <c r="H33" s="3626"/>
      <c r="I33" s="3626"/>
      <c r="J33" s="3626"/>
      <c r="K33" s="3626"/>
      <c r="L33" s="3626"/>
      <c r="M33" s="3626"/>
      <c r="N33" s="3626"/>
      <c r="O33" s="3626"/>
      <c r="P33" s="3626"/>
      <c r="Q33" s="3626"/>
      <c r="R33" s="3626"/>
      <c r="S33" s="3626"/>
      <c r="T33" s="3626"/>
      <c r="U33" s="3626"/>
      <c r="V33" s="3626"/>
      <c r="W33" s="3627"/>
      <c r="X33" s="1106">
        <f>IFERROR((X13+X16+X19+X22+X25+X28+X31)/COUNTA(G11:L31),"")</f>
        <v>2</v>
      </c>
      <c r="Y33" s="1107" t="s">
        <v>28</v>
      </c>
      <c r="Z33" s="1106">
        <f>IFERROR((Z13+Z16+Z19+Z22+Z25+Z28+Z31)/COUNTA(G11:L31),"")</f>
        <v>0</v>
      </c>
      <c r="AA33" s="1107" t="s">
        <v>28</v>
      </c>
      <c r="AB33" s="1009">
        <f>BP32</f>
        <v>2</v>
      </c>
      <c r="AC33" s="1107" t="s">
        <v>28</v>
      </c>
      <c r="AD33" s="3985"/>
      <c r="AE33" s="3986"/>
      <c r="AF33" s="3985"/>
      <c r="AG33" s="3986"/>
      <c r="AH33" s="3990"/>
      <c r="AI33" s="3991"/>
      <c r="AJ33" s="3991"/>
      <c r="AK33" s="3991"/>
      <c r="AL33" s="3991"/>
      <c r="AM33" s="3991"/>
      <c r="AN33" s="3991"/>
      <c r="AO33" s="3991"/>
      <c r="AP33" s="3991"/>
      <c r="AQ33" s="3991"/>
      <c r="AR33" s="3992"/>
      <c r="AS33" s="3996"/>
      <c r="AT33" s="3997"/>
      <c r="AU33" s="3998"/>
      <c r="AV33" s="4002"/>
      <c r="AW33" s="4003"/>
      <c r="AX33" s="4004"/>
      <c r="AY33" s="3973"/>
      <c r="AZ33" s="3974"/>
      <c r="BA33" s="3974"/>
      <c r="BB33" s="3975"/>
      <c r="BC33" s="3973"/>
      <c r="BD33" s="3974"/>
      <c r="BE33" s="3974"/>
      <c r="BF33" s="3974"/>
      <c r="BG33" s="3974"/>
      <c r="BH33" s="3974"/>
      <c r="BI33" s="3974"/>
      <c r="BJ33" s="3974"/>
      <c r="BK33" s="3974"/>
      <c r="BL33" s="3975"/>
      <c r="BM33" s="1108"/>
      <c r="BN33" s="1108"/>
      <c r="BO33" s="1105">
        <f>IFERROR(SUM(AB13,AB16,AB19,AB22,AB25,AB28,AB31)/COUNTA(G11:L31),0)</f>
        <v>2</v>
      </c>
      <c r="BP33" s="1105">
        <f>IFERROR(SUM(AB11,AB14,AB17,AB20,AB23,AB26,AB29)/COUNTA(G11:L31),0)</f>
        <v>7.333333333333333</v>
      </c>
      <c r="BQ33" s="1108"/>
      <c r="BR33" s="1108"/>
    </row>
    <row r="34" spans="1:70" s="754" customFormat="1" ht="14.1" customHeight="1">
      <c r="A34" s="1929" t="s">
        <v>91</v>
      </c>
      <c r="B34" s="1929"/>
      <c r="C34" s="1012" t="s">
        <v>92</v>
      </c>
      <c r="D34" s="3588" t="s">
        <v>1719</v>
      </c>
      <c r="E34" s="3588"/>
      <c r="F34" s="3588"/>
      <c r="G34" s="3588"/>
      <c r="H34" s="3588"/>
      <c r="I34" s="3588"/>
      <c r="J34" s="3588"/>
      <c r="K34" s="3588"/>
      <c r="L34" s="3588"/>
      <c r="M34" s="3588"/>
      <c r="N34" s="3588"/>
      <c r="O34" s="3588"/>
      <c r="P34" s="3588"/>
      <c r="Q34" s="3588"/>
      <c r="R34" s="3588"/>
      <c r="S34" s="3588"/>
      <c r="T34" s="3588"/>
      <c r="U34" s="3588"/>
      <c r="V34" s="3588"/>
      <c r="W34" s="3588"/>
      <c r="X34" s="3588"/>
      <c r="Y34" s="3588"/>
      <c r="Z34" s="3588"/>
      <c r="AA34" s="3588"/>
      <c r="AB34" s="3588"/>
      <c r="AC34" s="3588"/>
      <c r="AD34" s="3588"/>
      <c r="AE34" s="3588"/>
      <c r="AF34" s="3588"/>
      <c r="AG34" s="3588"/>
      <c r="AH34" s="3588"/>
      <c r="AI34" s="3588"/>
      <c r="AJ34" s="3588"/>
      <c r="AK34" s="3588"/>
      <c r="AL34" s="3588"/>
      <c r="AM34" s="3588"/>
      <c r="AN34" s="3588"/>
      <c r="AO34" s="3588"/>
      <c r="AP34" s="3588"/>
      <c r="AQ34" s="3588"/>
      <c r="AR34" s="3588"/>
      <c r="AS34" s="3588"/>
      <c r="AT34" s="3588"/>
      <c r="AU34" s="3588"/>
      <c r="AV34" s="3588"/>
      <c r="AW34" s="3588"/>
      <c r="AX34" s="3588"/>
      <c r="AY34" s="3588"/>
      <c r="AZ34" s="3588"/>
      <c r="BA34" s="3588"/>
      <c r="BB34" s="3588"/>
      <c r="BC34" s="3588"/>
      <c r="BD34" s="3588"/>
      <c r="BE34" s="3588"/>
      <c r="BF34" s="3588"/>
      <c r="BG34" s="3588"/>
      <c r="BH34" s="3588"/>
      <c r="BI34" s="3588"/>
      <c r="BJ34" s="743"/>
      <c r="BK34" s="743"/>
    </row>
    <row r="35" spans="1:70" s="754" customFormat="1" ht="14.1" customHeight="1">
      <c r="A35" s="744"/>
      <c r="B35" s="744"/>
      <c r="C35" s="1012"/>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743"/>
      <c r="BK35" s="743"/>
    </row>
    <row r="36" spans="1:70" s="754" customFormat="1" ht="12" customHeight="1">
      <c r="C36" s="1013" t="s">
        <v>1483</v>
      </c>
      <c r="D36" s="3976" t="s">
        <v>1473</v>
      </c>
      <c r="E36" s="3976"/>
      <c r="F36" s="3976"/>
      <c r="G36" s="3976"/>
      <c r="H36" s="3976"/>
      <c r="I36" s="3976"/>
      <c r="J36" s="3976"/>
      <c r="K36" s="3976"/>
      <c r="L36" s="3976"/>
      <c r="M36" s="3976"/>
      <c r="N36" s="3976"/>
      <c r="O36" s="3976"/>
      <c r="P36" s="3976"/>
      <c r="Q36" s="3976"/>
      <c r="R36" s="3976"/>
      <c r="S36" s="3976"/>
      <c r="T36" s="3976"/>
      <c r="U36" s="3976"/>
      <c r="V36" s="3976"/>
      <c r="W36" s="3976"/>
      <c r="X36" s="3976"/>
      <c r="Y36" s="3976"/>
      <c r="Z36" s="3976"/>
      <c r="AA36" s="3976"/>
      <c r="AB36" s="3976"/>
      <c r="AC36" s="3976"/>
      <c r="AD36" s="3976"/>
      <c r="AE36" s="3976"/>
      <c r="AF36" s="3976"/>
      <c r="AG36" s="3976"/>
      <c r="AH36" s="3976"/>
      <c r="AI36" s="3976"/>
      <c r="AJ36" s="3976"/>
      <c r="AK36" s="3976"/>
      <c r="AL36" s="3976"/>
      <c r="AM36" s="3976"/>
      <c r="AN36" s="3976"/>
      <c r="AO36" s="3976"/>
      <c r="AP36" s="3976"/>
      <c r="AQ36" s="3976"/>
      <c r="AR36" s="3976"/>
      <c r="AS36" s="3976"/>
      <c r="AT36" s="3976"/>
      <c r="AU36" s="3976"/>
      <c r="AV36" s="3976"/>
      <c r="AW36" s="3976"/>
      <c r="AX36" s="3976"/>
      <c r="AY36" s="3976"/>
      <c r="AZ36" s="3976"/>
      <c r="BA36" s="3976"/>
      <c r="BB36" s="3976"/>
      <c r="BC36" s="3976"/>
      <c r="BD36" s="3976"/>
      <c r="BE36" s="3976"/>
      <c r="BF36" s="3976"/>
      <c r="BG36" s="3976"/>
      <c r="BH36" s="3976"/>
      <c r="BI36" s="3976"/>
      <c r="BJ36" s="1050"/>
      <c r="BK36" s="1050"/>
      <c r="BL36" s="1049"/>
    </row>
    <row r="37" spans="1:70" s="754" customFormat="1" ht="12" customHeight="1">
      <c r="B37" s="1014"/>
      <c r="C37" s="3966" t="s">
        <v>273</v>
      </c>
      <c r="D37" s="2080" t="s">
        <v>1709</v>
      </c>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2080"/>
      <c r="AC37" s="2080"/>
      <c r="AD37" s="2080"/>
      <c r="AE37" s="2080"/>
      <c r="AF37" s="2080"/>
      <c r="AG37" s="2080"/>
      <c r="AH37" s="2080"/>
      <c r="AI37" s="2080"/>
      <c r="AJ37" s="2080"/>
      <c r="AK37" s="2080"/>
      <c r="AL37" s="2080"/>
      <c r="AM37" s="2080"/>
      <c r="AN37" s="2080"/>
      <c r="AO37" s="2080"/>
      <c r="AP37" s="2080"/>
      <c r="AQ37" s="2080"/>
      <c r="AR37" s="2080"/>
      <c r="AS37" s="2080"/>
      <c r="AT37" s="2080"/>
      <c r="AU37" s="2080"/>
      <c r="AV37" s="2080"/>
      <c r="AW37" s="2080"/>
      <c r="AX37" s="2080"/>
      <c r="AY37" s="2080"/>
      <c r="AZ37" s="2080"/>
      <c r="BA37" s="2080"/>
      <c r="BB37" s="2080"/>
      <c r="BC37" s="2080"/>
      <c r="BD37" s="2080"/>
      <c r="BE37" s="2080"/>
      <c r="BF37" s="2080"/>
      <c r="BG37" s="2080"/>
      <c r="BH37" s="2080"/>
      <c r="BI37" s="2080"/>
      <c r="BJ37" s="751"/>
      <c r="BK37" s="751"/>
      <c r="BL37" s="1049"/>
    </row>
    <row r="38" spans="1:70" s="754" customFormat="1" ht="12" customHeight="1">
      <c r="C38" s="3966"/>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751"/>
      <c r="BK38" s="751"/>
      <c r="BL38" s="1049"/>
    </row>
    <row r="39" spans="1:70" s="754" customFormat="1" ht="12" customHeight="1">
      <c r="C39" s="3967" t="s">
        <v>274</v>
      </c>
      <c r="D39" s="2080" t="s">
        <v>1322</v>
      </c>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751"/>
      <c r="BK39" s="751"/>
      <c r="BL39" s="1049"/>
    </row>
    <row r="40" spans="1:70" s="754" customFormat="1" ht="12" customHeight="1">
      <c r="C40" s="3968"/>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751"/>
      <c r="BK40" s="751"/>
    </row>
    <row r="41" spans="1:70" s="754" customFormat="1" ht="12" customHeight="1">
      <c r="C41" s="1015" t="s">
        <v>1484</v>
      </c>
      <c r="D41" s="3586" t="s">
        <v>1481</v>
      </c>
      <c r="E41" s="3586"/>
      <c r="F41" s="3586"/>
      <c r="G41" s="3586"/>
      <c r="H41" s="3586"/>
      <c r="I41" s="3586"/>
      <c r="J41" s="3586"/>
      <c r="K41" s="3586"/>
      <c r="L41" s="3586"/>
      <c r="M41" s="3586"/>
      <c r="N41" s="3586"/>
      <c r="O41" s="3586"/>
      <c r="P41" s="3586"/>
      <c r="Q41" s="3586"/>
      <c r="R41" s="3586"/>
      <c r="S41" s="3586"/>
      <c r="T41" s="3586"/>
      <c r="U41" s="3586"/>
      <c r="V41" s="3586"/>
      <c r="W41" s="3586"/>
      <c r="X41" s="3586"/>
      <c r="Y41" s="3586"/>
      <c r="Z41" s="3586"/>
      <c r="AA41" s="3586"/>
      <c r="AB41" s="3586"/>
      <c r="AC41" s="3586"/>
      <c r="AD41" s="3586"/>
      <c r="AE41" s="3586"/>
      <c r="AF41" s="3586"/>
      <c r="AG41" s="3586"/>
      <c r="AH41" s="3586"/>
      <c r="AI41" s="3586"/>
      <c r="AJ41" s="3586"/>
      <c r="AK41" s="3586"/>
      <c r="AL41" s="3586"/>
      <c r="AM41" s="3586"/>
      <c r="AN41" s="3586"/>
      <c r="AO41" s="3586"/>
      <c r="AP41" s="3586"/>
      <c r="AQ41" s="3586"/>
      <c r="AR41" s="3586"/>
      <c r="AS41" s="3586"/>
      <c r="AT41" s="3586"/>
      <c r="AU41" s="3586"/>
      <c r="AV41" s="3586"/>
      <c r="AW41" s="3586"/>
      <c r="AX41" s="3586"/>
      <c r="AY41" s="3586"/>
      <c r="AZ41" s="3586"/>
      <c r="BA41" s="3586"/>
      <c r="BB41" s="3586"/>
      <c r="BC41" s="3586"/>
      <c r="BD41" s="3586"/>
      <c r="BE41" s="3586"/>
      <c r="BF41" s="3586"/>
      <c r="BG41" s="3586"/>
      <c r="BH41" s="3586"/>
      <c r="BI41" s="3586"/>
      <c r="BJ41" s="1016"/>
      <c r="BK41" s="1016"/>
    </row>
    <row r="42" spans="1:70">
      <c r="C42" s="1015"/>
      <c r="D42" s="754"/>
      <c r="E42" s="754"/>
      <c r="F42" s="754"/>
      <c r="G42" s="754"/>
      <c r="H42" s="754"/>
      <c r="I42" s="754"/>
      <c r="J42" s="754"/>
      <c r="K42" s="754"/>
      <c r="L42" s="754"/>
      <c r="M42" s="754"/>
      <c r="N42" s="754"/>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row>
    <row r="43" spans="1:70">
      <c r="A43" s="1017"/>
      <c r="B43" s="1018"/>
      <c r="C43" s="1018"/>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8"/>
      <c r="AH43" s="1018"/>
      <c r="AI43" s="1018"/>
      <c r="AJ43" s="1018"/>
      <c r="AK43" s="1018"/>
      <c r="AL43" s="1018"/>
      <c r="AM43" s="1018"/>
      <c r="AN43" s="1018"/>
      <c r="AO43" s="1018"/>
      <c r="AP43" s="1018"/>
      <c r="AQ43" s="1018"/>
      <c r="AR43" s="1018"/>
      <c r="AS43" s="1018"/>
      <c r="AT43" s="1018"/>
      <c r="AU43" s="1018"/>
      <c r="AV43" s="1018"/>
      <c r="AW43" s="1018"/>
      <c r="AX43" s="1018"/>
      <c r="AY43" s="1018"/>
      <c r="AZ43" s="1018"/>
      <c r="BA43" s="1018"/>
      <c r="BB43" s="1018"/>
      <c r="BC43" s="1018"/>
      <c r="BD43" s="1018"/>
      <c r="BE43" s="1018"/>
      <c r="BF43" s="1018"/>
      <c r="BG43" s="1018"/>
      <c r="BH43" s="1018"/>
      <c r="BI43" s="1018"/>
      <c r="BJ43" s="1018"/>
      <c r="BK43" s="1018"/>
      <c r="BL43" s="1018"/>
    </row>
    <row r="44" spans="1:70" ht="5.0999999999999996" customHeight="1"/>
    <row r="45" spans="1:70" ht="14.1" customHeight="1">
      <c r="A45" s="1020"/>
      <c r="B45" s="1020"/>
      <c r="C45" s="1020"/>
      <c r="D45" s="1020"/>
      <c r="E45" s="1020"/>
      <c r="F45" s="1020"/>
      <c r="G45" s="1020"/>
      <c r="H45" s="1020"/>
      <c r="I45" s="1020"/>
      <c r="J45" s="1020"/>
      <c r="K45" s="1020"/>
      <c r="L45" s="1020"/>
      <c r="M45" s="1020"/>
      <c r="N45" s="1020"/>
      <c r="O45" s="1020"/>
      <c r="P45" s="1020"/>
      <c r="Q45" s="1020"/>
      <c r="R45" s="1020"/>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020"/>
      <c r="AP45" s="1020"/>
      <c r="AQ45" s="1020"/>
      <c r="AR45" s="1020"/>
      <c r="AS45" s="1020"/>
      <c r="AT45" s="1020"/>
      <c r="AU45" s="1020"/>
      <c r="AV45" s="1020"/>
      <c r="AW45" s="1020"/>
      <c r="AX45" s="1020"/>
      <c r="AY45" s="1020"/>
      <c r="AZ45" s="1020"/>
      <c r="BA45" s="1020"/>
      <c r="BB45" s="1020"/>
      <c r="BC45" s="1020"/>
      <c r="BD45" s="1020"/>
      <c r="BE45" s="1020"/>
      <c r="BF45" s="1020"/>
      <c r="BG45" s="1020"/>
      <c r="BH45" s="1020"/>
      <c r="BI45" s="1020"/>
      <c r="BJ45" s="1020"/>
      <c r="BK45" s="1020"/>
      <c r="BL45" s="1020"/>
    </row>
    <row r="46" spans="1:70" ht="6.95" customHeight="1">
      <c r="A46" s="1020"/>
      <c r="B46" s="1020"/>
    </row>
    <row r="47" spans="1:70" ht="12.95" customHeight="1">
      <c r="A47" s="1021"/>
      <c r="B47" s="1022"/>
      <c r="C47" s="1022"/>
      <c r="D47" s="1022"/>
      <c r="E47" s="1022"/>
      <c r="F47" s="1022"/>
      <c r="G47" s="1022"/>
      <c r="H47" s="1022"/>
      <c r="I47" s="1022"/>
      <c r="J47" s="1022"/>
      <c r="K47" s="1022"/>
      <c r="L47" s="1022"/>
      <c r="M47" s="1021"/>
      <c r="N47" s="1023"/>
      <c r="O47" s="1024"/>
      <c r="P47" s="1024"/>
      <c r="Q47" s="1024"/>
      <c r="R47" s="1024"/>
      <c r="S47" s="1024"/>
      <c r="T47" s="1024"/>
      <c r="U47" s="1022"/>
      <c r="V47" s="1022"/>
      <c r="W47" s="1022"/>
      <c r="X47" s="1022"/>
      <c r="Y47" s="1022"/>
      <c r="Z47" s="1022"/>
      <c r="AA47" s="1022"/>
      <c r="AB47" s="1022"/>
      <c r="AC47" s="1022"/>
      <c r="AD47" s="978"/>
      <c r="AE47" s="978"/>
      <c r="AF47" s="978"/>
      <c r="AG47" s="978"/>
      <c r="AH47" s="1024"/>
      <c r="AI47" s="1024"/>
      <c r="AJ47" s="1024"/>
      <c r="AK47" s="1024"/>
      <c r="AL47" s="1024"/>
      <c r="AM47" s="1024"/>
      <c r="AN47" s="1024"/>
      <c r="AO47" s="1024"/>
      <c r="AP47" s="1024"/>
      <c r="AQ47" s="1024"/>
      <c r="AR47" s="1024"/>
      <c r="AS47" s="124"/>
      <c r="AT47" s="124"/>
      <c r="AU47" s="124"/>
      <c r="AV47" s="1109"/>
      <c r="AW47" s="1109"/>
      <c r="AX47" s="1109"/>
      <c r="AY47" s="1109"/>
      <c r="AZ47" s="1109"/>
      <c r="BA47" s="1109"/>
      <c r="BB47" s="1109"/>
      <c r="BC47" s="1024"/>
      <c r="BD47" s="1024"/>
      <c r="BE47" s="1024"/>
      <c r="BF47" s="1024"/>
      <c r="BG47" s="1024"/>
      <c r="BH47" s="1024"/>
      <c r="BI47" s="1024"/>
      <c r="BJ47" s="1024"/>
      <c r="BK47" s="1024"/>
      <c r="BL47" s="1024"/>
    </row>
    <row r="48" spans="1:70" ht="12.95" customHeight="1">
      <c r="A48" s="1021"/>
      <c r="B48" s="1022"/>
      <c r="C48" s="1022"/>
      <c r="D48" s="1022"/>
      <c r="E48" s="1022"/>
      <c r="F48" s="1022"/>
      <c r="G48" s="1022"/>
      <c r="H48" s="1022"/>
      <c r="I48" s="1022"/>
      <c r="J48" s="1022"/>
      <c r="K48" s="1022"/>
      <c r="L48" s="1022"/>
      <c r="M48" s="1021"/>
      <c r="N48" s="1023"/>
      <c r="O48" s="1024"/>
      <c r="P48" s="1024"/>
      <c r="Q48" s="1024"/>
      <c r="R48" s="1024"/>
      <c r="S48" s="1024"/>
      <c r="T48" s="1024"/>
      <c r="U48" s="1022"/>
      <c r="V48" s="1022"/>
      <c r="W48" s="1022"/>
      <c r="X48" s="1022"/>
      <c r="Y48" s="1022"/>
      <c r="Z48" s="1022"/>
      <c r="AA48" s="1022"/>
      <c r="AB48" s="1022"/>
      <c r="AC48" s="1022"/>
      <c r="AD48" s="1024"/>
      <c r="AE48" s="1024"/>
      <c r="AF48" s="1024"/>
      <c r="AG48" s="1024"/>
      <c r="AH48" s="1024"/>
      <c r="AI48" s="1024"/>
      <c r="AJ48" s="1024"/>
      <c r="AK48" s="1024"/>
      <c r="AL48" s="1024"/>
      <c r="AM48" s="1024"/>
      <c r="AN48" s="1024"/>
      <c r="AO48" s="1024"/>
      <c r="AP48" s="1024"/>
      <c r="AQ48" s="1024"/>
      <c r="AR48" s="1024"/>
      <c r="AS48" s="124"/>
      <c r="AT48" s="124"/>
      <c r="AU48" s="124"/>
      <c r="AV48" s="1109"/>
      <c r="AW48" s="1109"/>
      <c r="AX48" s="1109"/>
      <c r="AY48" s="1109"/>
      <c r="AZ48" s="1109"/>
      <c r="BA48" s="1109"/>
      <c r="BB48" s="1109"/>
      <c r="BC48" s="1024"/>
      <c r="BD48" s="1024"/>
      <c r="BE48" s="1024"/>
      <c r="BF48" s="1024"/>
      <c r="BG48" s="1024"/>
      <c r="BH48" s="1024"/>
      <c r="BI48" s="1024"/>
      <c r="BJ48" s="1024"/>
      <c r="BK48" s="1024"/>
      <c r="BL48" s="1024"/>
    </row>
    <row r="49" spans="1:64" ht="15" customHeight="1">
      <c r="A49" s="1021"/>
      <c r="B49" s="1022"/>
      <c r="C49" s="1022"/>
      <c r="D49" s="1022"/>
      <c r="E49" s="1022"/>
      <c r="F49" s="1022"/>
      <c r="G49" s="1022"/>
      <c r="H49" s="1022"/>
      <c r="I49" s="1022"/>
      <c r="J49" s="1022"/>
      <c r="K49" s="1022"/>
      <c r="L49" s="1022"/>
      <c r="M49" s="1021"/>
      <c r="N49" s="1023"/>
      <c r="O49" s="1024"/>
      <c r="P49" s="1024"/>
      <c r="Q49" s="1024"/>
      <c r="R49" s="1024"/>
      <c r="S49" s="1024"/>
      <c r="T49" s="1024"/>
      <c r="U49" s="754"/>
      <c r="V49" s="754"/>
      <c r="W49" s="754"/>
      <c r="X49" s="754"/>
      <c r="Y49" s="754"/>
      <c r="Z49" s="1027"/>
      <c r="AA49" s="1027"/>
      <c r="AB49" s="1024"/>
      <c r="AC49" s="1024"/>
      <c r="AD49" s="1024"/>
      <c r="AE49" s="1024"/>
      <c r="AF49" s="1024"/>
      <c r="AG49" s="1024"/>
      <c r="AH49" s="1022"/>
      <c r="AI49" s="1022"/>
      <c r="AJ49" s="1022"/>
      <c r="AK49" s="1022"/>
      <c r="AL49" s="1022"/>
      <c r="AM49" s="1022"/>
      <c r="AN49" s="1022"/>
      <c r="AO49" s="1022"/>
      <c r="AP49" s="1022"/>
      <c r="AQ49" s="1022"/>
      <c r="AR49" s="1022"/>
      <c r="AS49" s="124"/>
      <c r="AT49" s="124"/>
      <c r="AU49" s="124"/>
      <c r="AV49" s="1028"/>
      <c r="AW49" s="1028"/>
      <c r="AX49" s="1028"/>
      <c r="AY49" s="1028"/>
      <c r="AZ49" s="1028"/>
      <c r="BA49" s="1028"/>
      <c r="BB49" s="1028"/>
      <c r="BC49" s="1024"/>
      <c r="BD49" s="1024"/>
      <c r="BE49" s="1024"/>
      <c r="BF49" s="1024"/>
      <c r="BG49" s="1024"/>
      <c r="BH49" s="1024"/>
      <c r="BI49" s="1024"/>
      <c r="BJ49" s="1024"/>
      <c r="BK49" s="1024"/>
      <c r="BL49" s="1024"/>
    </row>
    <row r="50" spans="1:64" ht="15" customHeight="1">
      <c r="A50" s="1021"/>
      <c r="B50" s="1022"/>
      <c r="C50" s="1022"/>
      <c r="D50" s="1022"/>
      <c r="E50" s="1022"/>
      <c r="F50" s="1022"/>
      <c r="G50" s="1022"/>
      <c r="H50" s="1022"/>
      <c r="I50" s="1022"/>
      <c r="J50" s="1022"/>
      <c r="K50" s="1022"/>
      <c r="L50" s="1022"/>
      <c r="M50" s="1021"/>
      <c r="N50" s="1023"/>
      <c r="O50" s="124"/>
      <c r="P50" s="124"/>
      <c r="Q50" s="124"/>
      <c r="R50" s="1024"/>
      <c r="S50" s="1024"/>
      <c r="T50" s="1024"/>
      <c r="U50" s="1024"/>
      <c r="V50" s="1024"/>
      <c r="W50" s="1024"/>
      <c r="X50" s="1024"/>
      <c r="Y50" s="1024"/>
      <c r="Z50" s="1027"/>
      <c r="AA50" s="1027"/>
      <c r="AB50" s="1024"/>
      <c r="AC50" s="1024"/>
      <c r="AD50" s="1024"/>
      <c r="AE50" s="1024"/>
      <c r="AF50" s="1024"/>
      <c r="AG50" s="1024"/>
      <c r="AH50" s="978"/>
      <c r="AI50" s="978"/>
      <c r="AJ50" s="978"/>
      <c r="AK50" s="1022"/>
      <c r="AL50" s="1022"/>
      <c r="AM50" s="1022"/>
      <c r="AN50" s="1022"/>
      <c r="AO50" s="1022"/>
      <c r="AP50" s="1022"/>
      <c r="AQ50" s="1022"/>
      <c r="AR50" s="1022"/>
      <c r="AS50" s="124"/>
      <c r="AT50" s="124"/>
      <c r="AU50" s="124"/>
      <c r="AV50" s="1028"/>
      <c r="AW50" s="1028"/>
      <c r="AX50" s="1028"/>
      <c r="AY50" s="1028"/>
      <c r="AZ50" s="1028"/>
      <c r="BA50" s="1028"/>
      <c r="BB50" s="1028"/>
      <c r="BC50" s="1024"/>
      <c r="BD50" s="1024"/>
      <c r="BE50" s="1024"/>
      <c r="BF50" s="1024"/>
      <c r="BG50" s="1024"/>
      <c r="BH50" s="1024"/>
      <c r="BI50" s="1024"/>
      <c r="BJ50" s="1024"/>
      <c r="BK50" s="1024"/>
      <c r="BL50" s="1024"/>
    </row>
    <row r="51" spans="1:64" ht="15" customHeight="1">
      <c r="A51" s="1021"/>
      <c r="B51" s="1024"/>
      <c r="C51" s="1022"/>
      <c r="D51" s="1022"/>
      <c r="E51" s="1110"/>
      <c r="F51" s="1110"/>
      <c r="G51" s="1022"/>
      <c r="H51" s="1022"/>
      <c r="I51" s="1022"/>
      <c r="J51" s="1022"/>
      <c r="K51" s="1022"/>
      <c r="L51" s="1022"/>
      <c r="M51" s="1021"/>
      <c r="N51" s="1023"/>
      <c r="O51" s="124"/>
      <c r="P51" s="124"/>
      <c r="Q51" s="124"/>
      <c r="R51" s="1024"/>
      <c r="S51" s="1024"/>
      <c r="T51" s="1024"/>
      <c r="U51" s="1024"/>
      <c r="V51" s="1024"/>
      <c r="W51" s="1024"/>
      <c r="X51" s="1024"/>
      <c r="Y51" s="1024"/>
      <c r="Z51" s="1027"/>
      <c r="AA51" s="1027"/>
      <c r="AB51" s="1024"/>
      <c r="AC51" s="1024"/>
      <c r="AD51" s="1024"/>
      <c r="AE51" s="1024"/>
      <c r="AF51" s="1024"/>
      <c r="AG51" s="1024"/>
      <c r="AH51" s="978"/>
      <c r="AI51" s="978"/>
      <c r="AJ51" s="978"/>
      <c r="AK51" s="978"/>
      <c r="AL51" s="978"/>
      <c r="AM51" s="978"/>
      <c r="AN51" s="978"/>
      <c r="AO51" s="978"/>
      <c r="AP51" s="978"/>
      <c r="AQ51" s="978"/>
      <c r="AR51" s="978"/>
      <c r="AS51" s="124"/>
      <c r="AT51" s="124"/>
      <c r="AU51" s="124"/>
      <c r="AV51" s="1028"/>
      <c r="AW51" s="1028"/>
      <c r="AX51" s="1028"/>
      <c r="AY51" s="1028"/>
      <c r="AZ51" s="1028"/>
      <c r="BA51" s="1028"/>
      <c r="BB51" s="1028"/>
      <c r="BC51" s="1024"/>
      <c r="BD51" s="1024"/>
      <c r="BE51" s="1024"/>
      <c r="BF51" s="1024"/>
      <c r="BG51" s="1024"/>
      <c r="BH51" s="1024"/>
      <c r="BI51" s="1024"/>
      <c r="BJ51" s="1024"/>
      <c r="BK51" s="1024"/>
      <c r="BL51" s="1024"/>
    </row>
    <row r="52" spans="1:64" ht="15" customHeight="1">
      <c r="A52" s="1021"/>
      <c r="B52" s="1022"/>
      <c r="C52" s="1022"/>
      <c r="D52" s="1022"/>
      <c r="E52" s="1110"/>
      <c r="F52" s="1110"/>
      <c r="G52" s="1022"/>
      <c r="H52" s="1022"/>
      <c r="I52" s="1022"/>
      <c r="J52" s="1022"/>
      <c r="K52" s="1022"/>
      <c r="L52" s="1022"/>
      <c r="M52" s="1021"/>
      <c r="N52" s="1023"/>
      <c r="O52" s="124"/>
      <c r="P52" s="124"/>
      <c r="Q52" s="124"/>
      <c r="R52" s="1024"/>
      <c r="S52" s="1024"/>
      <c r="T52" s="1024"/>
      <c r="U52" s="1024"/>
      <c r="V52" s="1024"/>
      <c r="W52" s="1024"/>
      <c r="X52" s="1024"/>
      <c r="Y52" s="1024"/>
      <c r="Z52" s="1027"/>
      <c r="AA52" s="1027"/>
      <c r="AB52" s="1024"/>
      <c r="AC52" s="1024"/>
      <c r="AD52" s="952"/>
      <c r="AE52" s="952"/>
      <c r="AF52" s="952"/>
      <c r="AG52" s="952"/>
      <c r="AH52" s="978"/>
      <c r="AI52" s="978"/>
      <c r="AJ52" s="978"/>
      <c r="AK52" s="1022"/>
      <c r="AL52" s="1022"/>
      <c r="AM52" s="1022"/>
      <c r="AN52" s="1022"/>
      <c r="AO52" s="978"/>
      <c r="AP52" s="978"/>
      <c r="AQ52" s="978"/>
      <c r="AR52" s="978"/>
      <c r="AS52" s="124"/>
      <c r="AT52" s="124"/>
      <c r="AU52" s="124"/>
      <c r="AV52" s="1028"/>
      <c r="AW52" s="1028"/>
      <c r="AX52" s="1028"/>
      <c r="AY52" s="1028"/>
      <c r="AZ52" s="1028"/>
      <c r="BA52" s="1028"/>
      <c r="BB52" s="1028"/>
      <c r="BC52" s="1024"/>
      <c r="BD52" s="1024"/>
      <c r="BE52" s="1024"/>
      <c r="BF52" s="1024"/>
      <c r="BG52" s="1024"/>
      <c r="BH52" s="1024"/>
      <c r="BI52" s="1024"/>
      <c r="BJ52" s="1024"/>
      <c r="BK52" s="1024"/>
      <c r="BL52" s="1024"/>
    </row>
    <row r="53" spans="1:64" ht="15" customHeight="1">
      <c r="A53" s="1022"/>
      <c r="B53" s="978"/>
      <c r="C53" s="978"/>
      <c r="D53" s="978"/>
      <c r="E53" s="978"/>
      <c r="F53" s="978"/>
      <c r="G53" s="978"/>
      <c r="H53" s="978"/>
      <c r="I53" s="978"/>
      <c r="J53" s="978"/>
      <c r="K53" s="978"/>
      <c r="L53" s="978"/>
      <c r="M53" s="1022"/>
      <c r="N53" s="1022"/>
      <c r="O53" s="1024"/>
      <c r="P53" s="1024"/>
      <c r="Q53" s="1024"/>
      <c r="R53" s="1024"/>
      <c r="S53" s="1024"/>
      <c r="T53" s="1024"/>
      <c r="U53" s="1031"/>
      <c r="V53" s="1031"/>
      <c r="W53" s="1031"/>
      <c r="X53" s="1031"/>
      <c r="Y53" s="978"/>
      <c r="Z53" s="978"/>
      <c r="AA53" s="978"/>
      <c r="AB53" s="1044"/>
      <c r="AC53" s="978"/>
      <c r="AD53" s="1111"/>
      <c r="AE53" s="1111"/>
      <c r="AF53" s="1111"/>
      <c r="AG53" s="1111"/>
      <c r="AH53" s="1033"/>
      <c r="AI53" s="1033"/>
      <c r="AJ53" s="1033"/>
      <c r="AK53" s="1034"/>
      <c r="AL53" s="1034"/>
      <c r="AM53" s="1034"/>
      <c r="AN53" s="1034"/>
      <c r="AO53" s="1033"/>
      <c r="AP53" s="1033"/>
      <c r="AQ53" s="1033"/>
      <c r="AR53" s="1033"/>
      <c r="AS53" s="1034"/>
      <c r="AT53" s="1034"/>
      <c r="AU53" s="1034"/>
      <c r="AV53" s="1112"/>
      <c r="AW53" s="1112"/>
      <c r="AX53" s="1112"/>
      <c r="AY53" s="1112"/>
      <c r="AZ53" s="1112"/>
      <c r="BA53" s="1112"/>
      <c r="BB53" s="1112"/>
      <c r="BC53" s="1113"/>
      <c r="BD53" s="1113"/>
      <c r="BE53" s="1113"/>
      <c r="BF53" s="1113"/>
      <c r="BG53" s="1113"/>
      <c r="BH53" s="1113"/>
      <c r="BI53" s="1113"/>
      <c r="BJ53" s="1113"/>
      <c r="BK53" s="1113"/>
      <c r="BL53" s="1113"/>
    </row>
    <row r="54" spans="1:64" ht="15" customHeight="1">
      <c r="A54" s="1022"/>
      <c r="B54" s="978"/>
      <c r="C54" s="978"/>
      <c r="D54" s="978"/>
      <c r="E54" s="978"/>
      <c r="F54" s="978"/>
      <c r="G54" s="978"/>
      <c r="H54" s="978"/>
      <c r="I54" s="978"/>
      <c r="J54" s="978"/>
      <c r="K54" s="978"/>
      <c r="L54" s="978"/>
      <c r="M54" s="1022"/>
      <c r="N54" s="1022"/>
      <c r="O54" s="1114"/>
      <c r="P54" s="1114"/>
      <c r="Q54" s="1114"/>
      <c r="R54" s="1024"/>
      <c r="S54" s="1024"/>
      <c r="T54" s="1024"/>
      <c r="U54" s="1031"/>
      <c r="V54" s="1031"/>
      <c r="W54" s="1031"/>
      <c r="X54" s="1031"/>
      <c r="Y54" s="978"/>
      <c r="Z54" s="978"/>
      <c r="AA54" s="978"/>
      <c r="AB54" s="1044"/>
      <c r="AC54" s="978"/>
      <c r="AD54" s="1111"/>
      <c r="AE54" s="1111"/>
      <c r="AF54" s="1111"/>
      <c r="AG54" s="1111"/>
      <c r="AH54" s="1033"/>
      <c r="AI54" s="1033"/>
      <c r="AJ54" s="1033"/>
      <c r="AK54" s="1033"/>
      <c r="AL54" s="1033"/>
      <c r="AM54" s="1033"/>
      <c r="AN54" s="1033"/>
      <c r="AO54" s="1033"/>
      <c r="AP54" s="1033"/>
      <c r="AQ54" s="1033"/>
      <c r="AR54" s="1033"/>
      <c r="AS54" s="1034"/>
      <c r="AT54" s="1034"/>
      <c r="AU54" s="1034"/>
      <c r="AV54" s="1112"/>
      <c r="AW54" s="1112"/>
      <c r="AX54" s="1112"/>
      <c r="AY54" s="1112"/>
      <c r="AZ54" s="1112"/>
      <c r="BA54" s="1112"/>
      <c r="BB54" s="1112"/>
      <c r="BC54" s="1113"/>
      <c r="BD54" s="1113"/>
      <c r="BE54" s="1113"/>
      <c r="BF54" s="1113"/>
      <c r="BG54" s="1113"/>
      <c r="BH54" s="1113"/>
      <c r="BI54" s="1113"/>
      <c r="BJ54" s="1113"/>
      <c r="BK54" s="1113"/>
      <c r="BL54" s="1113"/>
    </row>
    <row r="55" spans="1:64" ht="15" customHeight="1">
      <c r="A55" s="1022"/>
      <c r="B55" s="555"/>
      <c r="C55" s="555"/>
      <c r="D55" s="555"/>
      <c r="E55" s="1115"/>
      <c r="F55" s="1115"/>
      <c r="G55" s="978"/>
      <c r="H55" s="978"/>
      <c r="I55" s="978"/>
      <c r="J55" s="978"/>
      <c r="K55" s="978"/>
      <c r="L55" s="978"/>
      <c r="M55" s="1022"/>
      <c r="N55" s="1022"/>
      <c r="O55" s="1114"/>
      <c r="P55" s="1114"/>
      <c r="Q55" s="1114"/>
      <c r="R55" s="1024"/>
      <c r="S55" s="1024"/>
      <c r="T55" s="1024"/>
      <c r="U55" s="1037"/>
      <c r="V55" s="1037"/>
      <c r="W55" s="1037"/>
      <c r="X55" s="978"/>
      <c r="Y55" s="1042"/>
      <c r="Z55" s="978"/>
      <c r="AA55" s="1042"/>
      <c r="AB55" s="1044"/>
      <c r="AC55" s="1042"/>
      <c r="AD55" s="1116"/>
      <c r="AE55" s="1097"/>
      <c r="AF55" s="1116"/>
      <c r="AG55" s="1097"/>
      <c r="AH55" s="1033"/>
      <c r="AI55" s="1033"/>
      <c r="AJ55" s="1033"/>
      <c r="AK55" s="1034"/>
      <c r="AL55" s="1034"/>
      <c r="AM55" s="1034"/>
      <c r="AN55" s="1034"/>
      <c r="AO55" s="1033"/>
      <c r="AP55" s="1033"/>
      <c r="AQ55" s="1033"/>
      <c r="AR55" s="1033"/>
      <c r="AS55" s="1034"/>
      <c r="AT55" s="1034"/>
      <c r="AU55" s="1034"/>
      <c r="AV55" s="978"/>
      <c r="AW55" s="978"/>
      <c r="AX55" s="978"/>
      <c r="AY55" s="978"/>
      <c r="AZ55" s="978"/>
      <c r="BA55" s="978"/>
      <c r="BB55" s="978"/>
      <c r="BC55" s="1113"/>
      <c r="BD55" s="1113"/>
      <c r="BE55" s="1113"/>
      <c r="BF55" s="1113"/>
      <c r="BG55" s="1113"/>
      <c r="BH55" s="1113"/>
      <c r="BI55" s="1113"/>
      <c r="BJ55" s="1113"/>
      <c r="BK55" s="1113"/>
      <c r="BL55" s="1113"/>
    </row>
    <row r="56" spans="1:64" ht="15" customHeight="1">
      <c r="A56" s="1022"/>
      <c r="B56" s="978"/>
      <c r="C56" s="978"/>
      <c r="D56" s="978"/>
      <c r="E56" s="978"/>
      <c r="F56" s="978"/>
      <c r="G56" s="978"/>
      <c r="H56" s="978"/>
      <c r="I56" s="978"/>
      <c r="J56" s="978"/>
      <c r="K56" s="978"/>
      <c r="L56" s="978"/>
      <c r="M56" s="1022"/>
      <c r="N56" s="1022"/>
      <c r="O56" s="1024"/>
      <c r="P56" s="1024"/>
      <c r="Q56" s="1024"/>
      <c r="R56" s="1024"/>
      <c r="S56" s="1024"/>
      <c r="T56" s="1024"/>
      <c r="U56" s="1031"/>
      <c r="V56" s="1031"/>
      <c r="W56" s="1031"/>
      <c r="X56" s="1031"/>
      <c r="Y56" s="978"/>
      <c r="Z56" s="978"/>
      <c r="AA56" s="978"/>
      <c r="AB56" s="1044"/>
      <c r="AC56" s="978"/>
      <c r="AD56" s="1111"/>
      <c r="AE56" s="1111"/>
      <c r="AF56" s="1111"/>
      <c r="AG56" s="1111"/>
      <c r="AH56" s="1033"/>
      <c r="AI56" s="1033"/>
      <c r="AJ56" s="1033"/>
      <c r="AK56" s="1033"/>
      <c r="AL56" s="1033"/>
      <c r="AM56" s="1033"/>
      <c r="AN56" s="1033"/>
      <c r="AO56" s="1033"/>
      <c r="AP56" s="1033"/>
      <c r="AQ56" s="1033"/>
      <c r="AR56" s="1033"/>
      <c r="AS56" s="1034"/>
      <c r="AT56" s="1034"/>
      <c r="AU56" s="1034"/>
      <c r="AV56" s="1112"/>
      <c r="AW56" s="1112"/>
      <c r="AX56" s="1112"/>
      <c r="AY56" s="1112"/>
      <c r="AZ56" s="1112"/>
      <c r="BA56" s="1112"/>
      <c r="BB56" s="1112"/>
      <c r="BC56" s="1113"/>
      <c r="BD56" s="1117"/>
      <c r="BE56" s="1117"/>
      <c r="BF56" s="1117"/>
      <c r="BG56" s="1117"/>
      <c r="BH56" s="1117"/>
      <c r="BI56" s="1117"/>
      <c r="BJ56" s="1117"/>
      <c r="BK56" s="1117"/>
      <c r="BL56" s="1117"/>
    </row>
    <row r="57" spans="1:64" ht="15" customHeight="1">
      <c r="A57" s="1022"/>
      <c r="B57" s="978"/>
      <c r="C57" s="978"/>
      <c r="D57" s="978"/>
      <c r="E57" s="978"/>
      <c r="F57" s="978"/>
      <c r="G57" s="978"/>
      <c r="H57" s="978"/>
      <c r="I57" s="978"/>
      <c r="J57" s="978"/>
      <c r="K57" s="978"/>
      <c r="L57" s="978"/>
      <c r="M57" s="1022"/>
      <c r="N57" s="1022"/>
      <c r="O57" s="1114"/>
      <c r="P57" s="1114"/>
      <c r="Q57" s="1114"/>
      <c r="R57" s="1024"/>
      <c r="S57" s="1024"/>
      <c r="T57" s="1024"/>
      <c r="U57" s="1031"/>
      <c r="V57" s="1031"/>
      <c r="W57" s="1031"/>
      <c r="X57" s="1031"/>
      <c r="Y57" s="978"/>
      <c r="Z57" s="978"/>
      <c r="AA57" s="978"/>
      <c r="AB57" s="1044"/>
      <c r="AC57" s="978"/>
      <c r="AD57" s="1111"/>
      <c r="AE57" s="1111"/>
      <c r="AF57" s="1111"/>
      <c r="AG57" s="1111"/>
      <c r="AH57" s="1033"/>
      <c r="AI57" s="1033"/>
      <c r="AJ57" s="1033"/>
      <c r="AK57" s="1033"/>
      <c r="AL57" s="1033"/>
      <c r="AM57" s="1033"/>
      <c r="AN57" s="1033"/>
      <c r="AO57" s="1033"/>
      <c r="AP57" s="1033"/>
      <c r="AQ57" s="1033"/>
      <c r="AR57" s="1033"/>
      <c r="AS57" s="1034"/>
      <c r="AT57" s="1034"/>
      <c r="AU57" s="1034"/>
      <c r="AV57" s="1112"/>
      <c r="AW57" s="1112"/>
      <c r="AX57" s="1112"/>
      <c r="AY57" s="1112"/>
      <c r="AZ57" s="1112"/>
      <c r="BA57" s="1112"/>
      <c r="BB57" s="1112"/>
      <c r="BC57" s="1117"/>
      <c r="BD57" s="1117"/>
      <c r="BE57" s="1117"/>
      <c r="BF57" s="1117"/>
      <c r="BG57" s="1117"/>
      <c r="BH57" s="1117"/>
      <c r="BI57" s="1117"/>
      <c r="BJ57" s="1117"/>
      <c r="BK57" s="1117"/>
      <c r="BL57" s="1117"/>
    </row>
    <row r="58" spans="1:64" ht="15" customHeight="1">
      <c r="A58" s="1022"/>
      <c r="B58" s="555"/>
      <c r="C58" s="555"/>
      <c r="D58" s="555"/>
      <c r="E58" s="1115"/>
      <c r="F58" s="1115"/>
      <c r="G58" s="978"/>
      <c r="H58" s="978"/>
      <c r="I58" s="978"/>
      <c r="J58" s="978"/>
      <c r="K58" s="978"/>
      <c r="L58" s="978"/>
      <c r="M58" s="1022"/>
      <c r="N58" s="1022"/>
      <c r="O58" s="1114"/>
      <c r="P58" s="1114"/>
      <c r="Q58" s="1114"/>
      <c r="R58" s="1024"/>
      <c r="S58" s="1024"/>
      <c r="T58" s="1024"/>
      <c r="U58" s="1037"/>
      <c r="V58" s="1037"/>
      <c r="W58" s="1037"/>
      <c r="X58" s="978"/>
      <c r="Y58" s="1042"/>
      <c r="Z58" s="978"/>
      <c r="AA58" s="1042"/>
      <c r="AB58" s="1044"/>
      <c r="AC58" s="1042"/>
      <c r="AD58" s="1116"/>
      <c r="AE58" s="1097"/>
      <c r="AF58" s="1116"/>
      <c r="AG58" s="1097"/>
      <c r="AH58" s="1033"/>
      <c r="AI58" s="1033"/>
      <c r="AJ58" s="1033"/>
      <c r="AK58" s="1033"/>
      <c r="AL58" s="1033"/>
      <c r="AM58" s="1033"/>
      <c r="AN58" s="1033"/>
      <c r="AO58" s="1033"/>
      <c r="AP58" s="1033"/>
      <c r="AQ58" s="1033"/>
      <c r="AR58" s="1033"/>
      <c r="AS58" s="1034"/>
      <c r="AT58" s="1034"/>
      <c r="AU58" s="1034"/>
      <c r="AV58" s="978"/>
      <c r="AW58" s="978"/>
      <c r="AX58" s="978"/>
      <c r="AY58" s="978"/>
      <c r="AZ58" s="978"/>
      <c r="BA58" s="978"/>
      <c r="BB58" s="978"/>
      <c r="BC58" s="1117"/>
      <c r="BD58" s="1117"/>
      <c r="BE58" s="1117"/>
      <c r="BF58" s="1117"/>
      <c r="BG58" s="1117"/>
      <c r="BH58" s="1117"/>
      <c r="BI58" s="1117"/>
      <c r="BJ58" s="1117"/>
      <c r="BK58" s="1117"/>
      <c r="BL58" s="1117"/>
    </row>
    <row r="59" spans="1:64" ht="15" customHeight="1">
      <c r="A59" s="1022"/>
      <c r="B59" s="978"/>
      <c r="C59" s="978"/>
      <c r="D59" s="978"/>
      <c r="E59" s="978"/>
      <c r="F59" s="978"/>
      <c r="G59" s="978"/>
      <c r="H59" s="978"/>
      <c r="I59" s="978"/>
      <c r="J59" s="978"/>
      <c r="K59" s="978"/>
      <c r="L59" s="978"/>
      <c r="M59" s="1022"/>
      <c r="N59" s="1022"/>
      <c r="O59" s="1024"/>
      <c r="P59" s="1024"/>
      <c r="Q59" s="1024"/>
      <c r="R59" s="1024"/>
      <c r="S59" s="1024"/>
      <c r="T59" s="1024"/>
      <c r="U59" s="1031"/>
      <c r="V59" s="1031"/>
      <c r="W59" s="1031"/>
      <c r="X59" s="1031"/>
      <c r="Y59" s="978"/>
      <c r="Z59" s="978"/>
      <c r="AA59" s="978"/>
      <c r="AB59" s="1044"/>
      <c r="AC59" s="978"/>
      <c r="AD59" s="1111"/>
      <c r="AE59" s="1111"/>
      <c r="AF59" s="1111"/>
      <c r="AG59" s="1111"/>
      <c r="AH59" s="1033"/>
      <c r="AI59" s="1033"/>
      <c r="AJ59" s="1033"/>
      <c r="AK59" s="1033"/>
      <c r="AL59" s="1033"/>
      <c r="AM59" s="1033"/>
      <c r="AN59" s="1033"/>
      <c r="AO59" s="1033"/>
      <c r="AP59" s="1033"/>
      <c r="AQ59" s="1033"/>
      <c r="AR59" s="1033"/>
      <c r="AS59" s="1034"/>
      <c r="AT59" s="1034"/>
      <c r="AU59" s="1034"/>
      <c r="AV59" s="1112"/>
      <c r="AW59" s="1112"/>
      <c r="AX59" s="1112"/>
      <c r="AY59" s="1112"/>
      <c r="AZ59" s="1112"/>
      <c r="BA59" s="1112"/>
      <c r="BB59" s="1112"/>
      <c r="BC59" s="1113"/>
      <c r="BD59" s="1117"/>
      <c r="BE59" s="1117"/>
      <c r="BF59" s="1117"/>
      <c r="BG59" s="1117"/>
      <c r="BH59" s="1117"/>
      <c r="BI59" s="1117"/>
      <c r="BJ59" s="1117"/>
      <c r="BK59" s="1117"/>
      <c r="BL59" s="1117"/>
    </row>
    <row r="60" spans="1:64" ht="15" customHeight="1">
      <c r="A60" s="1022"/>
      <c r="B60" s="978"/>
      <c r="C60" s="978"/>
      <c r="D60" s="978"/>
      <c r="E60" s="978"/>
      <c r="F60" s="978"/>
      <c r="G60" s="978"/>
      <c r="H60" s="978"/>
      <c r="I60" s="978"/>
      <c r="J60" s="978"/>
      <c r="K60" s="978"/>
      <c r="L60" s="978"/>
      <c r="M60" s="1022"/>
      <c r="N60" s="1022"/>
      <c r="O60" s="1114"/>
      <c r="P60" s="1114"/>
      <c r="Q60" s="1114"/>
      <c r="R60" s="1024"/>
      <c r="S60" s="1024"/>
      <c r="T60" s="1024"/>
      <c r="U60" s="1031"/>
      <c r="V60" s="1031"/>
      <c r="W60" s="1031"/>
      <c r="X60" s="1031"/>
      <c r="Y60" s="978"/>
      <c r="Z60" s="978"/>
      <c r="AA60" s="978"/>
      <c r="AB60" s="1044"/>
      <c r="AC60" s="978"/>
      <c r="AD60" s="1111"/>
      <c r="AE60" s="1111"/>
      <c r="AF60" s="1111"/>
      <c r="AG60" s="1111"/>
      <c r="AH60" s="1033"/>
      <c r="AI60" s="1033"/>
      <c r="AJ60" s="1033"/>
      <c r="AK60" s="1033"/>
      <c r="AL60" s="1033"/>
      <c r="AM60" s="1033"/>
      <c r="AN60" s="1033"/>
      <c r="AO60" s="1033"/>
      <c r="AP60" s="1033"/>
      <c r="AQ60" s="1033"/>
      <c r="AR60" s="1033"/>
      <c r="AS60" s="1034"/>
      <c r="AT60" s="1034"/>
      <c r="AU60" s="1034"/>
      <c r="AV60" s="1112"/>
      <c r="AW60" s="1112"/>
      <c r="AX60" s="1112"/>
      <c r="AY60" s="1112"/>
      <c r="AZ60" s="1112"/>
      <c r="BA60" s="1112"/>
      <c r="BB60" s="1112"/>
      <c r="BC60" s="1117"/>
      <c r="BD60" s="1117"/>
      <c r="BE60" s="1117"/>
      <c r="BF60" s="1117"/>
      <c r="BG60" s="1117"/>
      <c r="BH60" s="1117"/>
      <c r="BI60" s="1117"/>
      <c r="BJ60" s="1117"/>
      <c r="BK60" s="1117"/>
      <c r="BL60" s="1117"/>
    </row>
    <row r="61" spans="1:64" ht="15" customHeight="1">
      <c r="A61" s="1022"/>
      <c r="B61" s="555"/>
      <c r="C61" s="555"/>
      <c r="D61" s="555"/>
      <c r="E61" s="1115"/>
      <c r="F61" s="1115"/>
      <c r="G61" s="978"/>
      <c r="H61" s="978"/>
      <c r="I61" s="978"/>
      <c r="J61" s="978"/>
      <c r="K61" s="978"/>
      <c r="L61" s="978"/>
      <c r="M61" s="1022"/>
      <c r="N61" s="1022"/>
      <c r="O61" s="1114"/>
      <c r="P61" s="1114"/>
      <c r="Q61" s="1114"/>
      <c r="R61" s="1024"/>
      <c r="S61" s="1024"/>
      <c r="T61" s="1024"/>
      <c r="U61" s="1037"/>
      <c r="V61" s="1037"/>
      <c r="W61" s="1037"/>
      <c r="X61" s="978"/>
      <c r="Y61" s="1042"/>
      <c r="Z61" s="978"/>
      <c r="AA61" s="1042"/>
      <c r="AB61" s="1044"/>
      <c r="AC61" s="1042"/>
      <c r="AD61" s="1116"/>
      <c r="AE61" s="1097"/>
      <c r="AF61" s="1116"/>
      <c r="AG61" s="1097"/>
      <c r="AH61" s="1033"/>
      <c r="AI61" s="1033"/>
      <c r="AJ61" s="1033"/>
      <c r="AK61" s="1033"/>
      <c r="AL61" s="1033"/>
      <c r="AM61" s="1033"/>
      <c r="AN61" s="1033"/>
      <c r="AO61" s="1033"/>
      <c r="AP61" s="1033"/>
      <c r="AQ61" s="1033"/>
      <c r="AR61" s="1033"/>
      <c r="AS61" s="1034"/>
      <c r="AT61" s="1034"/>
      <c r="AU61" s="1034"/>
      <c r="AV61" s="978"/>
      <c r="AW61" s="978"/>
      <c r="AX61" s="978"/>
      <c r="AY61" s="978"/>
      <c r="AZ61" s="978"/>
      <c r="BA61" s="978"/>
      <c r="BB61" s="978"/>
      <c r="BC61" s="1117"/>
      <c r="BD61" s="1117"/>
      <c r="BE61" s="1117"/>
      <c r="BF61" s="1117"/>
      <c r="BG61" s="1117"/>
      <c r="BH61" s="1117"/>
      <c r="BI61" s="1117"/>
      <c r="BJ61" s="1117"/>
      <c r="BK61" s="1117"/>
      <c r="BL61" s="1117"/>
    </row>
    <row r="62" spans="1:64" ht="15" customHeight="1">
      <c r="A62" s="1022"/>
      <c r="B62" s="978"/>
      <c r="C62" s="978"/>
      <c r="D62" s="978"/>
      <c r="E62" s="978"/>
      <c r="F62" s="978"/>
      <c r="G62" s="978"/>
      <c r="H62" s="978"/>
      <c r="I62" s="978"/>
      <c r="J62" s="978"/>
      <c r="K62" s="978"/>
      <c r="L62" s="978"/>
      <c r="M62" s="1022"/>
      <c r="N62" s="1022"/>
      <c r="O62" s="1024"/>
      <c r="P62" s="1024"/>
      <c r="Q62" s="1024"/>
      <c r="R62" s="1024"/>
      <c r="S62" s="1024"/>
      <c r="T62" s="1024"/>
      <c r="U62" s="1031"/>
      <c r="V62" s="1031"/>
      <c r="W62" s="1031"/>
      <c r="X62" s="1031"/>
      <c r="Y62" s="978"/>
      <c r="Z62" s="978"/>
      <c r="AA62" s="978"/>
      <c r="AB62" s="1044"/>
      <c r="AC62" s="978"/>
      <c r="AD62" s="1111"/>
      <c r="AE62" s="1111"/>
      <c r="AF62" s="1111"/>
      <c r="AG62" s="1111"/>
      <c r="AH62" s="1033"/>
      <c r="AI62" s="1033"/>
      <c r="AJ62" s="1033"/>
      <c r="AK62" s="1033"/>
      <c r="AL62" s="1033"/>
      <c r="AM62" s="1033"/>
      <c r="AN62" s="1033"/>
      <c r="AO62" s="1033"/>
      <c r="AP62" s="1033"/>
      <c r="AQ62" s="1033"/>
      <c r="AR62" s="1033"/>
      <c r="AS62" s="1034"/>
      <c r="AT62" s="1034"/>
      <c r="AU62" s="1034"/>
      <c r="AV62" s="1112"/>
      <c r="AW62" s="1112"/>
      <c r="AX62" s="1112"/>
      <c r="AY62" s="1112"/>
      <c r="AZ62" s="1112"/>
      <c r="BA62" s="1112"/>
      <c r="BB62" s="1112"/>
      <c r="BC62" s="1113"/>
      <c r="BD62" s="1117"/>
      <c r="BE62" s="1117"/>
      <c r="BF62" s="1117"/>
      <c r="BG62" s="1117"/>
      <c r="BH62" s="1117"/>
      <c r="BI62" s="1117"/>
      <c r="BJ62" s="1117"/>
      <c r="BK62" s="1117"/>
      <c r="BL62" s="1117"/>
    </row>
    <row r="63" spans="1:64" ht="15" customHeight="1">
      <c r="A63" s="1022"/>
      <c r="B63" s="978"/>
      <c r="C63" s="978"/>
      <c r="D63" s="978"/>
      <c r="E63" s="978"/>
      <c r="F63" s="978"/>
      <c r="G63" s="978"/>
      <c r="H63" s="978"/>
      <c r="I63" s="978"/>
      <c r="J63" s="978"/>
      <c r="K63" s="978"/>
      <c r="L63" s="978"/>
      <c r="M63" s="1022"/>
      <c r="N63" s="1022"/>
      <c r="O63" s="1114"/>
      <c r="P63" s="1114"/>
      <c r="Q63" s="1114"/>
      <c r="R63" s="1024"/>
      <c r="S63" s="1024"/>
      <c r="T63" s="1024"/>
      <c r="U63" s="1031"/>
      <c r="V63" s="1031"/>
      <c r="W63" s="1031"/>
      <c r="X63" s="1031"/>
      <c r="Y63" s="978"/>
      <c r="Z63" s="978"/>
      <c r="AA63" s="978"/>
      <c r="AB63" s="1044"/>
      <c r="AC63" s="978"/>
      <c r="AD63" s="1111"/>
      <c r="AE63" s="1111"/>
      <c r="AF63" s="1111"/>
      <c r="AG63" s="1111"/>
      <c r="AH63" s="1033"/>
      <c r="AI63" s="1033"/>
      <c r="AJ63" s="1033"/>
      <c r="AK63" s="1033"/>
      <c r="AL63" s="1033"/>
      <c r="AM63" s="1033"/>
      <c r="AN63" s="1033"/>
      <c r="AO63" s="1033"/>
      <c r="AP63" s="1033"/>
      <c r="AQ63" s="1033"/>
      <c r="AR63" s="1033"/>
      <c r="AS63" s="1034"/>
      <c r="AT63" s="1034"/>
      <c r="AU63" s="1034"/>
      <c r="AV63" s="1112"/>
      <c r="AW63" s="1112"/>
      <c r="AX63" s="1112"/>
      <c r="AY63" s="1112"/>
      <c r="AZ63" s="1112"/>
      <c r="BA63" s="1112"/>
      <c r="BB63" s="1112"/>
      <c r="BC63" s="1117"/>
      <c r="BD63" s="1117"/>
      <c r="BE63" s="1117"/>
      <c r="BF63" s="1117"/>
      <c r="BG63" s="1117"/>
      <c r="BH63" s="1117"/>
      <c r="BI63" s="1117"/>
      <c r="BJ63" s="1117"/>
      <c r="BK63" s="1117"/>
      <c r="BL63" s="1117"/>
    </row>
    <row r="64" spans="1:64" ht="15" customHeight="1">
      <c r="A64" s="1022"/>
      <c r="B64" s="555"/>
      <c r="C64" s="555"/>
      <c r="D64" s="555"/>
      <c r="E64" s="1115"/>
      <c r="F64" s="1115"/>
      <c r="G64" s="978"/>
      <c r="H64" s="978"/>
      <c r="I64" s="978"/>
      <c r="J64" s="978"/>
      <c r="K64" s="978"/>
      <c r="L64" s="978"/>
      <c r="M64" s="1022"/>
      <c r="N64" s="1022"/>
      <c r="O64" s="1114"/>
      <c r="P64" s="1114"/>
      <c r="Q64" s="1114"/>
      <c r="R64" s="1024"/>
      <c r="S64" s="1024"/>
      <c r="T64" s="1024"/>
      <c r="U64" s="1037"/>
      <c r="V64" s="1037"/>
      <c r="W64" s="1037"/>
      <c r="X64" s="978"/>
      <c r="Y64" s="1042"/>
      <c r="Z64" s="978"/>
      <c r="AA64" s="1042"/>
      <c r="AB64" s="1044"/>
      <c r="AC64" s="1042"/>
      <c r="AD64" s="1116"/>
      <c r="AE64" s="1097"/>
      <c r="AF64" s="1116"/>
      <c r="AG64" s="1097"/>
      <c r="AH64" s="1033"/>
      <c r="AI64" s="1033"/>
      <c r="AJ64" s="1033"/>
      <c r="AK64" s="1033"/>
      <c r="AL64" s="1033"/>
      <c r="AM64" s="1033"/>
      <c r="AN64" s="1033"/>
      <c r="AO64" s="1033"/>
      <c r="AP64" s="1033"/>
      <c r="AQ64" s="1033"/>
      <c r="AR64" s="1033"/>
      <c r="AS64" s="1034"/>
      <c r="AT64" s="1034"/>
      <c r="AU64" s="1034"/>
      <c r="AV64" s="978"/>
      <c r="AW64" s="978"/>
      <c r="AX64" s="978"/>
      <c r="AY64" s="978"/>
      <c r="AZ64" s="978"/>
      <c r="BA64" s="978"/>
      <c r="BB64" s="978"/>
      <c r="BC64" s="1117"/>
      <c r="BD64" s="1117"/>
      <c r="BE64" s="1117"/>
      <c r="BF64" s="1117"/>
      <c r="BG64" s="1117"/>
      <c r="BH64" s="1117"/>
      <c r="BI64" s="1117"/>
      <c r="BJ64" s="1117"/>
      <c r="BK64" s="1117"/>
      <c r="BL64" s="1117"/>
    </row>
    <row r="65" spans="1:64" ht="15" customHeight="1">
      <c r="A65" s="1022"/>
      <c r="B65" s="978"/>
      <c r="C65" s="978"/>
      <c r="D65" s="978"/>
      <c r="E65" s="978"/>
      <c r="F65" s="978"/>
      <c r="G65" s="978"/>
      <c r="H65" s="978"/>
      <c r="I65" s="978"/>
      <c r="J65" s="978"/>
      <c r="K65" s="978"/>
      <c r="L65" s="978"/>
      <c r="M65" s="1022"/>
      <c r="N65" s="1022"/>
      <c r="O65" s="1024"/>
      <c r="P65" s="1024"/>
      <c r="Q65" s="1024"/>
      <c r="R65" s="1024"/>
      <c r="S65" s="1024"/>
      <c r="T65" s="1024"/>
      <c r="U65" s="1031"/>
      <c r="V65" s="1031"/>
      <c r="W65" s="1031"/>
      <c r="X65" s="1031"/>
      <c r="Y65" s="978"/>
      <c r="Z65" s="978"/>
      <c r="AA65" s="978"/>
      <c r="AB65" s="1044"/>
      <c r="AC65" s="978"/>
      <c r="AD65" s="1111"/>
      <c r="AE65" s="1111"/>
      <c r="AF65" s="1111"/>
      <c r="AG65" s="1111"/>
      <c r="AH65" s="1033"/>
      <c r="AI65" s="1033"/>
      <c r="AJ65" s="1033"/>
      <c r="AK65" s="1033"/>
      <c r="AL65" s="1033"/>
      <c r="AM65" s="1033"/>
      <c r="AN65" s="1033"/>
      <c r="AO65" s="1033"/>
      <c r="AP65" s="1033"/>
      <c r="AQ65" s="1033"/>
      <c r="AR65" s="1033"/>
      <c r="AS65" s="1034"/>
      <c r="AT65" s="1034"/>
      <c r="AU65" s="1034"/>
      <c r="AV65" s="1112"/>
      <c r="AW65" s="1112"/>
      <c r="AX65" s="1112"/>
      <c r="AY65" s="1112"/>
      <c r="AZ65" s="1112"/>
      <c r="BA65" s="1112"/>
      <c r="BB65" s="1112"/>
      <c r="BC65" s="1113"/>
      <c r="BD65" s="1117"/>
      <c r="BE65" s="1117"/>
      <c r="BF65" s="1117"/>
      <c r="BG65" s="1117"/>
      <c r="BH65" s="1117"/>
      <c r="BI65" s="1117"/>
      <c r="BJ65" s="1117"/>
      <c r="BK65" s="1117"/>
      <c r="BL65" s="1117"/>
    </row>
    <row r="66" spans="1:64" ht="15" customHeight="1">
      <c r="A66" s="1022"/>
      <c r="B66" s="978"/>
      <c r="C66" s="978"/>
      <c r="D66" s="978"/>
      <c r="E66" s="978"/>
      <c r="F66" s="978"/>
      <c r="G66" s="978"/>
      <c r="H66" s="978"/>
      <c r="I66" s="978"/>
      <c r="J66" s="978"/>
      <c r="K66" s="978"/>
      <c r="L66" s="978"/>
      <c r="M66" s="1022"/>
      <c r="N66" s="1022"/>
      <c r="O66" s="1114"/>
      <c r="P66" s="1114"/>
      <c r="Q66" s="1114"/>
      <c r="R66" s="1024"/>
      <c r="S66" s="1024"/>
      <c r="T66" s="1024"/>
      <c r="U66" s="1031"/>
      <c r="V66" s="1031"/>
      <c r="W66" s="1031"/>
      <c r="X66" s="1031"/>
      <c r="Y66" s="978"/>
      <c r="Z66" s="978"/>
      <c r="AA66" s="978"/>
      <c r="AB66" s="1044"/>
      <c r="AC66" s="978"/>
      <c r="AD66" s="1111"/>
      <c r="AE66" s="1111"/>
      <c r="AF66" s="1111"/>
      <c r="AG66" s="1111"/>
      <c r="AH66" s="1033"/>
      <c r="AI66" s="1033"/>
      <c r="AJ66" s="1033"/>
      <c r="AK66" s="1033"/>
      <c r="AL66" s="1033"/>
      <c r="AM66" s="1033"/>
      <c r="AN66" s="1033"/>
      <c r="AO66" s="1033"/>
      <c r="AP66" s="1033"/>
      <c r="AQ66" s="1033"/>
      <c r="AR66" s="1033"/>
      <c r="AS66" s="1034"/>
      <c r="AT66" s="1034"/>
      <c r="AU66" s="1034"/>
      <c r="AV66" s="1112"/>
      <c r="AW66" s="1112"/>
      <c r="AX66" s="1112"/>
      <c r="AY66" s="1112"/>
      <c r="AZ66" s="1112"/>
      <c r="BA66" s="1112"/>
      <c r="BB66" s="1112"/>
      <c r="BC66" s="1117"/>
      <c r="BD66" s="1117"/>
      <c r="BE66" s="1117"/>
      <c r="BF66" s="1117"/>
      <c r="BG66" s="1117"/>
      <c r="BH66" s="1117"/>
      <c r="BI66" s="1117"/>
      <c r="BJ66" s="1117"/>
      <c r="BK66" s="1117"/>
      <c r="BL66" s="1117"/>
    </row>
    <row r="67" spans="1:64" ht="15" customHeight="1">
      <c r="A67" s="1022"/>
      <c r="B67" s="555"/>
      <c r="C67" s="555"/>
      <c r="D67" s="555"/>
      <c r="E67" s="1115"/>
      <c r="F67" s="1115"/>
      <c r="G67" s="978"/>
      <c r="H67" s="978"/>
      <c r="I67" s="978"/>
      <c r="J67" s="978"/>
      <c r="K67" s="978"/>
      <c r="L67" s="978"/>
      <c r="M67" s="1022"/>
      <c r="N67" s="1022"/>
      <c r="O67" s="1114"/>
      <c r="P67" s="1114"/>
      <c r="Q67" s="1114"/>
      <c r="R67" s="1024"/>
      <c r="S67" s="1024"/>
      <c r="T67" s="1024"/>
      <c r="U67" s="1037"/>
      <c r="V67" s="1037"/>
      <c r="W67" s="1037"/>
      <c r="X67" s="978"/>
      <c r="Y67" s="1042"/>
      <c r="Z67" s="978"/>
      <c r="AA67" s="1042"/>
      <c r="AB67" s="1044"/>
      <c r="AC67" s="1042"/>
      <c r="AD67" s="1116"/>
      <c r="AE67" s="1097"/>
      <c r="AF67" s="1116"/>
      <c r="AG67" s="1097"/>
      <c r="AH67" s="1033"/>
      <c r="AI67" s="1033"/>
      <c r="AJ67" s="1033"/>
      <c r="AK67" s="1033"/>
      <c r="AL67" s="1033"/>
      <c r="AM67" s="1033"/>
      <c r="AN67" s="1033"/>
      <c r="AO67" s="1033"/>
      <c r="AP67" s="1033"/>
      <c r="AQ67" s="1033"/>
      <c r="AR67" s="1033"/>
      <c r="AS67" s="1034"/>
      <c r="AT67" s="1034"/>
      <c r="AU67" s="1034"/>
      <c r="AV67" s="978"/>
      <c r="AW67" s="978"/>
      <c r="AX67" s="978"/>
      <c r="AY67" s="978"/>
      <c r="AZ67" s="978"/>
      <c r="BA67" s="978"/>
      <c r="BB67" s="978"/>
      <c r="BC67" s="1117"/>
      <c r="BD67" s="1117"/>
      <c r="BE67" s="1117"/>
      <c r="BF67" s="1117"/>
      <c r="BG67" s="1117"/>
      <c r="BH67" s="1117"/>
      <c r="BI67" s="1117"/>
      <c r="BJ67" s="1117"/>
      <c r="BK67" s="1117"/>
      <c r="BL67" s="1117"/>
    </row>
    <row r="68" spans="1:64" ht="15" customHeight="1">
      <c r="A68" s="1022"/>
      <c r="B68" s="978"/>
      <c r="C68" s="978"/>
      <c r="D68" s="978"/>
      <c r="E68" s="978"/>
      <c r="F68" s="978"/>
      <c r="G68" s="978"/>
      <c r="H68" s="978"/>
      <c r="I68" s="978"/>
      <c r="J68" s="978"/>
      <c r="K68" s="978"/>
      <c r="L68" s="978"/>
      <c r="M68" s="1022"/>
      <c r="N68" s="1022"/>
      <c r="O68" s="1024"/>
      <c r="P68" s="1024"/>
      <c r="Q68" s="1024"/>
      <c r="R68" s="1024"/>
      <c r="S68" s="1024"/>
      <c r="T68" s="1024"/>
      <c r="U68" s="1031"/>
      <c r="V68" s="1031"/>
      <c r="W68" s="1031"/>
      <c r="X68" s="1031"/>
      <c r="Y68" s="978"/>
      <c r="Z68" s="978"/>
      <c r="AA68" s="978"/>
      <c r="AB68" s="1044"/>
      <c r="AC68" s="978"/>
      <c r="AD68" s="1111"/>
      <c r="AE68" s="1111"/>
      <c r="AF68" s="1111"/>
      <c r="AG68" s="1111"/>
      <c r="AH68" s="1033"/>
      <c r="AI68" s="1033"/>
      <c r="AJ68" s="1033"/>
      <c r="AK68" s="1033"/>
      <c r="AL68" s="1033"/>
      <c r="AM68" s="1033"/>
      <c r="AN68" s="1033"/>
      <c r="AO68" s="1033"/>
      <c r="AP68" s="1033"/>
      <c r="AQ68" s="1033"/>
      <c r="AR68" s="1033"/>
      <c r="AS68" s="1034"/>
      <c r="AT68" s="1034"/>
      <c r="AU68" s="1034"/>
      <c r="AV68" s="1112"/>
      <c r="AW68" s="1112"/>
      <c r="AX68" s="1112"/>
      <c r="AY68" s="1112"/>
      <c r="AZ68" s="1112"/>
      <c r="BA68" s="1112"/>
      <c r="BB68" s="1112"/>
      <c r="BC68" s="1113"/>
      <c r="BD68" s="1113"/>
      <c r="BE68" s="1113"/>
      <c r="BF68" s="1113"/>
      <c r="BG68" s="1113"/>
      <c r="BH68" s="1113"/>
      <c r="BI68" s="1113"/>
      <c r="BJ68" s="1113"/>
      <c r="BK68" s="1113"/>
      <c r="BL68" s="1113"/>
    </row>
    <row r="69" spans="1:64" ht="15" customHeight="1">
      <c r="A69" s="1022"/>
      <c r="B69" s="978"/>
      <c r="C69" s="978"/>
      <c r="D69" s="978"/>
      <c r="E69" s="978"/>
      <c r="F69" s="978"/>
      <c r="G69" s="978"/>
      <c r="H69" s="978"/>
      <c r="I69" s="978"/>
      <c r="J69" s="978"/>
      <c r="K69" s="978"/>
      <c r="L69" s="978"/>
      <c r="M69" s="1022"/>
      <c r="N69" s="1022"/>
      <c r="O69" s="1114"/>
      <c r="P69" s="1114"/>
      <c r="Q69" s="1114"/>
      <c r="R69" s="1024"/>
      <c r="S69" s="1024"/>
      <c r="T69" s="1024"/>
      <c r="U69" s="1031"/>
      <c r="V69" s="1031"/>
      <c r="W69" s="1031"/>
      <c r="X69" s="1031"/>
      <c r="Y69" s="978"/>
      <c r="Z69" s="978"/>
      <c r="AA69" s="978"/>
      <c r="AB69" s="1044"/>
      <c r="AC69" s="978"/>
      <c r="AD69" s="1111"/>
      <c r="AE69" s="1111"/>
      <c r="AF69" s="1111"/>
      <c r="AG69" s="1111"/>
      <c r="AH69" s="1033"/>
      <c r="AI69" s="1033"/>
      <c r="AJ69" s="1033"/>
      <c r="AK69" s="1033"/>
      <c r="AL69" s="1033"/>
      <c r="AM69" s="1033"/>
      <c r="AN69" s="1033"/>
      <c r="AO69" s="1033"/>
      <c r="AP69" s="1033"/>
      <c r="AQ69" s="1033"/>
      <c r="AR69" s="1033"/>
      <c r="AS69" s="1034"/>
      <c r="AT69" s="1034"/>
      <c r="AU69" s="1034"/>
      <c r="AV69" s="1112"/>
      <c r="AW69" s="1112"/>
      <c r="AX69" s="1112"/>
      <c r="AY69" s="1112"/>
      <c r="AZ69" s="1112"/>
      <c r="BA69" s="1112"/>
      <c r="BB69" s="1112"/>
      <c r="BC69" s="1113"/>
      <c r="BD69" s="1113"/>
      <c r="BE69" s="1113"/>
      <c r="BF69" s="1113"/>
      <c r="BG69" s="1113"/>
      <c r="BH69" s="1113"/>
      <c r="BI69" s="1113"/>
      <c r="BJ69" s="1113"/>
      <c r="BK69" s="1113"/>
      <c r="BL69" s="1113"/>
    </row>
    <row r="70" spans="1:64" ht="15" customHeight="1">
      <c r="A70" s="1022"/>
      <c r="B70" s="555"/>
      <c r="C70" s="555"/>
      <c r="D70" s="555"/>
      <c r="E70" s="1115"/>
      <c r="F70" s="1115"/>
      <c r="G70" s="978"/>
      <c r="H70" s="978"/>
      <c r="I70" s="978"/>
      <c r="J70" s="978"/>
      <c r="K70" s="978"/>
      <c r="L70" s="978"/>
      <c r="M70" s="1022"/>
      <c r="N70" s="1022"/>
      <c r="O70" s="1114"/>
      <c r="P70" s="1114"/>
      <c r="Q70" s="1114"/>
      <c r="R70" s="1024"/>
      <c r="S70" s="1024"/>
      <c r="T70" s="1024"/>
      <c r="U70" s="1037"/>
      <c r="V70" s="1037"/>
      <c r="W70" s="1037"/>
      <c r="X70" s="978"/>
      <c r="Y70" s="1042"/>
      <c r="Z70" s="978"/>
      <c r="AA70" s="1042"/>
      <c r="AB70" s="1044"/>
      <c r="AC70" s="1042"/>
      <c r="AD70" s="1116"/>
      <c r="AE70" s="1097"/>
      <c r="AF70" s="1116"/>
      <c r="AG70" s="1097"/>
      <c r="AH70" s="1033"/>
      <c r="AI70" s="1033"/>
      <c r="AJ70" s="1033"/>
      <c r="AK70" s="1033"/>
      <c r="AL70" s="1033"/>
      <c r="AM70" s="1033"/>
      <c r="AN70" s="1033"/>
      <c r="AO70" s="1033"/>
      <c r="AP70" s="1033"/>
      <c r="AQ70" s="1033"/>
      <c r="AR70" s="1033"/>
      <c r="AS70" s="1034"/>
      <c r="AT70" s="1034"/>
      <c r="AU70" s="1034"/>
      <c r="AV70" s="978"/>
      <c r="AW70" s="978"/>
      <c r="AX70" s="978"/>
      <c r="AY70" s="978"/>
      <c r="AZ70" s="978"/>
      <c r="BA70" s="978"/>
      <c r="BB70" s="978"/>
      <c r="BC70" s="1113"/>
      <c r="BD70" s="1113"/>
      <c r="BE70" s="1113"/>
      <c r="BF70" s="1113"/>
      <c r="BG70" s="1113"/>
      <c r="BH70" s="1113"/>
      <c r="BI70" s="1113"/>
      <c r="BJ70" s="1113"/>
      <c r="BK70" s="1113"/>
      <c r="BL70" s="1113"/>
    </row>
    <row r="71" spans="1:64" ht="15" customHeight="1">
      <c r="A71" s="1022"/>
      <c r="B71" s="978"/>
      <c r="C71" s="978"/>
      <c r="D71" s="978"/>
      <c r="E71" s="978"/>
      <c r="F71" s="978"/>
      <c r="G71" s="978"/>
      <c r="H71" s="978"/>
      <c r="I71" s="978"/>
      <c r="J71" s="978"/>
      <c r="K71" s="978"/>
      <c r="L71" s="978"/>
      <c r="M71" s="1022"/>
      <c r="N71" s="1022"/>
      <c r="O71" s="1024"/>
      <c r="P71" s="1024"/>
      <c r="Q71" s="1024"/>
      <c r="R71" s="1024"/>
      <c r="S71" s="1024"/>
      <c r="T71" s="1024"/>
      <c r="U71" s="1031"/>
      <c r="V71" s="1031"/>
      <c r="W71" s="1031"/>
      <c r="X71" s="1031"/>
      <c r="Y71" s="978"/>
      <c r="Z71" s="978"/>
      <c r="AA71" s="978"/>
      <c r="AB71" s="1044"/>
      <c r="AC71" s="978"/>
      <c r="AD71" s="1111"/>
      <c r="AE71" s="1111"/>
      <c r="AF71" s="1111"/>
      <c r="AG71" s="1111"/>
      <c r="AH71" s="1033"/>
      <c r="AI71" s="1033"/>
      <c r="AJ71" s="1033"/>
      <c r="AK71" s="1033"/>
      <c r="AL71" s="1033"/>
      <c r="AM71" s="1033"/>
      <c r="AN71" s="1033"/>
      <c r="AO71" s="1033"/>
      <c r="AP71" s="1033"/>
      <c r="AQ71" s="1033"/>
      <c r="AR71" s="1033"/>
      <c r="AS71" s="1034"/>
      <c r="AT71" s="1034"/>
      <c r="AU71" s="1034"/>
      <c r="AV71" s="1112"/>
      <c r="AW71" s="1112"/>
      <c r="AX71" s="1112"/>
      <c r="AY71" s="1112"/>
      <c r="AZ71" s="1112"/>
      <c r="BA71" s="1112"/>
      <c r="BB71" s="1112"/>
      <c r="BC71" s="1113"/>
      <c r="BD71" s="1113"/>
      <c r="BE71" s="1113"/>
      <c r="BF71" s="1113"/>
      <c r="BG71" s="1113"/>
      <c r="BH71" s="1113"/>
      <c r="BI71" s="1113"/>
      <c r="BJ71" s="1113"/>
      <c r="BK71" s="1113"/>
      <c r="BL71" s="1113"/>
    </row>
    <row r="72" spans="1:64" ht="15" customHeight="1">
      <c r="A72" s="1022"/>
      <c r="B72" s="978"/>
      <c r="C72" s="978"/>
      <c r="D72" s="978"/>
      <c r="E72" s="978"/>
      <c r="F72" s="978"/>
      <c r="G72" s="978"/>
      <c r="H72" s="978"/>
      <c r="I72" s="978"/>
      <c r="J72" s="978"/>
      <c r="K72" s="978"/>
      <c r="L72" s="978"/>
      <c r="M72" s="1022"/>
      <c r="N72" s="1022"/>
      <c r="O72" s="1114"/>
      <c r="P72" s="1114"/>
      <c r="Q72" s="1114"/>
      <c r="R72" s="1024"/>
      <c r="S72" s="1024"/>
      <c r="T72" s="1024"/>
      <c r="U72" s="1031"/>
      <c r="V72" s="1031"/>
      <c r="W72" s="1031"/>
      <c r="X72" s="1031"/>
      <c r="Y72" s="978"/>
      <c r="Z72" s="978"/>
      <c r="AA72" s="978"/>
      <c r="AB72" s="1044"/>
      <c r="AC72" s="978"/>
      <c r="AD72" s="1111"/>
      <c r="AE72" s="1111"/>
      <c r="AF72" s="1111"/>
      <c r="AG72" s="1111"/>
      <c r="AH72" s="1033"/>
      <c r="AI72" s="1033"/>
      <c r="AJ72" s="1033"/>
      <c r="AK72" s="1033"/>
      <c r="AL72" s="1033"/>
      <c r="AM72" s="1033"/>
      <c r="AN72" s="1033"/>
      <c r="AO72" s="1033"/>
      <c r="AP72" s="1033"/>
      <c r="AQ72" s="1033"/>
      <c r="AR72" s="1033"/>
      <c r="AS72" s="1034"/>
      <c r="AT72" s="1034"/>
      <c r="AU72" s="1034"/>
      <c r="AV72" s="1112"/>
      <c r="AW72" s="1112"/>
      <c r="AX72" s="1112"/>
      <c r="AY72" s="1112"/>
      <c r="AZ72" s="1112"/>
      <c r="BA72" s="1112"/>
      <c r="BB72" s="1112"/>
      <c r="BC72" s="1113"/>
      <c r="BD72" s="1113"/>
      <c r="BE72" s="1113"/>
      <c r="BF72" s="1113"/>
      <c r="BG72" s="1113"/>
      <c r="BH72" s="1113"/>
      <c r="BI72" s="1113"/>
      <c r="BJ72" s="1113"/>
      <c r="BK72" s="1113"/>
      <c r="BL72" s="1113"/>
    </row>
    <row r="73" spans="1:64" ht="15" customHeight="1">
      <c r="A73" s="1022"/>
      <c r="B73" s="555"/>
      <c r="C73" s="555"/>
      <c r="D73" s="555"/>
      <c r="E73" s="1115"/>
      <c r="F73" s="1115"/>
      <c r="G73" s="978"/>
      <c r="H73" s="978"/>
      <c r="I73" s="978"/>
      <c r="J73" s="978"/>
      <c r="K73" s="978"/>
      <c r="L73" s="978"/>
      <c r="M73" s="1022"/>
      <c r="N73" s="1022"/>
      <c r="O73" s="1114"/>
      <c r="P73" s="1114"/>
      <c r="Q73" s="1114"/>
      <c r="R73" s="1024"/>
      <c r="S73" s="1024"/>
      <c r="T73" s="1024"/>
      <c r="U73" s="1037"/>
      <c r="V73" s="1037"/>
      <c r="W73" s="1037"/>
      <c r="X73" s="978"/>
      <c r="Y73" s="1042"/>
      <c r="Z73" s="978"/>
      <c r="AA73" s="1042"/>
      <c r="AB73" s="1044"/>
      <c r="AC73" s="1042"/>
      <c r="AD73" s="1116"/>
      <c r="AE73" s="1097"/>
      <c r="AF73" s="1116"/>
      <c r="AG73" s="1097"/>
      <c r="AH73" s="1033"/>
      <c r="AI73" s="1033"/>
      <c r="AJ73" s="1033"/>
      <c r="AK73" s="1033"/>
      <c r="AL73" s="1033"/>
      <c r="AM73" s="1033"/>
      <c r="AN73" s="1033"/>
      <c r="AO73" s="1033"/>
      <c r="AP73" s="1033"/>
      <c r="AQ73" s="1033"/>
      <c r="AR73" s="1033"/>
      <c r="AS73" s="1034"/>
      <c r="AT73" s="1034"/>
      <c r="AU73" s="1034"/>
      <c r="AV73" s="978"/>
      <c r="AW73" s="978"/>
      <c r="AX73" s="978"/>
      <c r="AY73" s="978"/>
      <c r="AZ73" s="978"/>
      <c r="BA73" s="978"/>
      <c r="BB73" s="978"/>
      <c r="BC73" s="1113"/>
      <c r="BD73" s="1113"/>
      <c r="BE73" s="1113"/>
      <c r="BF73" s="1113"/>
      <c r="BG73" s="1113"/>
      <c r="BH73" s="1113"/>
      <c r="BI73" s="1113"/>
      <c r="BJ73" s="1113"/>
      <c r="BK73" s="1113"/>
      <c r="BL73" s="1113"/>
    </row>
    <row r="74" spans="1:64" ht="14.1" customHeight="1">
      <c r="A74" s="1024"/>
      <c r="B74" s="1024"/>
      <c r="C74" s="1024"/>
      <c r="D74" s="1024"/>
      <c r="E74" s="1024"/>
      <c r="F74" s="1024"/>
      <c r="G74" s="1024"/>
      <c r="H74" s="1024"/>
      <c r="I74" s="1024"/>
      <c r="J74" s="1024"/>
      <c r="K74" s="1024"/>
      <c r="L74" s="1024"/>
      <c r="M74" s="1024"/>
      <c r="N74" s="1024"/>
      <c r="O74" s="1024"/>
      <c r="P74" s="1024"/>
      <c r="Q74" s="1024"/>
      <c r="R74" s="1024"/>
      <c r="S74" s="1024"/>
      <c r="T74" s="1024"/>
      <c r="U74" s="1024"/>
      <c r="V74" s="1024"/>
      <c r="W74" s="1024"/>
      <c r="X74" s="1046"/>
      <c r="Y74" s="1118"/>
      <c r="Z74" s="1041"/>
      <c r="AA74" s="1118"/>
      <c r="AB74" s="1044"/>
      <c r="AC74" s="1118"/>
      <c r="AD74" s="1045"/>
      <c r="AE74" s="1045"/>
      <c r="AF74" s="1045"/>
      <c r="AG74" s="1045"/>
      <c r="AH74" s="1119"/>
      <c r="AI74" s="1119"/>
      <c r="AJ74" s="1119"/>
      <c r="AK74" s="1119"/>
      <c r="AL74" s="1119"/>
      <c r="AM74" s="1119"/>
      <c r="AN74" s="1119"/>
      <c r="AO74" s="1119"/>
      <c r="AP74" s="1119"/>
      <c r="AQ74" s="1119"/>
      <c r="AR74" s="1119"/>
      <c r="AS74" s="1044"/>
      <c r="AT74" s="1044"/>
      <c r="AU74" s="1044"/>
      <c r="AV74" s="1046"/>
      <c r="AW74" s="1046"/>
      <c r="AX74" s="1046"/>
      <c r="AY74" s="1046"/>
      <c r="AZ74" s="1046"/>
      <c r="BA74" s="1046"/>
      <c r="BB74" s="1046"/>
      <c r="BC74" s="555"/>
      <c r="BD74" s="555"/>
      <c r="BE74" s="555"/>
      <c r="BF74" s="555"/>
      <c r="BG74" s="555"/>
      <c r="BH74" s="555"/>
      <c r="BI74" s="555"/>
      <c r="BJ74" s="555"/>
      <c r="BK74" s="555"/>
      <c r="BL74" s="555"/>
    </row>
    <row r="75" spans="1:64" ht="14.1" customHeight="1">
      <c r="A75" s="1024"/>
      <c r="B75" s="1024"/>
      <c r="C75" s="1024"/>
      <c r="D75" s="1024"/>
      <c r="E75" s="1024"/>
      <c r="F75" s="1024"/>
      <c r="G75" s="1024"/>
      <c r="H75" s="1024"/>
      <c r="I75" s="1024"/>
      <c r="J75" s="1024"/>
      <c r="K75" s="1024"/>
      <c r="L75" s="1024"/>
      <c r="M75" s="1024"/>
      <c r="N75" s="1024"/>
      <c r="O75" s="1024"/>
      <c r="P75" s="1024"/>
      <c r="Q75" s="1024"/>
      <c r="R75" s="1024"/>
      <c r="S75" s="1024"/>
      <c r="T75" s="1024"/>
      <c r="U75" s="1024"/>
      <c r="V75" s="1024"/>
      <c r="W75" s="1024"/>
      <c r="X75" s="1041"/>
      <c r="Y75" s="1118"/>
      <c r="Z75" s="1041"/>
      <c r="AA75" s="1118"/>
      <c r="AB75" s="1044"/>
      <c r="AC75" s="1118"/>
      <c r="AD75" s="1045"/>
      <c r="AE75" s="1045"/>
      <c r="AF75" s="1045"/>
      <c r="AG75" s="1045"/>
      <c r="AH75" s="1119"/>
      <c r="AI75" s="1119"/>
      <c r="AJ75" s="1119"/>
      <c r="AK75" s="1119"/>
      <c r="AL75" s="1119"/>
      <c r="AM75" s="1119"/>
      <c r="AN75" s="1119"/>
      <c r="AO75" s="1119"/>
      <c r="AP75" s="1119"/>
      <c r="AQ75" s="1119"/>
      <c r="AR75" s="1119"/>
      <c r="AS75" s="1044"/>
      <c r="AT75" s="1044"/>
      <c r="AU75" s="1044"/>
      <c r="AV75" s="1046"/>
      <c r="AW75" s="1046"/>
      <c r="AX75" s="1046"/>
      <c r="AY75" s="1046"/>
      <c r="AZ75" s="1046"/>
      <c r="BA75" s="1046"/>
      <c r="BB75" s="1046"/>
      <c r="BC75" s="555"/>
      <c r="BD75" s="555"/>
      <c r="BE75" s="555"/>
      <c r="BF75" s="555"/>
      <c r="BG75" s="555"/>
      <c r="BH75" s="555"/>
      <c r="BI75" s="555"/>
      <c r="BJ75" s="555"/>
      <c r="BK75" s="555"/>
      <c r="BL75" s="555"/>
    </row>
    <row r="76" spans="1:64">
      <c r="A76" s="754"/>
      <c r="B76" s="754"/>
      <c r="C76" s="1012"/>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754"/>
    </row>
    <row r="77" spans="1:64">
      <c r="A77" s="744"/>
      <c r="B77" s="744"/>
      <c r="C77" s="1012"/>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754"/>
    </row>
    <row r="78" spans="1:64">
      <c r="A78" s="754"/>
      <c r="B78" s="754"/>
      <c r="C78" s="1012"/>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754"/>
    </row>
    <row r="79" spans="1:64">
      <c r="A79" s="754"/>
      <c r="B79" s="754"/>
      <c r="C79" s="1013"/>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49"/>
      <c r="AK79" s="1049"/>
      <c r="AL79" s="1049"/>
      <c r="AM79" s="1049"/>
      <c r="AN79" s="1049"/>
      <c r="AO79" s="1049"/>
      <c r="AP79" s="1049"/>
      <c r="AQ79" s="1049"/>
      <c r="AR79" s="1049"/>
      <c r="AS79" s="1049"/>
      <c r="AT79" s="1049"/>
      <c r="AU79" s="1049"/>
      <c r="AV79" s="1049"/>
      <c r="AW79" s="1049"/>
      <c r="AX79" s="1049"/>
      <c r="AY79" s="1049"/>
      <c r="AZ79" s="1049"/>
      <c r="BA79" s="1049"/>
      <c r="BB79" s="1049"/>
      <c r="BC79" s="1049"/>
      <c r="BD79" s="1049"/>
      <c r="BE79" s="1049"/>
      <c r="BF79" s="1049"/>
      <c r="BG79" s="1049"/>
      <c r="BH79" s="1049"/>
      <c r="BI79" s="1049"/>
      <c r="BJ79" s="1049"/>
      <c r="BK79" s="1049"/>
      <c r="BL79" s="1049"/>
    </row>
    <row r="80" spans="1:64">
      <c r="A80" s="754"/>
      <c r="B80" s="1014"/>
      <c r="C80" s="1013"/>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049"/>
      <c r="AB80" s="1049"/>
      <c r="AC80" s="1049"/>
      <c r="AD80" s="1049"/>
      <c r="AE80" s="1049"/>
      <c r="AF80" s="1049"/>
      <c r="AG80" s="1049"/>
      <c r="AH80" s="1049"/>
      <c r="AI80" s="1049"/>
      <c r="AJ80" s="1049"/>
      <c r="AK80" s="1049"/>
      <c r="AL80" s="1049"/>
      <c r="AM80" s="1049"/>
      <c r="AN80" s="1049"/>
      <c r="AO80" s="1049"/>
      <c r="AP80" s="1049"/>
      <c r="AQ80" s="1049"/>
      <c r="AR80" s="1049"/>
      <c r="AS80" s="1049"/>
      <c r="AT80" s="1049"/>
      <c r="AU80" s="1049"/>
      <c r="AV80" s="1049"/>
      <c r="AW80" s="1049"/>
      <c r="AX80" s="1049"/>
      <c r="AY80" s="1049"/>
      <c r="AZ80" s="1049"/>
      <c r="BA80" s="1049"/>
      <c r="BB80" s="1049"/>
      <c r="BC80" s="1049"/>
      <c r="BD80" s="1049"/>
      <c r="BE80" s="1049"/>
      <c r="BF80" s="1049"/>
      <c r="BG80" s="1049"/>
      <c r="BH80" s="1049"/>
      <c r="BI80" s="1049"/>
      <c r="BJ80" s="1049"/>
      <c r="BK80" s="1049"/>
      <c r="BL80" s="1049"/>
    </row>
    <row r="81" spans="1:64">
      <c r="A81" s="754"/>
      <c r="B81" s="754"/>
      <c r="C81" s="1013"/>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049"/>
      <c r="AB81" s="1049"/>
      <c r="AC81" s="1049"/>
      <c r="AD81" s="1049"/>
      <c r="AE81" s="1049"/>
      <c r="AF81" s="1049"/>
      <c r="AG81" s="1049"/>
      <c r="AH81" s="1049"/>
      <c r="AI81" s="1049"/>
      <c r="AJ81" s="1049"/>
      <c r="AK81" s="1049"/>
      <c r="AL81" s="1049"/>
      <c r="AM81" s="1049"/>
      <c r="AN81" s="1049"/>
      <c r="AO81" s="1049"/>
      <c r="AP81" s="1049"/>
      <c r="AQ81" s="1049"/>
      <c r="AR81" s="1049"/>
      <c r="AS81" s="1049"/>
      <c r="AT81" s="1049"/>
      <c r="AU81" s="1049"/>
      <c r="AV81" s="1049"/>
      <c r="AW81" s="1049"/>
      <c r="AX81" s="1049"/>
      <c r="AY81" s="1049"/>
      <c r="AZ81" s="1049"/>
      <c r="BA81" s="1049"/>
      <c r="BB81" s="1049"/>
      <c r="BC81" s="1049"/>
      <c r="BD81" s="1049"/>
      <c r="BE81" s="1049"/>
      <c r="BF81" s="1049"/>
      <c r="BG81" s="1049"/>
      <c r="BH81" s="1049"/>
      <c r="BI81" s="1049"/>
      <c r="BJ81" s="1049"/>
      <c r="BK81" s="1049"/>
      <c r="BL81" s="1049"/>
    </row>
    <row r="82" spans="1:64">
      <c r="A82" s="754"/>
      <c r="B82" s="754"/>
      <c r="C82" s="1013"/>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049"/>
      <c r="AB82" s="1049"/>
      <c r="AC82" s="1049"/>
      <c r="AD82" s="1049"/>
      <c r="AE82" s="1049"/>
      <c r="AF82" s="1049"/>
      <c r="AG82" s="1049"/>
      <c r="AH82" s="1049"/>
      <c r="AI82" s="1049"/>
      <c r="AJ82" s="1049"/>
      <c r="AK82" s="1049"/>
      <c r="AL82" s="1049"/>
      <c r="AM82" s="1049"/>
      <c r="AN82" s="1049"/>
      <c r="AO82" s="1049"/>
      <c r="AP82" s="1049"/>
      <c r="AQ82" s="1049"/>
      <c r="AR82" s="1049"/>
      <c r="AS82" s="1049"/>
      <c r="AT82" s="1049"/>
      <c r="AU82" s="1049"/>
      <c r="AV82" s="1049"/>
      <c r="AW82" s="1049"/>
      <c r="AX82" s="1049"/>
      <c r="AY82" s="1049"/>
      <c r="AZ82" s="1049"/>
      <c r="BA82" s="1049"/>
      <c r="BB82" s="1049"/>
      <c r="BC82" s="1049"/>
      <c r="BD82" s="1049"/>
      <c r="BE82" s="1049"/>
      <c r="BF82" s="1049"/>
      <c r="BG82" s="1049"/>
      <c r="BH82" s="1049"/>
      <c r="BI82" s="1049"/>
      <c r="BJ82" s="1049"/>
      <c r="BK82" s="1049"/>
      <c r="BL82" s="1049"/>
    </row>
    <row r="83" spans="1:64">
      <c r="A83" s="754"/>
      <c r="B83" s="754"/>
      <c r="C83" s="1120"/>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049"/>
      <c r="AB83" s="1049"/>
      <c r="AC83" s="1049"/>
      <c r="AD83" s="1049"/>
      <c r="AE83" s="1049"/>
      <c r="AF83" s="1049"/>
      <c r="AG83" s="1049"/>
      <c r="AH83" s="1049"/>
      <c r="AI83" s="1049"/>
      <c r="AJ83" s="1049"/>
      <c r="AK83" s="1049"/>
      <c r="AL83" s="1049"/>
      <c r="AM83" s="1049"/>
      <c r="AN83" s="1049"/>
      <c r="AO83" s="1049"/>
      <c r="AP83" s="1049"/>
      <c r="AQ83" s="1049"/>
      <c r="AR83" s="1049"/>
      <c r="AS83" s="1049"/>
      <c r="AT83" s="1049"/>
      <c r="AU83" s="1049"/>
      <c r="AV83" s="1049"/>
      <c r="AW83" s="1049"/>
      <c r="AX83" s="1049"/>
      <c r="AY83" s="1049"/>
      <c r="AZ83" s="1049"/>
      <c r="BA83" s="1049"/>
      <c r="BB83" s="1049"/>
      <c r="BC83" s="1049"/>
      <c r="BD83" s="1049"/>
      <c r="BE83" s="1049"/>
      <c r="BF83" s="1049"/>
      <c r="BG83" s="1049"/>
      <c r="BH83" s="1049"/>
      <c r="BI83" s="1049"/>
      <c r="BJ83" s="1049"/>
      <c r="BK83" s="1049"/>
      <c r="BL83" s="754"/>
    </row>
    <row r="84" spans="1:64">
      <c r="A84" s="754"/>
      <c r="B84" s="754"/>
      <c r="C84" s="1121"/>
      <c r="D84" s="1049"/>
      <c r="E84" s="1049"/>
      <c r="F84" s="1049"/>
      <c r="G84" s="1049"/>
      <c r="H84" s="1049"/>
      <c r="I84" s="1049"/>
      <c r="J84" s="1049"/>
      <c r="K84" s="1049"/>
      <c r="L84" s="1049"/>
      <c r="M84" s="1049"/>
      <c r="N84" s="1049"/>
      <c r="O84" s="1049"/>
      <c r="P84" s="1049"/>
      <c r="Q84" s="1049"/>
      <c r="R84" s="1049"/>
      <c r="S84" s="1049"/>
      <c r="T84" s="1049"/>
      <c r="U84" s="1049"/>
      <c r="V84" s="1049"/>
      <c r="W84" s="1049"/>
      <c r="X84" s="1049"/>
      <c r="Y84" s="1049"/>
      <c r="Z84" s="1049"/>
      <c r="AA84" s="1049"/>
      <c r="AB84" s="1049"/>
      <c r="AC84" s="1049"/>
      <c r="AD84" s="1049"/>
      <c r="AE84" s="1049"/>
      <c r="AF84" s="1049"/>
      <c r="AG84" s="1049"/>
      <c r="AH84" s="1049"/>
      <c r="AI84" s="1049"/>
      <c r="AJ84" s="1049"/>
      <c r="AK84" s="1049"/>
      <c r="AL84" s="1049"/>
      <c r="AM84" s="1049"/>
      <c r="AN84" s="1049"/>
      <c r="AO84" s="1049"/>
      <c r="AP84" s="1049"/>
      <c r="AQ84" s="1049"/>
      <c r="AR84" s="1049"/>
      <c r="AS84" s="1049"/>
      <c r="AT84" s="1049"/>
      <c r="AU84" s="1049"/>
      <c r="AV84" s="1049"/>
      <c r="AW84" s="1049"/>
      <c r="AX84" s="1049"/>
      <c r="AY84" s="1049"/>
      <c r="AZ84" s="1049"/>
      <c r="BA84" s="1049"/>
      <c r="BB84" s="1049"/>
      <c r="BC84" s="1049"/>
      <c r="BD84" s="1049"/>
      <c r="BE84" s="1049"/>
      <c r="BF84" s="1049"/>
      <c r="BG84" s="1049"/>
      <c r="BH84" s="1049"/>
      <c r="BI84" s="1049"/>
      <c r="BJ84" s="1049"/>
      <c r="BK84" s="1049"/>
      <c r="BL84" s="754"/>
    </row>
    <row r="85" spans="1:64">
      <c r="C85" s="1015"/>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row>
  </sheetData>
  <sheetProtection algorithmName="SHA-512" hashValue="fJgeiK1eJVssFhmzQUy4xULVDpfEKcLUOPpJrY0y0c+gZz/3byNxsSsJGetR9z2Kl9xv4R0ovXpbiqhpXvIHXA==" saltValue="BzjSNsWCldgzGMcijIqv3Q==" spinCount="100000" sheet="1" objects="1" scenarios="1"/>
  <mergeCells count="288">
    <mergeCell ref="D41:BI41"/>
    <mergeCell ref="A3:BL3"/>
    <mergeCell ref="AY32:BB33"/>
    <mergeCell ref="BC32:BL33"/>
    <mergeCell ref="A34:B34"/>
    <mergeCell ref="D34:BI35"/>
    <mergeCell ref="D36:BI36"/>
    <mergeCell ref="AK31:AN31"/>
    <mergeCell ref="AO31:AR31"/>
    <mergeCell ref="AV31:AX31"/>
    <mergeCell ref="A32:W33"/>
    <mergeCell ref="AD32:AE33"/>
    <mergeCell ref="AF32:AG33"/>
    <mergeCell ref="AH32:AR33"/>
    <mergeCell ref="AS32:AU33"/>
    <mergeCell ref="AV32:AX33"/>
    <mergeCell ref="AO29:AR29"/>
    <mergeCell ref="AS29:AU31"/>
    <mergeCell ref="AV29:AX30"/>
    <mergeCell ref="BC29:BL31"/>
    <mergeCell ref="R29:T31"/>
    <mergeCell ref="U29:W30"/>
    <mergeCell ref="X29:X30"/>
    <mergeCell ref="Y29:Y30"/>
    <mergeCell ref="C37:C38"/>
    <mergeCell ref="D37:BI38"/>
    <mergeCell ref="C39:C40"/>
    <mergeCell ref="D39:BI40"/>
    <mergeCell ref="AH30:AJ30"/>
    <mergeCell ref="AK30:AN30"/>
    <mergeCell ref="AO30:AR30"/>
    <mergeCell ref="U31:W31"/>
    <mergeCell ref="AH31:AJ31"/>
    <mergeCell ref="AB29:AB30"/>
    <mergeCell ref="AC29:AC30"/>
    <mergeCell ref="AD29:AE30"/>
    <mergeCell ref="AF29:AG30"/>
    <mergeCell ref="AH29:AJ29"/>
    <mergeCell ref="AK29:AN29"/>
    <mergeCell ref="Z29:Z30"/>
    <mergeCell ref="AA29:AA30"/>
    <mergeCell ref="U28:W28"/>
    <mergeCell ref="A26:A28"/>
    <mergeCell ref="B26:F27"/>
    <mergeCell ref="G26:L28"/>
    <mergeCell ref="M26:M28"/>
    <mergeCell ref="N26:N28"/>
    <mergeCell ref="O26:Q26"/>
    <mergeCell ref="R26:T28"/>
    <mergeCell ref="A29:A31"/>
    <mergeCell ref="B29:F30"/>
    <mergeCell ref="G29:L31"/>
    <mergeCell ref="M29:M31"/>
    <mergeCell ref="N29:N31"/>
    <mergeCell ref="O29:Q29"/>
    <mergeCell ref="B31:D31"/>
    <mergeCell ref="E31:F31"/>
    <mergeCell ref="B28:D28"/>
    <mergeCell ref="E28:F28"/>
    <mergeCell ref="O30:Q31"/>
    <mergeCell ref="AH28:AJ28"/>
    <mergeCell ref="AK28:AN28"/>
    <mergeCell ref="AO28:AR28"/>
    <mergeCell ref="AS26:AU28"/>
    <mergeCell ref="AV26:AX27"/>
    <mergeCell ref="AO23:AR23"/>
    <mergeCell ref="AS23:AU25"/>
    <mergeCell ref="BC26:BL28"/>
    <mergeCell ref="AH27:AJ27"/>
    <mergeCell ref="AK27:AN27"/>
    <mergeCell ref="AO27:AR27"/>
    <mergeCell ref="AV28:AX28"/>
    <mergeCell ref="BC23:BL25"/>
    <mergeCell ref="AC26:AC27"/>
    <mergeCell ref="AD26:AE27"/>
    <mergeCell ref="AF26:AG27"/>
    <mergeCell ref="AH26:AJ26"/>
    <mergeCell ref="AK26:AN26"/>
    <mergeCell ref="AO26:AR26"/>
    <mergeCell ref="U26:W27"/>
    <mergeCell ref="X26:X27"/>
    <mergeCell ref="Y26:Y27"/>
    <mergeCell ref="Z26:Z27"/>
    <mergeCell ref="AA26:AA27"/>
    <mergeCell ref="AB26:AB27"/>
    <mergeCell ref="A23:A25"/>
    <mergeCell ref="B23:F24"/>
    <mergeCell ref="G23:L25"/>
    <mergeCell ref="M23:M25"/>
    <mergeCell ref="N23:N25"/>
    <mergeCell ref="B25:D25"/>
    <mergeCell ref="E25:F25"/>
    <mergeCell ref="O27:Q28"/>
    <mergeCell ref="AV23:AX24"/>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U14:W15"/>
    <mergeCell ref="X14:X15"/>
    <mergeCell ref="Y14:Y15"/>
    <mergeCell ref="Z14:Z15"/>
    <mergeCell ref="AA14:AA15"/>
    <mergeCell ref="AV14:AX15"/>
    <mergeCell ref="BC14:BL16"/>
    <mergeCell ref="AH15:AJ15"/>
    <mergeCell ref="AK15:AN15"/>
    <mergeCell ref="AO15:AR15"/>
    <mergeCell ref="AV16:AX16"/>
    <mergeCell ref="AC14:AC15"/>
    <mergeCell ref="AD14:AE15"/>
    <mergeCell ref="AF14:AG15"/>
    <mergeCell ref="AH14:AJ14"/>
    <mergeCell ref="AK14:AN14"/>
    <mergeCell ref="AO14:AR14"/>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5:A10"/>
    <mergeCell ref="B5:F8"/>
    <mergeCell ref="G5:L10"/>
    <mergeCell ref="M5:M10"/>
    <mergeCell ref="N5:N10"/>
    <mergeCell ref="O5:Q7"/>
    <mergeCell ref="R5:T10"/>
    <mergeCell ref="BC5:BL6"/>
    <mergeCell ref="AD6:AE9"/>
    <mergeCell ref="AF6:AG9"/>
    <mergeCell ref="U7:Y7"/>
    <mergeCell ref="Z7:AA10"/>
    <mergeCell ref="AB7:AC10"/>
    <mergeCell ref="AH7:AR7"/>
    <mergeCell ref="AV7:AX8"/>
    <mergeCell ref="BC7:BL10"/>
    <mergeCell ref="U5:AC6"/>
    <mergeCell ref="AD5:AG5"/>
    <mergeCell ref="AH5:AR6"/>
    <mergeCell ref="AS5:AU10"/>
    <mergeCell ref="AV5:AX6"/>
    <mergeCell ref="AY5:BB10"/>
    <mergeCell ref="B9:D10"/>
  </mergeCells>
  <phoneticPr fontId="4"/>
  <conditionalFormatting sqref="B11:G11 B12:F12 E13:F13 B14:G14 B15:F15 E16:F16">
    <cfRule type="containsBlanks" dxfId="193"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92" priority="29">
      <formula>LEN(TRIM(B53))=0</formula>
    </cfRule>
  </conditionalFormatting>
  <conditionalFormatting sqref="M11:M31 U11:X31 Z11:Z31 B17:G17 B18:F18 E19:F19">
    <cfRule type="containsBlanks" dxfId="191" priority="4">
      <formula>LEN(TRIM(B11))=0</formula>
    </cfRule>
  </conditionalFormatting>
  <conditionalFormatting sqref="M53:M73 B59:G59 U59:AG60 B60:F60 E61:F61 U61:AC61 AE61 AG61">
    <cfRule type="containsBlanks" dxfId="190" priority="27">
      <formula>LEN(TRIM(B53))=0</formula>
    </cfRule>
  </conditionalFormatting>
  <conditionalFormatting sqref="N11:O12 B13:D13 N13 N14:O15 B16:D16 N16">
    <cfRule type="containsBlanks" dxfId="189" priority="5">
      <formula>LEN(TRIM(B11))=0</formula>
    </cfRule>
  </conditionalFormatting>
  <conditionalFormatting sqref="N20:O21 B22:D22 N22 AD22 AF22 N23:O24 B25:D25 N25 AD25 AF25 N26:O27 B28:D28 N28 AD28 AF28 N29:O30 B31:D31 N31 AD31 AF31">
    <cfRule type="containsBlanks" dxfId="188"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87" priority="28">
      <formula>LEN(TRIM(B53))=0</formula>
    </cfRule>
  </conditionalFormatting>
  <conditionalFormatting sqref="R11:T31 N17:O18 B19:D19 N19">
    <cfRule type="containsBlanks" dxfId="186" priority="3">
      <formula>LEN(TRIM(B11))=0</formula>
    </cfRule>
  </conditionalFormatting>
  <conditionalFormatting sqref="R53:T73 N59:O60 B61:D61 N61 AD61 AF61">
    <cfRule type="containsBlanks" dxfId="185" priority="26">
      <formula>LEN(TRIM(B53))=0</formula>
    </cfRule>
  </conditionalFormatting>
  <conditionalFormatting sqref="AD13 AF13 AD16 AF16">
    <cfRule type="containsBlanks" dxfId="184" priority="9">
      <formula>LEN(TRIM(AD13))=0</formula>
    </cfRule>
  </conditionalFormatting>
  <conditionalFormatting sqref="AD19 AF19">
    <cfRule type="containsBlanks" dxfId="183" priority="7">
      <formula>LEN(TRIM(AD19))=0</formula>
    </cfRule>
  </conditionalFormatting>
  <conditionalFormatting sqref="AD11:AG12 AE13 AG13:AK13 AD14:AG15 AE16 AG16">
    <cfRule type="containsBlanks" dxfId="182" priority="10">
      <formula>LEN(TRIM(AD11))=0</formula>
    </cfRule>
  </conditionalFormatting>
  <conditionalFormatting sqref="AD17:AG18 AE19 AG19">
    <cfRule type="containsBlanks" dxfId="181"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80" priority="32">
      <formula>LEN(TRIM(B11))=0</formula>
    </cfRule>
  </conditionalFormatting>
  <conditionalFormatting sqref="AH53:AK53 BC53 AG55:AK55 BC56 BC62 BC68 BC71">
    <cfRule type="containsBlanks" dxfId="179" priority="19">
      <formula>LEN(TRIM(AG53))=0</formula>
    </cfRule>
  </conditionalFormatting>
  <conditionalFormatting sqref="AH12:AN12">
    <cfRule type="containsBlanks" dxfId="178" priority="25">
      <formula>LEN(TRIM(AH12))=0</formula>
    </cfRule>
  </conditionalFormatting>
  <conditionalFormatting sqref="AH54:AN54">
    <cfRule type="containsBlanks" dxfId="177" priority="16">
      <formula>LEN(TRIM(AH54))=0</formula>
    </cfRule>
  </conditionalFormatting>
  <conditionalFormatting sqref="AH56:AN73">
    <cfRule type="containsBlanks" dxfId="176" priority="15">
      <formula>LEN(TRIM(AH56))=0</formula>
    </cfRule>
  </conditionalFormatting>
  <conditionalFormatting sqref="AK14:AN31">
    <cfRule type="containsBlanks" dxfId="175" priority="24">
      <formula>LEN(TRIM(AK14))=0</formula>
    </cfRule>
  </conditionalFormatting>
  <conditionalFormatting sqref="AO11:AR31 AH14:AJ19 BC17">
    <cfRule type="containsBlanks" dxfId="174" priority="30">
      <formula>LEN(TRIM(AH11))=0</formula>
    </cfRule>
  </conditionalFormatting>
  <conditionalFormatting sqref="AO53:AU73">
    <cfRule type="containsBlanks" dxfId="173" priority="17">
      <formula>LEN(TRIM(AO53))=0</formula>
    </cfRule>
  </conditionalFormatting>
  <conditionalFormatting sqref="AV11 AV31">
    <cfRule type="containsBlanks" dxfId="172" priority="23">
      <formula>LEN(TRIM(AV11))=0</formula>
    </cfRule>
  </conditionalFormatting>
  <conditionalFormatting sqref="AV13:AV14">
    <cfRule type="containsBlanks" dxfId="171" priority="2">
      <formula>LEN(TRIM(AV13))=0</formula>
    </cfRule>
  </conditionalFormatting>
  <conditionalFormatting sqref="AV16:AV17 AV19:AV20">
    <cfRule type="containsBlanks" dxfId="170" priority="1">
      <formula>LEN(TRIM(AV16))=0</formula>
    </cfRule>
  </conditionalFormatting>
  <conditionalFormatting sqref="AV22:AV23 AV25:AV26">
    <cfRule type="containsBlanks" dxfId="169" priority="22">
      <formula>LEN(TRIM(AV22))=0</formula>
    </cfRule>
  </conditionalFormatting>
  <conditionalFormatting sqref="AV28:AV29">
    <cfRule type="containsBlanks" dxfId="168" priority="21">
      <formula>LEN(TRIM(AV28))=0</formula>
    </cfRule>
  </conditionalFormatting>
  <conditionalFormatting sqref="AV53 AV55:AV56 AV73">
    <cfRule type="containsBlanks" dxfId="167" priority="14">
      <formula>LEN(TRIM(AV53))=0</formula>
    </cfRule>
  </conditionalFormatting>
  <conditionalFormatting sqref="AV58:AV59 AV61:AV62 AV64:AV65 AV67:AV68">
    <cfRule type="containsBlanks" dxfId="166" priority="13">
      <formula>LEN(TRIM(AV58))=0</formula>
    </cfRule>
  </conditionalFormatting>
  <conditionalFormatting sqref="AV70:AV71">
    <cfRule type="containsBlanks" dxfId="165" priority="12">
      <formula>LEN(TRIM(AV70))=0</formula>
    </cfRule>
  </conditionalFormatting>
  <conditionalFormatting sqref="BC23">
    <cfRule type="containsBlanks" dxfId="164" priority="20">
      <formula>LEN(TRIM(BC23))=0</formula>
    </cfRule>
  </conditionalFormatting>
  <conditionalFormatting sqref="BC59">
    <cfRule type="containsBlanks" dxfId="163" priority="18">
      <formula>LEN(TRIM(BC59))=0</formula>
    </cfRule>
  </conditionalFormatting>
  <conditionalFormatting sqref="BC65">
    <cfRule type="containsBlanks" dxfId="162" priority="11">
      <formula>LEN(TRIM(BC65))=0</formula>
    </cfRule>
  </conditionalFormatting>
  <dataValidations count="7">
    <dataValidation type="list" allowBlank="1" showInputMessage="1" showErrorMessage="1" sqref="B13:D13 B16:D16 B31:D31 B22:D22 B25:D25 B28:D28 B19:D19" xr:uid="{F523A3A2-92DC-4B55-ABE1-07524C48B0B5}">
      <formula1>"　,常勤,短時間"</formula1>
    </dataValidation>
    <dataValidation type="list" allowBlank="1" showInputMessage="1" showErrorMessage="1" sqref="B67:D67 B70:D70 B55:D55 B64:D64 B73:D73 B58:D58 B61:D61" xr:uid="{7070685E-935A-4A2E-BE91-999418D451B2}">
      <formula1>"　,常勤,非常勤"</formula1>
    </dataValidation>
    <dataValidation type="list" allowBlank="1" showInputMessage="1" showErrorMessage="1" sqref="R53:T73 R11:T31" xr:uid="{597A7EFA-C87D-4AE7-87F3-BFCB99FA29C8}">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D814AB92-235D-4176-8340-BF971D1D17C2}">
      <formula1>"　,有,無"</formula1>
    </dataValidation>
    <dataValidation type="list" allowBlank="1" showInputMessage="1" showErrorMessage="1" sqref="AD28 AF70 AF64 AF31 AD31 AD64 AF67 AD25 AF28 AF22 AD22 AF25 AF61 AD61 AD70 AF55 AD55 AF73 AD73 AF58 AD58 AD67 AF13 AD13 AF16 AD16 AF19 AD19" xr:uid="{E26E2B24-31AB-4BB0-B658-2E3DACD0F68E}">
      <formula1>"　,格付表,月給,日給,時給"</formula1>
    </dataValidation>
    <dataValidation type="list" allowBlank="1" showInputMessage="1" showErrorMessage="1" sqref="O66:Q67 O69:Q70 O72:Q73 O21:Q22 O24:Q25 O27:Q28 O30:Q31 O54:Q55 O57:Q58 O60:Q61 O63:Q64 O15:Q16" xr:uid="{D734E86D-2437-46CD-81CF-2441A429FDCF}">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2530B49E-2645-4F1F-8992-E2CDEF31E1C7}">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09697"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09698"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09699"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09700"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09701"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09702"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09703"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09704"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09705"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09706"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09707"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09708"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09709"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09710"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09711"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09712"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F486-EEF3-4CBA-AE3B-752FA464DCA1}">
  <sheetPr>
    <tabColor rgb="FFFFCCFF"/>
  </sheetPr>
  <dimension ref="A1:O53"/>
  <sheetViews>
    <sheetView showGridLines="0" topLeftCell="A7" zoomScaleNormal="100" zoomScaleSheetLayoutView="85" workbookViewId="0">
      <selection activeCell="A19" sqref="A19:M20"/>
    </sheetView>
  </sheetViews>
  <sheetFormatPr defaultColWidth="9.75" defaultRowHeight="18.75"/>
  <cols>
    <col min="1" max="2" width="9.375" style="488" customWidth="1"/>
    <col min="3" max="11" width="6.875" style="488" customWidth="1"/>
    <col min="12" max="12" width="12.25" style="488" customWidth="1"/>
    <col min="13" max="13" width="12.375" style="488" customWidth="1"/>
    <col min="14" max="14" width="10.875" style="489" customWidth="1"/>
    <col min="15" max="16384" width="9.75" style="489"/>
  </cols>
  <sheetData>
    <row r="1" spans="1:15">
      <c r="F1" s="1442" t="s">
        <v>1614</v>
      </c>
      <c r="G1" s="1442"/>
      <c r="H1" s="1442"/>
      <c r="I1" s="1442"/>
    </row>
    <row r="2" spans="1:15" ht="28.5" customHeight="1">
      <c r="L2" s="1443" t="s">
        <v>1670</v>
      </c>
      <c r="M2" s="1439"/>
    </row>
    <row r="3" spans="1:15" ht="28.5" customHeight="1">
      <c r="A3" s="490" t="s">
        <v>1599</v>
      </c>
      <c r="L3" s="491"/>
      <c r="M3" s="491"/>
    </row>
    <row r="4" spans="1:15" ht="28.5" customHeight="1">
      <c r="A4" s="490" t="s">
        <v>1600</v>
      </c>
    </row>
    <row r="6" spans="1:15" ht="28.5" customHeight="1">
      <c r="C6" s="492"/>
      <c r="D6" s="492"/>
      <c r="E6" s="492"/>
      <c r="F6" s="492"/>
      <c r="G6" s="493" t="s">
        <v>1601</v>
      </c>
      <c r="H6" s="494"/>
      <c r="I6" s="495"/>
      <c r="J6" s="496"/>
      <c r="K6" s="1444" t="s">
        <v>1615</v>
      </c>
      <c r="L6" s="1444"/>
      <c r="M6" s="1444"/>
      <c r="N6" s="498"/>
    </row>
    <row r="7" spans="1:15" ht="28.5" customHeight="1">
      <c r="C7" s="492"/>
      <c r="D7" s="492"/>
      <c r="E7" s="492"/>
      <c r="F7" s="492"/>
      <c r="G7" s="493" t="s">
        <v>1603</v>
      </c>
      <c r="H7" s="494"/>
      <c r="I7" s="495"/>
      <c r="J7" s="496"/>
      <c r="K7" s="1444" t="s">
        <v>1616</v>
      </c>
      <c r="L7" s="1444"/>
      <c r="M7" s="1444"/>
      <c r="N7" s="498"/>
    </row>
    <row r="8" spans="1:15" ht="28.5" customHeight="1">
      <c r="B8" s="499"/>
      <c r="D8" s="500"/>
      <c r="E8" s="500"/>
      <c r="F8" s="500"/>
      <c r="G8" s="501"/>
      <c r="H8" s="501"/>
      <c r="I8" s="494"/>
      <c r="J8" s="494"/>
      <c r="K8" s="1444" t="s">
        <v>1617</v>
      </c>
      <c r="L8" s="1444"/>
      <c r="M8" s="1444"/>
      <c r="N8" s="502"/>
      <c r="O8" s="503"/>
    </row>
    <row r="9" spans="1:15" ht="22.5" customHeight="1">
      <c r="A9" s="504"/>
      <c r="B9" s="500"/>
      <c r="C9" s="500"/>
      <c r="D9" s="500"/>
      <c r="E9" s="500"/>
      <c r="F9" s="500"/>
      <c r="G9" s="501"/>
      <c r="H9" s="501"/>
      <c r="I9" s="522" t="s">
        <v>1618</v>
      </c>
      <c r="J9" s="505"/>
      <c r="K9" s="506"/>
      <c r="L9" s="497" t="s">
        <v>1619</v>
      </c>
      <c r="M9" s="506"/>
      <c r="O9" s="507"/>
    </row>
    <row r="10" spans="1:15" ht="22.5" customHeight="1">
      <c r="A10" s="504"/>
      <c r="B10" s="500"/>
      <c r="C10" s="500"/>
      <c r="D10" s="500"/>
      <c r="E10" s="500"/>
      <c r="F10" s="500"/>
      <c r="G10" s="501"/>
      <c r="H10" s="501"/>
      <c r="I10" s="522"/>
      <c r="J10" s="505"/>
      <c r="K10" s="506"/>
      <c r="L10" s="497" t="s">
        <v>1620</v>
      </c>
      <c r="M10" s="506"/>
    </row>
    <row r="11" spans="1:15" ht="22.5" customHeight="1">
      <c r="A11" s="504"/>
      <c r="B11" s="500"/>
      <c r="C11" s="500"/>
      <c r="D11" s="500"/>
      <c r="E11" s="500"/>
      <c r="F11" s="500"/>
      <c r="G11" s="501"/>
      <c r="H11" s="501"/>
      <c r="I11" s="494"/>
      <c r="J11" s="494"/>
      <c r="K11" s="506"/>
      <c r="L11" s="508" t="s">
        <v>1621</v>
      </c>
      <c r="M11" s="506"/>
      <c r="N11" s="509"/>
    </row>
    <row r="12" spans="1:15" ht="22.5" customHeight="1">
      <c r="A12" s="504"/>
      <c r="B12" s="500"/>
      <c r="C12" s="500"/>
      <c r="D12" s="500"/>
      <c r="E12" s="500"/>
      <c r="F12" s="500"/>
      <c r="G12" s="500"/>
      <c r="H12" s="500"/>
      <c r="L12" s="510"/>
      <c r="N12" s="509"/>
    </row>
    <row r="13" spans="1:15" ht="12.75" customHeight="1">
      <c r="A13" s="504"/>
      <c r="B13" s="500"/>
      <c r="C13" s="500"/>
      <c r="D13" s="500"/>
      <c r="E13" s="500"/>
      <c r="F13" s="500"/>
      <c r="G13" s="500"/>
      <c r="H13" s="500"/>
      <c r="L13" s="510"/>
      <c r="M13" s="510"/>
      <c r="N13" s="511"/>
    </row>
    <row r="14" spans="1:15" ht="45" customHeight="1">
      <c r="A14" s="504"/>
      <c r="B14" s="1438" t="s">
        <v>1671</v>
      </c>
      <c r="C14" s="1438"/>
      <c r="D14" s="1438"/>
      <c r="E14" s="1438"/>
      <c r="F14" s="1438"/>
      <c r="G14" s="1438"/>
      <c r="H14" s="1438"/>
      <c r="I14" s="1438"/>
      <c r="J14" s="1438"/>
      <c r="K14" s="1438"/>
      <c r="L14" s="1438"/>
      <c r="M14" s="1438"/>
      <c r="N14" s="511"/>
    </row>
    <row r="15" spans="1:15" ht="12.75" customHeight="1">
      <c r="A15" s="504"/>
      <c r="B15" s="500"/>
      <c r="C15" s="500"/>
      <c r="D15" s="500"/>
      <c r="E15" s="500"/>
      <c r="F15" s="500"/>
      <c r="G15" s="500"/>
      <c r="H15" s="500"/>
      <c r="L15" s="510"/>
      <c r="M15" s="510"/>
      <c r="N15" s="511"/>
    </row>
    <row r="16" spans="1:15" ht="15" customHeight="1">
      <c r="B16" s="512"/>
    </row>
    <row r="17" spans="1:13" ht="26.25" customHeight="1">
      <c r="A17" s="1437" t="s">
        <v>1672</v>
      </c>
      <c r="B17" s="1437"/>
      <c r="C17" s="1437"/>
      <c r="D17" s="1437"/>
      <c r="E17" s="1437"/>
      <c r="F17" s="1437"/>
      <c r="G17" s="1437"/>
      <c r="H17" s="1437"/>
      <c r="I17" s="1437"/>
      <c r="J17" s="1437"/>
      <c r="K17" s="1437"/>
      <c r="L17" s="1437"/>
      <c r="M17" s="1437"/>
    </row>
    <row r="18" spans="1:13" ht="26.25" customHeight="1">
      <c r="A18" s="1437"/>
      <c r="B18" s="1437"/>
      <c r="C18" s="1437"/>
      <c r="D18" s="1437"/>
      <c r="E18" s="1437"/>
      <c r="F18" s="1437"/>
      <c r="G18" s="1437"/>
      <c r="H18" s="1437"/>
      <c r="I18" s="1437"/>
      <c r="J18" s="1437"/>
      <c r="K18" s="1437"/>
      <c r="L18" s="1437"/>
      <c r="M18" s="1437"/>
    </row>
    <row r="19" spans="1:13" ht="26.25" customHeight="1">
      <c r="A19" s="1437" t="s">
        <v>1609</v>
      </c>
      <c r="B19" s="1437"/>
      <c r="C19" s="1437"/>
      <c r="D19" s="1437"/>
      <c r="E19" s="1437"/>
      <c r="F19" s="1437"/>
      <c r="G19" s="1437"/>
      <c r="H19" s="1437"/>
      <c r="I19" s="1437"/>
      <c r="J19" s="1437"/>
      <c r="K19" s="1437"/>
      <c r="L19" s="1437"/>
      <c r="M19" s="1437"/>
    </row>
    <row r="20" spans="1:13" ht="26.25" customHeight="1">
      <c r="A20" s="1437"/>
      <c r="B20" s="1437"/>
      <c r="C20" s="1437"/>
      <c r="D20" s="1437"/>
      <c r="E20" s="1437"/>
      <c r="F20" s="1437"/>
      <c r="G20" s="1437"/>
      <c r="H20" s="1437"/>
      <c r="I20" s="1437"/>
      <c r="J20" s="1437"/>
      <c r="K20" s="1437"/>
      <c r="L20" s="1437"/>
      <c r="M20" s="1437"/>
    </row>
    <row r="21" spans="1:13" ht="15" customHeight="1">
      <c r="B21" s="490"/>
      <c r="C21" s="512"/>
      <c r="D21" s="512"/>
      <c r="E21" s="512"/>
      <c r="F21" s="512"/>
      <c r="G21" s="512"/>
      <c r="H21" s="512"/>
      <c r="I21" s="512"/>
      <c r="J21" s="512"/>
      <c r="K21" s="512"/>
      <c r="L21" s="512"/>
      <c r="M21" s="512"/>
    </row>
    <row r="22" spans="1:13" ht="26.25" customHeight="1">
      <c r="B22" s="490"/>
      <c r="C22" s="512"/>
      <c r="D22" s="512"/>
      <c r="E22" s="512"/>
      <c r="F22" s="512"/>
      <c r="G22" s="512"/>
      <c r="H22" s="512"/>
      <c r="I22" s="512"/>
      <c r="J22" s="512"/>
      <c r="K22" s="512"/>
      <c r="L22" s="512"/>
      <c r="M22" s="513" t="s">
        <v>1610</v>
      </c>
    </row>
    <row r="23" spans="1:13" ht="26.25" customHeight="1">
      <c r="B23" s="490"/>
      <c r="C23" s="512"/>
      <c r="D23" s="512"/>
      <c r="E23" s="512"/>
      <c r="F23" s="512"/>
      <c r="G23" s="512"/>
      <c r="H23" s="512"/>
      <c r="I23" s="512"/>
      <c r="J23" s="512"/>
      <c r="K23" s="512"/>
      <c r="L23" s="512"/>
      <c r="M23" s="514"/>
    </row>
    <row r="24" spans="1:13" ht="26.25" customHeight="1">
      <c r="B24" s="490"/>
      <c r="C24" s="512"/>
      <c r="D24" s="512"/>
      <c r="E24" s="512"/>
      <c r="F24" s="512"/>
      <c r="G24" s="512"/>
      <c r="H24" s="512"/>
      <c r="I24" s="512"/>
      <c r="J24" s="512"/>
      <c r="K24" s="512"/>
      <c r="L24" s="512"/>
      <c r="M24" s="512"/>
    </row>
    <row r="25" spans="1:13" ht="26.25" customHeight="1">
      <c r="A25" s="512"/>
      <c r="B25" s="512"/>
      <c r="C25" s="512"/>
      <c r="D25" s="512"/>
      <c r="E25" s="512"/>
      <c r="F25" s="512"/>
      <c r="G25" s="512"/>
      <c r="H25" s="515" t="s">
        <v>1611</v>
      </c>
      <c r="I25" s="512"/>
      <c r="J25" s="512"/>
      <c r="K25" s="512"/>
    </row>
    <row r="26" spans="1:13" ht="26.25" customHeight="1">
      <c r="A26" s="512"/>
      <c r="B26" s="512"/>
      <c r="C26" s="512"/>
      <c r="D26" s="512"/>
      <c r="E26" s="512"/>
      <c r="F26" s="512"/>
      <c r="G26" s="512"/>
      <c r="H26" s="515"/>
      <c r="I26" s="512"/>
      <c r="J26" s="512"/>
      <c r="K26" s="512"/>
    </row>
    <row r="27" spans="1:13" ht="26.25" customHeight="1">
      <c r="A27" s="512"/>
      <c r="B27" s="512"/>
      <c r="C27" s="512"/>
      <c r="D27" s="512"/>
      <c r="E27" s="512"/>
      <c r="F27" s="512"/>
      <c r="G27" s="512"/>
    </row>
    <row r="28" spans="1:13" ht="26.25" customHeight="1">
      <c r="A28" s="516"/>
      <c r="B28" s="516"/>
      <c r="C28" s="516"/>
      <c r="D28" s="493" t="s">
        <v>1623</v>
      </c>
      <c r="E28" s="493"/>
      <c r="F28" s="493"/>
      <c r="G28" s="493"/>
      <c r="H28" s="517"/>
      <c r="I28" s="493"/>
      <c r="J28" s="495"/>
      <c r="K28" s="495"/>
      <c r="L28" s="494"/>
      <c r="M28" s="494"/>
    </row>
    <row r="29" spans="1:13" ht="26.25" customHeight="1">
      <c r="A29" s="516"/>
      <c r="B29" s="516"/>
      <c r="C29" s="516"/>
      <c r="D29" s="493" t="s">
        <v>1612</v>
      </c>
      <c r="E29" s="493"/>
      <c r="F29" s="493"/>
      <c r="G29" s="493"/>
      <c r="H29" s="517"/>
      <c r="I29" s="493"/>
      <c r="J29" s="495"/>
      <c r="K29" s="1441" t="s">
        <v>1622</v>
      </c>
      <c r="L29" s="1441"/>
      <c r="M29" s="1441"/>
    </row>
    <row r="30" spans="1:13" ht="26.25" customHeight="1">
      <c r="A30" s="516"/>
      <c r="B30" s="516"/>
      <c r="C30" s="516"/>
      <c r="D30" s="493"/>
      <c r="E30" s="493"/>
      <c r="F30" s="493"/>
      <c r="G30" s="493"/>
      <c r="H30" s="517"/>
      <c r="I30" s="518"/>
      <c r="J30" s="495"/>
      <c r="K30" s="1441"/>
      <c r="L30" s="1441"/>
      <c r="M30" s="1441"/>
    </row>
    <row r="31" spans="1:13" ht="26.25" customHeight="1">
      <c r="A31" s="516"/>
      <c r="B31" s="516"/>
      <c r="C31" s="516"/>
      <c r="D31" s="506"/>
      <c r="E31" s="506"/>
      <c r="F31" s="506"/>
      <c r="G31" s="506"/>
      <c r="H31" s="519"/>
      <c r="I31" s="519"/>
      <c r="J31" s="519"/>
      <c r="K31" s="1441"/>
      <c r="L31" s="1441"/>
      <c r="M31" s="1441"/>
    </row>
    <row r="32" spans="1:13" ht="26.25" customHeight="1">
      <c r="A32" s="516"/>
      <c r="B32" s="516"/>
      <c r="C32" s="516"/>
      <c r="D32" s="506"/>
      <c r="E32" s="506"/>
      <c r="F32" s="506"/>
      <c r="G32" s="506"/>
      <c r="H32" s="494"/>
      <c r="I32" s="494"/>
      <c r="J32" s="494"/>
      <c r="K32" s="494"/>
      <c r="L32" s="495"/>
      <c r="M32" s="519"/>
    </row>
    <row r="33" spans="1:15" ht="26.25" customHeight="1">
      <c r="A33" s="516"/>
      <c r="B33" s="516"/>
      <c r="C33" s="516"/>
      <c r="D33" s="516"/>
      <c r="E33" s="516"/>
      <c r="F33" s="516"/>
      <c r="G33" s="516"/>
      <c r="M33" s="513" t="s">
        <v>1613</v>
      </c>
      <c r="O33" s="520"/>
    </row>
    <row r="34" spans="1:15" ht="26.25" customHeight="1">
      <c r="A34" s="516"/>
      <c r="B34" s="516"/>
      <c r="C34" s="516"/>
      <c r="D34" s="516"/>
      <c r="E34" s="516"/>
      <c r="F34" s="516"/>
      <c r="G34" s="516"/>
      <c r="L34" s="516"/>
      <c r="M34" s="516"/>
      <c r="N34" s="520"/>
      <c r="O34" s="520"/>
    </row>
    <row r="35" spans="1:15" ht="26.25" customHeight="1">
      <c r="A35" s="516"/>
      <c r="B35" s="516"/>
      <c r="C35" s="516"/>
      <c r="D35" s="516"/>
      <c r="E35" s="516"/>
      <c r="F35" s="516"/>
      <c r="G35" s="516"/>
      <c r="L35" s="516"/>
      <c r="M35" s="516"/>
      <c r="N35" s="520"/>
      <c r="O35" s="520"/>
    </row>
    <row r="36" spans="1:15" ht="26.25" customHeight="1">
      <c r="A36" s="516"/>
      <c r="B36" s="516"/>
      <c r="M36" s="516"/>
      <c r="N36" s="520"/>
      <c r="O36" s="520"/>
    </row>
    <row r="37" spans="1:15" ht="26.25" customHeight="1">
      <c r="A37" s="516"/>
      <c r="B37" s="516"/>
      <c r="C37" s="516"/>
      <c r="D37" s="516"/>
      <c r="E37" s="516"/>
      <c r="F37" s="516"/>
      <c r="G37" s="516"/>
      <c r="M37" s="516"/>
      <c r="N37" s="520"/>
      <c r="O37" s="520"/>
    </row>
    <row r="38" spans="1:15" ht="26.25" customHeight="1">
      <c r="A38" s="516"/>
      <c r="B38" s="516"/>
      <c r="C38" s="516"/>
      <c r="D38" s="516"/>
      <c r="E38" s="516"/>
      <c r="F38" s="516"/>
      <c r="G38" s="516"/>
      <c r="M38" s="516"/>
      <c r="N38" s="520"/>
      <c r="O38" s="520"/>
    </row>
    <row r="39" spans="1:15" ht="26.25" customHeight="1">
      <c r="A39" s="516"/>
      <c r="B39" s="516"/>
      <c r="C39" s="516"/>
      <c r="D39" s="516"/>
      <c r="E39" s="516"/>
      <c r="F39" s="516"/>
      <c r="G39" s="516"/>
      <c r="M39" s="516"/>
      <c r="N39" s="520"/>
      <c r="O39" s="520"/>
    </row>
    <row r="40" spans="1:15" ht="26.25" customHeight="1">
      <c r="A40" s="516"/>
      <c r="B40" s="516"/>
      <c r="C40" s="516"/>
      <c r="D40" s="516"/>
      <c r="E40" s="516"/>
      <c r="F40" s="516"/>
      <c r="G40" s="516"/>
      <c r="M40" s="516"/>
      <c r="N40" s="520"/>
      <c r="O40" s="520"/>
    </row>
    <row r="41" spans="1:15" ht="26.25" customHeight="1">
      <c r="A41" s="516"/>
      <c r="B41" s="516"/>
      <c r="C41" s="516"/>
      <c r="D41" s="516"/>
      <c r="E41" s="516"/>
      <c r="F41" s="516"/>
      <c r="G41" s="516"/>
      <c r="M41" s="516"/>
      <c r="N41" s="520"/>
      <c r="O41" s="520"/>
    </row>
    <row r="42" spans="1:15" ht="26.25" customHeight="1">
      <c r="A42" s="516"/>
      <c r="B42" s="516"/>
      <c r="C42" s="516"/>
      <c r="D42" s="516"/>
      <c r="E42" s="516"/>
      <c r="F42" s="516"/>
      <c r="G42" s="516"/>
      <c r="H42" s="516"/>
      <c r="I42" s="516"/>
      <c r="J42" s="516"/>
      <c r="K42" s="516"/>
      <c r="L42" s="516"/>
      <c r="M42" s="516"/>
      <c r="N42" s="520"/>
      <c r="O42" s="520"/>
    </row>
    <row r="43" spans="1:15" ht="26.25" customHeight="1">
      <c r="A43" s="516"/>
      <c r="B43" s="516"/>
      <c r="C43" s="516"/>
      <c r="D43" s="516"/>
      <c r="E43" s="516"/>
      <c r="F43" s="516"/>
      <c r="G43" s="516"/>
      <c r="H43" s="516"/>
      <c r="I43" s="516"/>
      <c r="J43" s="516"/>
      <c r="K43" s="516"/>
      <c r="L43" s="516"/>
      <c r="M43" s="516"/>
      <c r="N43" s="520"/>
      <c r="O43" s="520"/>
    </row>
    <row r="44" spans="1:15" ht="26.25" customHeight="1">
      <c r="A44" s="516"/>
      <c r="B44" s="516"/>
      <c r="C44" s="516"/>
      <c r="D44" s="516"/>
      <c r="E44" s="516"/>
      <c r="F44" s="516"/>
      <c r="G44" s="516"/>
      <c r="H44" s="516"/>
      <c r="I44" s="516"/>
      <c r="J44" s="516"/>
      <c r="K44" s="516"/>
      <c r="L44" s="516"/>
      <c r="M44" s="516"/>
      <c r="N44" s="520"/>
      <c r="O44" s="520"/>
    </row>
    <row r="45" spans="1:15" ht="26.25" customHeight="1">
      <c r="A45" s="516"/>
      <c r="B45" s="516"/>
      <c r="C45" s="516"/>
      <c r="D45" s="516"/>
      <c r="E45" s="516"/>
      <c r="F45" s="516"/>
      <c r="G45" s="516"/>
      <c r="H45" s="516"/>
      <c r="I45" s="516"/>
      <c r="J45" s="516"/>
      <c r="K45" s="516"/>
      <c r="L45" s="516"/>
      <c r="M45" s="516"/>
      <c r="N45" s="520"/>
      <c r="O45" s="520"/>
    </row>
    <row r="46" spans="1:15" ht="26.25" customHeight="1">
      <c r="A46" s="516"/>
      <c r="B46" s="516"/>
      <c r="C46" s="516"/>
      <c r="D46" s="516"/>
      <c r="E46" s="516"/>
      <c r="F46" s="516"/>
      <c r="G46" s="516"/>
      <c r="H46" s="516"/>
      <c r="I46" s="516"/>
      <c r="J46" s="516"/>
      <c r="K46" s="516"/>
      <c r="L46" s="516"/>
      <c r="M46" s="516"/>
      <c r="N46" s="520"/>
      <c r="O46" s="520"/>
    </row>
    <row r="47" spans="1:15" ht="26.25" customHeight="1">
      <c r="A47" s="516"/>
      <c r="B47" s="516"/>
      <c r="C47" s="516"/>
      <c r="D47" s="516"/>
      <c r="E47" s="516"/>
      <c r="F47" s="516"/>
      <c r="G47" s="516"/>
      <c r="H47" s="516"/>
      <c r="I47" s="516"/>
      <c r="J47" s="516"/>
      <c r="K47" s="516"/>
      <c r="L47" s="516"/>
      <c r="M47" s="516"/>
      <c r="N47" s="520"/>
      <c r="O47" s="520"/>
    </row>
    <row r="48" spans="1:15" ht="26.25" customHeight="1">
      <c r="A48" s="516"/>
      <c r="B48" s="516"/>
      <c r="C48" s="516"/>
      <c r="D48" s="516"/>
      <c r="E48" s="516"/>
      <c r="F48" s="516"/>
      <c r="G48" s="516"/>
      <c r="H48" s="516"/>
      <c r="I48" s="516"/>
      <c r="J48" s="516"/>
      <c r="K48" s="516"/>
      <c r="L48" s="516"/>
      <c r="M48" s="516"/>
      <c r="N48" s="520"/>
      <c r="O48" s="520"/>
    </row>
    <row r="49" spans="1:15" ht="26.25" customHeight="1">
      <c r="A49" s="516"/>
      <c r="B49" s="516"/>
      <c r="C49" s="516"/>
      <c r="D49" s="516"/>
      <c r="E49" s="516"/>
      <c r="F49" s="516"/>
      <c r="G49" s="516"/>
      <c r="H49" s="516"/>
      <c r="I49" s="516"/>
      <c r="J49" s="516"/>
      <c r="K49" s="516"/>
      <c r="L49" s="516"/>
      <c r="M49" s="516"/>
      <c r="N49" s="520"/>
      <c r="O49" s="520"/>
    </row>
    <row r="50" spans="1:15" ht="24">
      <c r="A50" s="516"/>
      <c r="B50" s="516"/>
      <c r="C50" s="516"/>
      <c r="D50" s="516"/>
      <c r="E50" s="516"/>
      <c r="F50" s="516"/>
      <c r="G50" s="516"/>
      <c r="H50" s="516"/>
      <c r="I50" s="516"/>
      <c r="J50" s="516"/>
      <c r="K50" s="516"/>
      <c r="L50" s="516"/>
      <c r="M50" s="504"/>
      <c r="N50" s="521"/>
      <c r="O50" s="521"/>
    </row>
    <row r="51" spans="1:15" ht="24">
      <c r="A51" s="504"/>
      <c r="B51" s="504"/>
      <c r="C51" s="504"/>
      <c r="D51" s="504"/>
      <c r="E51" s="504"/>
      <c r="F51" s="504"/>
      <c r="G51" s="504"/>
      <c r="H51" s="504"/>
      <c r="I51" s="504"/>
      <c r="J51" s="504"/>
      <c r="K51" s="504"/>
      <c r="L51" s="504"/>
      <c r="M51" s="504"/>
      <c r="N51" s="521"/>
      <c r="O51" s="521"/>
    </row>
    <row r="52" spans="1:15" ht="24">
      <c r="A52" s="504"/>
      <c r="B52" s="504"/>
      <c r="C52" s="504"/>
      <c r="D52" s="504"/>
      <c r="E52" s="504"/>
      <c r="F52" s="504"/>
      <c r="G52" s="504"/>
      <c r="H52" s="504"/>
      <c r="I52" s="504"/>
      <c r="J52" s="504"/>
      <c r="K52" s="504"/>
      <c r="L52" s="504"/>
      <c r="M52" s="504"/>
      <c r="N52" s="521"/>
      <c r="O52" s="521"/>
    </row>
    <row r="53" spans="1:15">
      <c r="A53" s="504"/>
      <c r="B53" s="504"/>
      <c r="C53" s="504"/>
      <c r="D53" s="504"/>
      <c r="E53" s="504"/>
      <c r="F53" s="504"/>
      <c r="G53" s="504"/>
      <c r="H53" s="504"/>
      <c r="I53" s="504"/>
      <c r="J53" s="504"/>
      <c r="K53" s="504"/>
      <c r="L53" s="504"/>
    </row>
  </sheetData>
  <sheetProtection algorithmName="SHA-512" hashValue="k8Qw6QYG2RFpHk29J1hLWoqleWUhOpwBfeAqYmcwv1GwfTi7tdM4oezvcqNDbCwLAE18Q5twYnxPtCinMHBR6Q==" saltValue="6NjlpGc5Mc6ih9onY6Sc3w==" spinCount="100000" sheet="1" selectLockedCells="1" selectUnlockedCells="1"/>
  <mergeCells count="9">
    <mergeCell ref="A17:M18"/>
    <mergeCell ref="A19:M20"/>
    <mergeCell ref="K29:M31"/>
    <mergeCell ref="B14:M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5BCF-ACA9-40F4-AFA0-A292AC1EE505}">
  <sheetPr>
    <tabColor theme="7" tint="0.59999389629810485"/>
  </sheetPr>
  <dimension ref="A1:BS167"/>
  <sheetViews>
    <sheetView showGridLines="0" view="pageBreakPreview" zoomScaleNormal="100" zoomScaleSheetLayoutView="100" workbookViewId="0">
      <selection activeCell="AO2" sqref="AO2"/>
    </sheetView>
  </sheetViews>
  <sheetFormatPr defaultColWidth="8" defaultRowHeight="12"/>
  <cols>
    <col min="1" max="1" width="2.375" style="538" customWidth="1"/>
    <col min="2" max="4" width="2" style="538" customWidth="1"/>
    <col min="5"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3" width="4.625" style="538" customWidth="1"/>
    <col min="34" max="36" width="2.625" style="538" customWidth="1"/>
    <col min="37" max="47" width="2" style="538" customWidth="1"/>
    <col min="48" max="50" width="2.125" style="538" customWidth="1"/>
    <col min="51" max="54" width="1.875" style="538" customWidth="1"/>
    <col min="55" max="57" width="2.625" style="538" customWidth="1"/>
    <col min="58" max="64" width="1.875" style="538" customWidth="1"/>
    <col min="65" max="66" width="2.125" style="538" customWidth="1"/>
    <col min="67" max="68" width="8" style="538" hidden="1" customWidth="1"/>
    <col min="69" max="69" width="8" style="538" customWidth="1"/>
    <col min="70" max="16384" width="8" style="538"/>
  </cols>
  <sheetData>
    <row r="1" spans="1:70" ht="14.1" customHeight="1">
      <c r="A1" s="3332" t="s">
        <v>1487</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3332"/>
      <c r="AP1" s="3332"/>
      <c r="AQ1" s="3332"/>
      <c r="AR1" s="3332"/>
      <c r="AS1" s="3332"/>
      <c r="AT1" s="3332"/>
      <c r="AU1" s="3332"/>
      <c r="AV1" s="3332"/>
      <c r="AW1" s="3332"/>
      <c r="AX1" s="3332"/>
      <c r="AY1" s="3332"/>
      <c r="AZ1" s="3332"/>
      <c r="BA1" s="3332"/>
      <c r="BB1" s="3332"/>
      <c r="BC1" s="3332"/>
      <c r="BD1" s="3332"/>
      <c r="BE1" s="3332"/>
      <c r="BF1" s="3332"/>
      <c r="BG1" s="3332"/>
      <c r="BH1" s="3332"/>
      <c r="BI1" s="3332"/>
      <c r="BJ1" s="3332"/>
      <c r="BK1" s="3332"/>
      <c r="BL1" s="3332"/>
      <c r="BN1" s="665"/>
      <c r="BO1" s="665"/>
      <c r="BP1" s="665"/>
      <c r="BQ1" s="665"/>
      <c r="BR1" s="665"/>
    </row>
    <row r="2" spans="1:70" ht="5.0999999999999996" customHeight="1"/>
    <row r="3" spans="1:70" ht="14.1" customHeight="1">
      <c r="A3" s="3969" t="s">
        <v>1486</v>
      </c>
      <c r="B3" s="3969"/>
      <c r="C3" s="3969"/>
      <c r="D3" s="3969"/>
      <c r="E3" s="3969"/>
      <c r="F3" s="3969"/>
      <c r="G3" s="3969"/>
      <c r="H3" s="3969"/>
      <c r="I3" s="3969"/>
      <c r="J3" s="3969"/>
      <c r="K3" s="3969"/>
      <c r="L3" s="3969"/>
      <c r="M3" s="3969"/>
      <c r="N3" s="3969"/>
      <c r="O3" s="3969"/>
      <c r="P3" s="3969"/>
      <c r="Q3" s="3969"/>
      <c r="R3" s="3969"/>
      <c r="S3" s="3969"/>
      <c r="T3" s="3969"/>
      <c r="U3" s="3969"/>
      <c r="V3" s="3969"/>
      <c r="W3" s="3969"/>
      <c r="X3" s="3969"/>
      <c r="Y3" s="3969"/>
      <c r="Z3" s="3969"/>
      <c r="AA3" s="3969"/>
      <c r="AB3" s="3969"/>
      <c r="AC3" s="3969"/>
      <c r="AD3" s="3969"/>
      <c r="AE3" s="3969"/>
      <c r="AF3" s="3969"/>
      <c r="AG3" s="3969"/>
      <c r="AH3" s="3969"/>
      <c r="AI3" s="3969"/>
      <c r="AJ3" s="3969"/>
      <c r="AK3" s="3969"/>
      <c r="AL3" s="3969"/>
      <c r="AM3" s="3969"/>
      <c r="AN3" s="3969"/>
      <c r="AO3" s="3969"/>
      <c r="AP3" s="3969"/>
      <c r="AQ3" s="3969"/>
      <c r="AR3" s="3969"/>
      <c r="AS3" s="3969"/>
      <c r="AT3" s="3969"/>
      <c r="AU3" s="3969"/>
      <c r="AV3" s="3969"/>
      <c r="AW3" s="3969"/>
      <c r="AX3" s="3969"/>
      <c r="AY3" s="3969"/>
      <c r="AZ3" s="3969"/>
      <c r="BA3" s="3969"/>
      <c r="BB3" s="3969"/>
      <c r="BC3" s="3969"/>
      <c r="BD3" s="3969"/>
      <c r="BE3" s="3969"/>
      <c r="BF3" s="3969"/>
      <c r="BG3" s="3969"/>
      <c r="BH3" s="3969"/>
      <c r="BI3" s="3969"/>
      <c r="BJ3" s="3969"/>
      <c r="BK3" s="3969"/>
      <c r="BL3" s="3969"/>
    </row>
    <row r="4" spans="1:70" ht="6.95" customHeight="1" thickBot="1">
      <c r="A4" s="966"/>
      <c r="B4" s="96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row>
    <row r="5" spans="1:70" s="754" customFormat="1" ht="12.95" customHeight="1">
      <c r="A5" s="3334" t="s">
        <v>55</v>
      </c>
      <c r="B5" s="3336" t="s">
        <v>56</v>
      </c>
      <c r="C5" s="3337"/>
      <c r="D5" s="3337"/>
      <c r="E5" s="3337"/>
      <c r="F5" s="3338"/>
      <c r="G5" s="3336" t="s">
        <v>51</v>
      </c>
      <c r="H5" s="3337"/>
      <c r="I5" s="3337"/>
      <c r="J5" s="3337"/>
      <c r="K5" s="3337"/>
      <c r="L5" s="3338"/>
      <c r="M5" s="3833" t="s">
        <v>52</v>
      </c>
      <c r="N5" s="3346" t="s">
        <v>946</v>
      </c>
      <c r="O5" s="3349" t="s">
        <v>976</v>
      </c>
      <c r="P5" s="3350"/>
      <c r="Q5" s="3351"/>
      <c r="R5" s="3349" t="s">
        <v>96</v>
      </c>
      <c r="S5" s="3350"/>
      <c r="T5" s="3351"/>
      <c r="U5" s="3336" t="s">
        <v>57</v>
      </c>
      <c r="V5" s="3337"/>
      <c r="W5" s="3337"/>
      <c r="X5" s="3337"/>
      <c r="Y5" s="3337"/>
      <c r="Z5" s="3337"/>
      <c r="AA5" s="3337"/>
      <c r="AB5" s="3337"/>
      <c r="AC5" s="3337"/>
      <c r="AD5" s="3843" t="s">
        <v>1320</v>
      </c>
      <c r="AE5" s="3844"/>
      <c r="AF5" s="3844"/>
      <c r="AG5" s="3845"/>
      <c r="AH5" s="3389" t="s">
        <v>1478</v>
      </c>
      <c r="AI5" s="3390"/>
      <c r="AJ5" s="3390"/>
      <c r="AK5" s="3390"/>
      <c r="AL5" s="3390"/>
      <c r="AM5" s="3390"/>
      <c r="AN5" s="3390"/>
      <c r="AO5" s="3390"/>
      <c r="AP5" s="3390"/>
      <c r="AQ5" s="3390"/>
      <c r="AR5" s="3390"/>
      <c r="AS5" s="3395" t="s">
        <v>1217</v>
      </c>
      <c r="AT5" s="3396"/>
      <c r="AU5" s="3846"/>
      <c r="AV5" s="3849" t="s">
        <v>263</v>
      </c>
      <c r="AW5" s="3850"/>
      <c r="AX5" s="3851"/>
      <c r="AY5" s="3855" t="s">
        <v>1479</v>
      </c>
      <c r="AZ5" s="3856"/>
      <c r="BA5" s="3856"/>
      <c r="BB5" s="3857"/>
      <c r="BC5" s="3352" t="s">
        <v>1715</v>
      </c>
      <c r="BD5" s="3350"/>
      <c r="BE5" s="3350"/>
      <c r="BF5" s="3350"/>
      <c r="BG5" s="3350"/>
      <c r="BH5" s="3350"/>
      <c r="BI5" s="3350"/>
      <c r="BJ5" s="3350"/>
      <c r="BK5" s="3350"/>
      <c r="BL5" s="3353"/>
    </row>
    <row r="6" spans="1:70" s="754" customFormat="1" ht="12.95" customHeight="1">
      <c r="A6" s="3335"/>
      <c r="B6" s="3323"/>
      <c r="C6" s="3324"/>
      <c r="D6" s="3324"/>
      <c r="E6" s="3324"/>
      <c r="F6" s="3339"/>
      <c r="G6" s="3323"/>
      <c r="H6" s="3324"/>
      <c r="I6" s="3324"/>
      <c r="J6" s="3324"/>
      <c r="K6" s="3324"/>
      <c r="L6" s="3339"/>
      <c r="M6" s="3834"/>
      <c r="N6" s="3347"/>
      <c r="O6" s="2194"/>
      <c r="P6" s="2195"/>
      <c r="Q6" s="2196"/>
      <c r="R6" s="2194"/>
      <c r="S6" s="2195"/>
      <c r="T6" s="2196"/>
      <c r="U6" s="3384"/>
      <c r="V6" s="3385"/>
      <c r="W6" s="3385"/>
      <c r="X6" s="3385"/>
      <c r="Y6" s="3385"/>
      <c r="Z6" s="3385"/>
      <c r="AA6" s="3385"/>
      <c r="AB6" s="3385"/>
      <c r="AC6" s="3385"/>
      <c r="AD6" s="3835" t="s">
        <v>1716</v>
      </c>
      <c r="AE6" s="3368"/>
      <c r="AF6" s="3367" t="s">
        <v>1717</v>
      </c>
      <c r="AG6" s="3434"/>
      <c r="AH6" s="3392"/>
      <c r="AI6" s="3393"/>
      <c r="AJ6" s="3393"/>
      <c r="AK6" s="3393"/>
      <c r="AL6" s="3393"/>
      <c r="AM6" s="3393"/>
      <c r="AN6" s="3393"/>
      <c r="AO6" s="3393"/>
      <c r="AP6" s="3393"/>
      <c r="AQ6" s="3393"/>
      <c r="AR6" s="3393"/>
      <c r="AS6" s="3397"/>
      <c r="AT6" s="3398"/>
      <c r="AU6" s="3847"/>
      <c r="AV6" s="3852"/>
      <c r="AW6" s="3853"/>
      <c r="AX6" s="3854"/>
      <c r="AY6" s="3858"/>
      <c r="AZ6" s="3859"/>
      <c r="BA6" s="3859"/>
      <c r="BB6" s="3860"/>
      <c r="BC6" s="3354"/>
      <c r="BD6" s="3355"/>
      <c r="BE6" s="3355"/>
      <c r="BF6" s="3355"/>
      <c r="BG6" s="3355"/>
      <c r="BH6" s="3355"/>
      <c r="BI6" s="3355"/>
      <c r="BJ6" s="3355"/>
      <c r="BK6" s="3355"/>
      <c r="BL6" s="3356"/>
    </row>
    <row r="7" spans="1:70" s="754" customFormat="1" ht="15" customHeight="1">
      <c r="A7" s="3335"/>
      <c r="B7" s="3323"/>
      <c r="C7" s="3324"/>
      <c r="D7" s="3324"/>
      <c r="E7" s="3324"/>
      <c r="F7" s="3339"/>
      <c r="G7" s="3323"/>
      <c r="H7" s="3324"/>
      <c r="I7" s="3324"/>
      <c r="J7" s="3324"/>
      <c r="K7" s="3324"/>
      <c r="L7" s="3339"/>
      <c r="M7" s="3834"/>
      <c r="N7" s="3347"/>
      <c r="O7" s="2197"/>
      <c r="P7" s="2198"/>
      <c r="Q7" s="2199"/>
      <c r="R7" s="2194"/>
      <c r="S7" s="2195"/>
      <c r="T7" s="2196"/>
      <c r="U7" s="3365" t="s">
        <v>58</v>
      </c>
      <c r="V7" s="3366"/>
      <c r="W7" s="3366"/>
      <c r="X7" s="3366"/>
      <c r="Y7" s="3366"/>
      <c r="Z7" s="3361" t="s">
        <v>60</v>
      </c>
      <c r="AA7" s="3358"/>
      <c r="AB7" s="3367" t="s">
        <v>98</v>
      </c>
      <c r="AC7" s="3368"/>
      <c r="AD7" s="3500"/>
      <c r="AE7" s="2195"/>
      <c r="AF7" s="2194"/>
      <c r="AG7" s="2196"/>
      <c r="AH7" s="3369" t="s">
        <v>1718</v>
      </c>
      <c r="AI7" s="3370"/>
      <c r="AJ7" s="3370"/>
      <c r="AK7" s="3370"/>
      <c r="AL7" s="3370"/>
      <c r="AM7" s="3370"/>
      <c r="AN7" s="3370"/>
      <c r="AO7" s="3370"/>
      <c r="AP7" s="3370"/>
      <c r="AQ7" s="3370"/>
      <c r="AR7" s="3370"/>
      <c r="AS7" s="3397"/>
      <c r="AT7" s="3398"/>
      <c r="AU7" s="3847"/>
      <c r="AV7" s="3837" t="s">
        <v>264</v>
      </c>
      <c r="AW7" s="3838"/>
      <c r="AX7" s="3839"/>
      <c r="AY7" s="3858"/>
      <c r="AZ7" s="3859"/>
      <c r="BA7" s="3859"/>
      <c r="BB7" s="3860"/>
      <c r="BC7" s="3378" t="s">
        <v>1480</v>
      </c>
      <c r="BD7" s="3379"/>
      <c r="BE7" s="3379"/>
      <c r="BF7" s="3379"/>
      <c r="BG7" s="3379"/>
      <c r="BH7" s="3379"/>
      <c r="BI7" s="3379"/>
      <c r="BJ7" s="3379"/>
      <c r="BK7" s="3379"/>
      <c r="BL7" s="3380"/>
    </row>
    <row r="8" spans="1:70" s="754" customFormat="1" ht="15" customHeight="1">
      <c r="A8" s="3335"/>
      <c r="B8" s="3340"/>
      <c r="C8" s="3341"/>
      <c r="D8" s="3341"/>
      <c r="E8" s="3341"/>
      <c r="F8" s="3342"/>
      <c r="G8" s="3323"/>
      <c r="H8" s="3324"/>
      <c r="I8" s="3324"/>
      <c r="J8" s="3324"/>
      <c r="K8" s="3324"/>
      <c r="L8" s="3339"/>
      <c r="M8" s="3834"/>
      <c r="N8" s="3347"/>
      <c r="O8" s="3397" t="s">
        <v>867</v>
      </c>
      <c r="P8" s="3398"/>
      <c r="Q8" s="3433"/>
      <c r="R8" s="2194"/>
      <c r="S8" s="2195"/>
      <c r="T8" s="2196"/>
      <c r="U8" s="3367" t="s">
        <v>1470</v>
      </c>
      <c r="V8" s="3368"/>
      <c r="W8" s="3368"/>
      <c r="X8" s="3367" t="s">
        <v>97</v>
      </c>
      <c r="Y8" s="3434"/>
      <c r="Z8" s="3360"/>
      <c r="AA8" s="3360"/>
      <c r="AB8" s="2194"/>
      <c r="AC8" s="2195"/>
      <c r="AD8" s="3500"/>
      <c r="AE8" s="2195"/>
      <c r="AF8" s="2194"/>
      <c r="AG8" s="2196"/>
      <c r="AH8" s="3435" t="s">
        <v>1742</v>
      </c>
      <c r="AI8" s="3436"/>
      <c r="AJ8" s="3437"/>
      <c r="AK8" s="3438" t="s">
        <v>1743</v>
      </c>
      <c r="AL8" s="3439"/>
      <c r="AM8" s="3439"/>
      <c r="AN8" s="3440"/>
      <c r="AO8" s="3435" t="s">
        <v>1210</v>
      </c>
      <c r="AP8" s="3436"/>
      <c r="AQ8" s="3436"/>
      <c r="AR8" s="3437"/>
      <c r="AS8" s="3397"/>
      <c r="AT8" s="3398"/>
      <c r="AU8" s="3847"/>
      <c r="AV8" s="3840"/>
      <c r="AW8" s="3841"/>
      <c r="AX8" s="3842"/>
      <c r="AY8" s="3858"/>
      <c r="AZ8" s="3859"/>
      <c r="BA8" s="3859"/>
      <c r="BB8" s="3860"/>
      <c r="BC8" s="3378"/>
      <c r="BD8" s="3379"/>
      <c r="BE8" s="3379"/>
      <c r="BF8" s="3379"/>
      <c r="BG8" s="3379"/>
      <c r="BH8" s="3379"/>
      <c r="BI8" s="3379"/>
      <c r="BJ8" s="3379"/>
      <c r="BK8" s="3379"/>
      <c r="BL8" s="3380"/>
    </row>
    <row r="9" spans="1:70" s="754" customFormat="1" ht="15" customHeight="1">
      <c r="A9" s="3335"/>
      <c r="B9" s="3320" t="s">
        <v>268</v>
      </c>
      <c r="C9" s="3321"/>
      <c r="D9" s="3322"/>
      <c r="E9" s="3864" t="s">
        <v>267</v>
      </c>
      <c r="F9" s="3865"/>
      <c r="G9" s="3323"/>
      <c r="H9" s="3324"/>
      <c r="I9" s="3324"/>
      <c r="J9" s="3324"/>
      <c r="K9" s="3324"/>
      <c r="L9" s="3339"/>
      <c r="M9" s="3834"/>
      <c r="N9" s="3347"/>
      <c r="O9" s="3397"/>
      <c r="P9" s="3398"/>
      <c r="Q9" s="3433"/>
      <c r="R9" s="2194"/>
      <c r="S9" s="2195"/>
      <c r="T9" s="2196"/>
      <c r="U9" s="2194"/>
      <c r="V9" s="2195"/>
      <c r="W9" s="2195"/>
      <c r="X9" s="2194"/>
      <c r="Y9" s="2196"/>
      <c r="Z9" s="3360"/>
      <c r="AA9" s="3360"/>
      <c r="AB9" s="2194"/>
      <c r="AC9" s="2195"/>
      <c r="AD9" s="3836"/>
      <c r="AE9" s="2198"/>
      <c r="AF9" s="2197"/>
      <c r="AG9" s="2199"/>
      <c r="AH9" s="3420" t="s">
        <v>1744</v>
      </c>
      <c r="AI9" s="3421"/>
      <c r="AJ9" s="3422"/>
      <c r="AK9" s="3420" t="s">
        <v>1745</v>
      </c>
      <c r="AL9" s="3421"/>
      <c r="AM9" s="3421"/>
      <c r="AN9" s="3422"/>
      <c r="AO9" s="3420" t="s">
        <v>1211</v>
      </c>
      <c r="AP9" s="3421"/>
      <c r="AQ9" s="3421"/>
      <c r="AR9" s="3422"/>
      <c r="AS9" s="3397"/>
      <c r="AT9" s="3398"/>
      <c r="AU9" s="3847"/>
      <c r="AV9" s="3868" t="s">
        <v>265</v>
      </c>
      <c r="AW9" s="3869"/>
      <c r="AX9" s="3870"/>
      <c r="AY9" s="3858"/>
      <c r="AZ9" s="3859"/>
      <c r="BA9" s="3859"/>
      <c r="BB9" s="3860"/>
      <c r="BC9" s="3378"/>
      <c r="BD9" s="3379"/>
      <c r="BE9" s="3379"/>
      <c r="BF9" s="3379"/>
      <c r="BG9" s="3379"/>
      <c r="BH9" s="3379"/>
      <c r="BI9" s="3379"/>
      <c r="BJ9" s="3379"/>
      <c r="BK9" s="3379"/>
      <c r="BL9" s="3380"/>
    </row>
    <row r="10" spans="1:70" s="754" customFormat="1" ht="15" customHeight="1">
      <c r="A10" s="3335"/>
      <c r="B10" s="3323"/>
      <c r="C10" s="3324"/>
      <c r="D10" s="3325"/>
      <c r="E10" s="3866"/>
      <c r="F10" s="3867"/>
      <c r="G10" s="3323"/>
      <c r="H10" s="3324"/>
      <c r="I10" s="3324"/>
      <c r="J10" s="3324"/>
      <c r="K10" s="3324"/>
      <c r="L10" s="3339"/>
      <c r="M10" s="3834"/>
      <c r="N10" s="3347"/>
      <c r="O10" s="3397"/>
      <c r="P10" s="3398"/>
      <c r="Q10" s="3433"/>
      <c r="R10" s="2194"/>
      <c r="S10" s="2195"/>
      <c r="T10" s="2196"/>
      <c r="U10" s="2194"/>
      <c r="V10" s="2195"/>
      <c r="W10" s="2195"/>
      <c r="X10" s="2194"/>
      <c r="Y10" s="2196"/>
      <c r="Z10" s="3360"/>
      <c r="AA10" s="3360"/>
      <c r="AB10" s="2194"/>
      <c r="AC10" s="2195"/>
      <c r="AD10" s="3874" t="s">
        <v>271</v>
      </c>
      <c r="AE10" s="3875"/>
      <c r="AF10" s="3875" t="s">
        <v>271</v>
      </c>
      <c r="AG10" s="3875"/>
      <c r="AH10" s="3427" t="s">
        <v>1746</v>
      </c>
      <c r="AI10" s="3428"/>
      <c r="AJ10" s="3429"/>
      <c r="AK10" s="3430" t="s">
        <v>1209</v>
      </c>
      <c r="AL10" s="3431"/>
      <c r="AM10" s="3431"/>
      <c r="AN10" s="3432"/>
      <c r="AO10" s="3427" t="s">
        <v>162</v>
      </c>
      <c r="AP10" s="3428"/>
      <c r="AQ10" s="3428"/>
      <c r="AR10" s="3429"/>
      <c r="AS10" s="3399"/>
      <c r="AT10" s="3400"/>
      <c r="AU10" s="3848"/>
      <c r="AV10" s="3871"/>
      <c r="AW10" s="3872"/>
      <c r="AX10" s="3873"/>
      <c r="AY10" s="3861"/>
      <c r="AZ10" s="3862"/>
      <c r="BA10" s="3862"/>
      <c r="BB10" s="3863"/>
      <c r="BC10" s="3381"/>
      <c r="BD10" s="3382"/>
      <c r="BE10" s="3382"/>
      <c r="BF10" s="3382"/>
      <c r="BG10" s="3382"/>
      <c r="BH10" s="3382"/>
      <c r="BI10" s="3382"/>
      <c r="BJ10" s="3382"/>
      <c r="BK10" s="3382"/>
      <c r="BL10" s="3383"/>
    </row>
    <row r="11" spans="1:70" s="754" customFormat="1" ht="15" customHeight="1">
      <c r="A11" s="3515">
        <v>1</v>
      </c>
      <c r="B11" s="3730"/>
      <c r="C11" s="3731"/>
      <c r="D11" s="3731"/>
      <c r="E11" s="3731"/>
      <c r="F11" s="3732"/>
      <c r="G11" s="3730"/>
      <c r="H11" s="3731"/>
      <c r="I11" s="3731"/>
      <c r="J11" s="3731"/>
      <c r="K11" s="3731"/>
      <c r="L11" s="3732"/>
      <c r="M11" s="3733"/>
      <c r="N11" s="3734"/>
      <c r="O11" s="3688"/>
      <c r="P11" s="3689"/>
      <c r="Q11" s="3690"/>
      <c r="R11" s="3688"/>
      <c r="S11" s="3689"/>
      <c r="T11" s="3690"/>
      <c r="U11" s="4044"/>
      <c r="V11" s="4045"/>
      <c r="W11" s="4045"/>
      <c r="X11" s="3700"/>
      <c r="Y11" s="3518" t="s">
        <v>99</v>
      </c>
      <c r="Z11" s="3702"/>
      <c r="AA11" s="3518" t="s">
        <v>99</v>
      </c>
      <c r="AB11" s="3461">
        <f>IF((X13+Z13)&gt;=12,X11+Z11+1,X11+Z11)</f>
        <v>0</v>
      </c>
      <c r="AC11" s="3517" t="s">
        <v>99</v>
      </c>
      <c r="AD11" s="4032"/>
      <c r="AE11" s="4033"/>
      <c r="AF11" s="4036"/>
      <c r="AG11" s="4033"/>
      <c r="AH11" s="4038"/>
      <c r="AI11" s="4039"/>
      <c r="AJ11" s="4040"/>
      <c r="AK11" s="4041"/>
      <c r="AL11" s="4042"/>
      <c r="AM11" s="4042"/>
      <c r="AN11" s="4043"/>
      <c r="AO11" s="4051"/>
      <c r="AP11" s="4052"/>
      <c r="AQ11" s="4052"/>
      <c r="AR11" s="4053"/>
      <c r="AS11" s="3936">
        <f>AF11+SUM(AH11:AR13)</f>
        <v>0</v>
      </c>
      <c r="AT11" s="3937"/>
      <c r="AU11" s="3938"/>
      <c r="AV11" s="4011"/>
      <c r="AW11" s="4012"/>
      <c r="AX11" s="4013"/>
      <c r="AY11" s="1083"/>
      <c r="AZ11" s="1083"/>
      <c r="BA11" s="1083"/>
      <c r="BB11" s="1083"/>
      <c r="BC11" s="4017"/>
      <c r="BD11" s="4018"/>
      <c r="BE11" s="4018"/>
      <c r="BF11" s="4018"/>
      <c r="BG11" s="4018"/>
      <c r="BH11" s="4018"/>
      <c r="BI11" s="4018"/>
      <c r="BJ11" s="4018"/>
      <c r="BK11" s="4018"/>
      <c r="BL11" s="4019"/>
    </row>
    <row r="12" spans="1:70" s="754" customFormat="1" ht="15" customHeight="1">
      <c r="A12" s="3503"/>
      <c r="B12" s="3718"/>
      <c r="C12" s="3719"/>
      <c r="D12" s="3719"/>
      <c r="E12" s="3719"/>
      <c r="F12" s="3720"/>
      <c r="G12" s="3721"/>
      <c r="H12" s="3722"/>
      <c r="I12" s="3722"/>
      <c r="J12" s="3722"/>
      <c r="K12" s="3722"/>
      <c r="L12" s="3723"/>
      <c r="M12" s="3725"/>
      <c r="N12" s="3728"/>
      <c r="O12" s="3755"/>
      <c r="P12" s="3756"/>
      <c r="Q12" s="3757"/>
      <c r="R12" s="3691"/>
      <c r="S12" s="3692"/>
      <c r="T12" s="3693"/>
      <c r="U12" s="3776"/>
      <c r="V12" s="3777"/>
      <c r="W12" s="3777"/>
      <c r="X12" s="3701"/>
      <c r="Y12" s="3510"/>
      <c r="Z12" s="3703"/>
      <c r="AA12" s="3510"/>
      <c r="AB12" s="3462"/>
      <c r="AC12" s="3509"/>
      <c r="AD12" s="4034"/>
      <c r="AE12" s="4035"/>
      <c r="AF12" s="4037"/>
      <c r="AG12" s="4035"/>
      <c r="AH12" s="4026"/>
      <c r="AI12" s="4027"/>
      <c r="AJ12" s="4028"/>
      <c r="AK12" s="4026"/>
      <c r="AL12" s="4027"/>
      <c r="AM12" s="4027"/>
      <c r="AN12" s="4028"/>
      <c r="AO12" s="4029"/>
      <c r="AP12" s="4030"/>
      <c r="AQ12" s="4030"/>
      <c r="AR12" s="4031"/>
      <c r="AS12" s="3939"/>
      <c r="AT12" s="3940"/>
      <c r="AU12" s="3941"/>
      <c r="AV12" s="4014"/>
      <c r="AW12" s="4015"/>
      <c r="AX12" s="4016"/>
      <c r="AY12" s="1084"/>
      <c r="AZ12" s="1084"/>
      <c r="BA12" s="1084"/>
      <c r="BB12" s="1084"/>
      <c r="BC12" s="4020"/>
      <c r="BD12" s="4021"/>
      <c r="BE12" s="4021"/>
      <c r="BF12" s="4021"/>
      <c r="BG12" s="4021"/>
      <c r="BH12" s="4021"/>
      <c r="BI12" s="4021"/>
      <c r="BJ12" s="4021"/>
      <c r="BK12" s="4021"/>
      <c r="BL12" s="4022"/>
    </row>
    <row r="13" spans="1:70" s="754" customFormat="1" ht="15" customHeight="1">
      <c r="A13" s="3504"/>
      <c r="B13" s="3735"/>
      <c r="C13" s="3736"/>
      <c r="D13" s="3737"/>
      <c r="E13" s="3738"/>
      <c r="F13" s="3739"/>
      <c r="G13" s="3718"/>
      <c r="H13" s="3719"/>
      <c r="I13" s="3719"/>
      <c r="J13" s="3719"/>
      <c r="K13" s="3719"/>
      <c r="L13" s="3720"/>
      <c r="M13" s="3726"/>
      <c r="N13" s="3729"/>
      <c r="O13" s="3758"/>
      <c r="P13" s="3759"/>
      <c r="Q13" s="3760"/>
      <c r="R13" s="3771"/>
      <c r="S13" s="3772"/>
      <c r="T13" s="3773"/>
      <c r="U13" s="3783"/>
      <c r="V13" s="3784"/>
      <c r="W13" s="3784"/>
      <c r="X13" s="1057"/>
      <c r="Y13" s="1085" t="s">
        <v>28</v>
      </c>
      <c r="Z13" s="1058"/>
      <c r="AA13" s="1085" t="s">
        <v>28</v>
      </c>
      <c r="AB13" s="979">
        <f>IF((X13+Z13)&gt;=12,X13+Z13-12,X13+Z13)</f>
        <v>0</v>
      </c>
      <c r="AC13" s="1086" t="s">
        <v>28</v>
      </c>
      <c r="AD13" s="1122"/>
      <c r="AE13" s="1123"/>
      <c r="AF13" s="1124"/>
      <c r="AG13" s="1125"/>
      <c r="AH13" s="4026"/>
      <c r="AI13" s="4027"/>
      <c r="AJ13" s="4028"/>
      <c r="AK13" s="4046"/>
      <c r="AL13" s="4047"/>
      <c r="AM13" s="4047"/>
      <c r="AN13" s="4048"/>
      <c r="AO13" s="4029"/>
      <c r="AP13" s="4030"/>
      <c r="AQ13" s="4030"/>
      <c r="AR13" s="4031"/>
      <c r="AS13" s="3939"/>
      <c r="AT13" s="3940"/>
      <c r="AU13" s="3941"/>
      <c r="AV13" s="4049"/>
      <c r="AW13" s="3719"/>
      <c r="AX13" s="4050"/>
      <c r="AY13" s="974"/>
      <c r="AZ13" s="974"/>
      <c r="BA13" s="974"/>
      <c r="BB13" s="974"/>
      <c r="BC13" s="4023"/>
      <c r="BD13" s="4024"/>
      <c r="BE13" s="4024"/>
      <c r="BF13" s="4024"/>
      <c r="BG13" s="4024"/>
      <c r="BH13" s="4024"/>
      <c r="BI13" s="4024"/>
      <c r="BJ13" s="4024"/>
      <c r="BK13" s="4024"/>
      <c r="BL13" s="4025"/>
    </row>
    <row r="14" spans="1:70" s="754" customFormat="1" ht="15" customHeight="1">
      <c r="A14" s="3502">
        <v>2</v>
      </c>
      <c r="B14" s="3715"/>
      <c r="C14" s="3716"/>
      <c r="D14" s="3716"/>
      <c r="E14" s="3716"/>
      <c r="F14" s="3717"/>
      <c r="G14" s="3715"/>
      <c r="H14" s="3716"/>
      <c r="I14" s="3716"/>
      <c r="J14" s="3716"/>
      <c r="K14" s="3716"/>
      <c r="L14" s="3717"/>
      <c r="M14" s="3724"/>
      <c r="N14" s="3727"/>
      <c r="O14" s="3768"/>
      <c r="P14" s="3769"/>
      <c r="Q14" s="3770"/>
      <c r="R14" s="3768"/>
      <c r="S14" s="3769"/>
      <c r="T14" s="3770"/>
      <c r="U14" s="3774"/>
      <c r="V14" s="3775"/>
      <c r="W14" s="3775"/>
      <c r="X14" s="3778"/>
      <c r="Y14" s="3429" t="s">
        <v>99</v>
      </c>
      <c r="Z14" s="3779"/>
      <c r="AA14" s="3429" t="s">
        <v>99</v>
      </c>
      <c r="AB14" s="3548">
        <f>IF((X16+Z16)&gt;=12,X14+Z14+1,X14+Z14)</f>
        <v>0</v>
      </c>
      <c r="AC14" s="3428" t="s">
        <v>99</v>
      </c>
      <c r="AD14" s="4069"/>
      <c r="AE14" s="4070"/>
      <c r="AF14" s="4071"/>
      <c r="AG14" s="4070"/>
      <c r="AH14" s="4026"/>
      <c r="AI14" s="4027"/>
      <c r="AJ14" s="4028"/>
      <c r="AK14" s="4026"/>
      <c r="AL14" s="4027"/>
      <c r="AM14" s="4027"/>
      <c r="AN14" s="4028"/>
      <c r="AO14" s="4029"/>
      <c r="AP14" s="4030"/>
      <c r="AQ14" s="4030"/>
      <c r="AR14" s="4031"/>
      <c r="AS14" s="3526">
        <f>AF14+SUM(AH14:AR16)</f>
        <v>0</v>
      </c>
      <c r="AT14" s="3527"/>
      <c r="AU14" s="3942"/>
      <c r="AV14" s="4054"/>
      <c r="AW14" s="4055"/>
      <c r="AX14" s="4056"/>
      <c r="AY14" s="1091"/>
      <c r="AZ14" s="1091"/>
      <c r="BA14" s="1091"/>
      <c r="BB14" s="1091"/>
      <c r="BC14" s="4057"/>
      <c r="BD14" s="4058"/>
      <c r="BE14" s="4058"/>
      <c r="BF14" s="4058"/>
      <c r="BG14" s="4058"/>
      <c r="BH14" s="4058"/>
      <c r="BI14" s="4058"/>
      <c r="BJ14" s="4058"/>
      <c r="BK14" s="4058"/>
      <c r="BL14" s="4059"/>
    </row>
    <row r="15" spans="1:70" s="754" customFormat="1" ht="15" customHeight="1">
      <c r="A15" s="3503"/>
      <c r="B15" s="3718"/>
      <c r="C15" s="3719"/>
      <c r="D15" s="3719"/>
      <c r="E15" s="3719"/>
      <c r="F15" s="3720"/>
      <c r="G15" s="3721"/>
      <c r="H15" s="3722"/>
      <c r="I15" s="3722"/>
      <c r="J15" s="3722"/>
      <c r="K15" s="3722"/>
      <c r="L15" s="3723"/>
      <c r="M15" s="3725"/>
      <c r="N15" s="3728"/>
      <c r="O15" s="3755"/>
      <c r="P15" s="3756"/>
      <c r="Q15" s="3757"/>
      <c r="R15" s="3691"/>
      <c r="S15" s="3692"/>
      <c r="T15" s="3693"/>
      <c r="U15" s="3776"/>
      <c r="V15" s="3777"/>
      <c r="W15" s="3777"/>
      <c r="X15" s="3701"/>
      <c r="Y15" s="3510"/>
      <c r="Z15" s="3703"/>
      <c r="AA15" s="3510"/>
      <c r="AB15" s="3462"/>
      <c r="AC15" s="3509"/>
      <c r="AD15" s="4034"/>
      <c r="AE15" s="4035"/>
      <c r="AF15" s="4037"/>
      <c r="AG15" s="4035"/>
      <c r="AH15" s="4026"/>
      <c r="AI15" s="4027"/>
      <c r="AJ15" s="4028"/>
      <c r="AK15" s="4026"/>
      <c r="AL15" s="4027"/>
      <c r="AM15" s="4027"/>
      <c r="AN15" s="4028"/>
      <c r="AO15" s="4029"/>
      <c r="AP15" s="4030"/>
      <c r="AQ15" s="4030"/>
      <c r="AR15" s="4031"/>
      <c r="AS15" s="3526"/>
      <c r="AT15" s="3527"/>
      <c r="AU15" s="3942"/>
      <c r="AV15" s="4054"/>
      <c r="AW15" s="4055"/>
      <c r="AX15" s="4056"/>
      <c r="AY15" s="1084"/>
      <c r="AZ15" s="1084"/>
      <c r="BA15" s="1084"/>
      <c r="BB15" s="1084"/>
      <c r="BC15" s="4060"/>
      <c r="BD15" s="4061"/>
      <c r="BE15" s="4061"/>
      <c r="BF15" s="4061"/>
      <c r="BG15" s="4061"/>
      <c r="BH15" s="4061"/>
      <c r="BI15" s="4061"/>
      <c r="BJ15" s="4061"/>
      <c r="BK15" s="4061"/>
      <c r="BL15" s="4062"/>
    </row>
    <row r="16" spans="1:70" s="754" customFormat="1" ht="15" customHeight="1">
      <c r="A16" s="3504"/>
      <c r="B16" s="3735"/>
      <c r="C16" s="3736"/>
      <c r="D16" s="3737"/>
      <c r="E16" s="3738"/>
      <c r="F16" s="3739"/>
      <c r="G16" s="3718"/>
      <c r="H16" s="3719"/>
      <c r="I16" s="3719"/>
      <c r="J16" s="3719"/>
      <c r="K16" s="3719"/>
      <c r="L16" s="3720"/>
      <c r="M16" s="3726"/>
      <c r="N16" s="3729"/>
      <c r="O16" s="3758"/>
      <c r="P16" s="3759"/>
      <c r="Q16" s="3760"/>
      <c r="R16" s="3771"/>
      <c r="S16" s="3772"/>
      <c r="T16" s="3773"/>
      <c r="U16" s="3783"/>
      <c r="V16" s="3784"/>
      <c r="W16" s="3784"/>
      <c r="X16" s="1057"/>
      <c r="Y16" s="1085" t="s">
        <v>28</v>
      </c>
      <c r="Z16" s="1058"/>
      <c r="AA16" s="1085" t="s">
        <v>28</v>
      </c>
      <c r="AB16" s="1092">
        <f>IF((X16+Z16)&gt;=12,X16+Z16-12,X16+Z16)</f>
        <v>0</v>
      </c>
      <c r="AC16" s="1086" t="s">
        <v>28</v>
      </c>
      <c r="AD16" s="1122"/>
      <c r="AE16" s="1123"/>
      <c r="AF16" s="1124"/>
      <c r="AG16" s="1125"/>
      <c r="AH16" s="4026"/>
      <c r="AI16" s="4027"/>
      <c r="AJ16" s="4028"/>
      <c r="AK16" s="4026"/>
      <c r="AL16" s="4027"/>
      <c r="AM16" s="4027"/>
      <c r="AN16" s="4028"/>
      <c r="AO16" s="4029"/>
      <c r="AP16" s="4030"/>
      <c r="AQ16" s="4030"/>
      <c r="AR16" s="4031"/>
      <c r="AS16" s="3526"/>
      <c r="AT16" s="3527"/>
      <c r="AU16" s="3942"/>
      <c r="AV16" s="4066"/>
      <c r="AW16" s="4067"/>
      <c r="AX16" s="4068"/>
      <c r="AY16" s="974"/>
      <c r="AZ16" s="974"/>
      <c r="BA16" s="974"/>
      <c r="BB16" s="974"/>
      <c r="BC16" s="4063"/>
      <c r="BD16" s="4064"/>
      <c r="BE16" s="4064"/>
      <c r="BF16" s="4064"/>
      <c r="BG16" s="4064"/>
      <c r="BH16" s="4064"/>
      <c r="BI16" s="4064"/>
      <c r="BJ16" s="4064"/>
      <c r="BK16" s="4064"/>
      <c r="BL16" s="4065"/>
    </row>
    <row r="17" spans="1:71" s="754" customFormat="1" ht="15" customHeight="1">
      <c r="A17" s="3503">
        <v>3</v>
      </c>
      <c r="B17" s="3715"/>
      <c r="C17" s="3716"/>
      <c r="D17" s="3716"/>
      <c r="E17" s="3716"/>
      <c r="F17" s="3717"/>
      <c r="G17" s="3715"/>
      <c r="H17" s="3716"/>
      <c r="I17" s="3716"/>
      <c r="J17" s="3716"/>
      <c r="K17" s="3716"/>
      <c r="L17" s="3717"/>
      <c r="M17" s="3724"/>
      <c r="N17" s="3727"/>
      <c r="O17" s="3768"/>
      <c r="P17" s="3769"/>
      <c r="Q17" s="3770"/>
      <c r="R17" s="3768"/>
      <c r="S17" s="3769"/>
      <c r="T17" s="3770"/>
      <c r="U17" s="3774"/>
      <c r="V17" s="3775"/>
      <c r="W17" s="3775"/>
      <c r="X17" s="3778"/>
      <c r="Y17" s="3429" t="s">
        <v>99</v>
      </c>
      <c r="Z17" s="3779"/>
      <c r="AA17" s="3429" t="s">
        <v>99</v>
      </c>
      <c r="AB17" s="3943">
        <f>IF((X19+Z19)&gt;=12,X17+Z17+1,X17+Z17)</f>
        <v>0</v>
      </c>
      <c r="AC17" s="3428" t="s">
        <v>99</v>
      </c>
      <c r="AD17" s="4069"/>
      <c r="AE17" s="4070"/>
      <c r="AF17" s="4071"/>
      <c r="AG17" s="4070"/>
      <c r="AH17" s="4026"/>
      <c r="AI17" s="4027"/>
      <c r="AJ17" s="4028"/>
      <c r="AK17" s="4026"/>
      <c r="AL17" s="4027"/>
      <c r="AM17" s="4027"/>
      <c r="AN17" s="4028"/>
      <c r="AO17" s="4029"/>
      <c r="AP17" s="4030"/>
      <c r="AQ17" s="4030"/>
      <c r="AR17" s="4031"/>
      <c r="AS17" s="3526">
        <f>AF17+SUM(AH17:AR19)</f>
        <v>0</v>
      </c>
      <c r="AT17" s="3527"/>
      <c r="AU17" s="3942"/>
      <c r="AV17" s="4054"/>
      <c r="AW17" s="4055"/>
      <c r="AX17" s="4056"/>
      <c r="AY17" s="1091"/>
      <c r="AZ17" s="1091"/>
      <c r="BA17" s="1091"/>
      <c r="BB17" s="1091"/>
      <c r="BC17" s="4057"/>
      <c r="BD17" s="4058"/>
      <c r="BE17" s="4058"/>
      <c r="BF17" s="4058"/>
      <c r="BG17" s="4058"/>
      <c r="BH17" s="4058"/>
      <c r="BI17" s="4058"/>
      <c r="BJ17" s="4058"/>
      <c r="BK17" s="4058"/>
      <c r="BL17" s="4059"/>
    </row>
    <row r="18" spans="1:71" s="754" customFormat="1" ht="15" customHeight="1">
      <c r="A18" s="3503"/>
      <c r="B18" s="3718"/>
      <c r="C18" s="3719"/>
      <c r="D18" s="3719"/>
      <c r="E18" s="3719"/>
      <c r="F18" s="3720"/>
      <c r="G18" s="3721"/>
      <c r="H18" s="3722"/>
      <c r="I18" s="3722"/>
      <c r="J18" s="3722"/>
      <c r="K18" s="3722"/>
      <c r="L18" s="3723"/>
      <c r="M18" s="3725"/>
      <c r="N18" s="3728"/>
      <c r="O18" s="3755"/>
      <c r="P18" s="3756"/>
      <c r="Q18" s="3757"/>
      <c r="R18" s="3691"/>
      <c r="S18" s="3692"/>
      <c r="T18" s="3693"/>
      <c r="U18" s="3776"/>
      <c r="V18" s="3777"/>
      <c r="W18" s="3777"/>
      <c r="X18" s="3701"/>
      <c r="Y18" s="3510"/>
      <c r="Z18" s="3703"/>
      <c r="AA18" s="3510"/>
      <c r="AB18" s="3548"/>
      <c r="AC18" s="3509"/>
      <c r="AD18" s="4034"/>
      <c r="AE18" s="4035"/>
      <c r="AF18" s="4037"/>
      <c r="AG18" s="4035"/>
      <c r="AH18" s="4026"/>
      <c r="AI18" s="4027"/>
      <c r="AJ18" s="4028"/>
      <c r="AK18" s="4026"/>
      <c r="AL18" s="4027"/>
      <c r="AM18" s="4027"/>
      <c r="AN18" s="4028"/>
      <c r="AO18" s="4029"/>
      <c r="AP18" s="4030"/>
      <c r="AQ18" s="4030"/>
      <c r="AR18" s="4031"/>
      <c r="AS18" s="3526"/>
      <c r="AT18" s="3527"/>
      <c r="AU18" s="3942"/>
      <c r="AV18" s="4054"/>
      <c r="AW18" s="4055"/>
      <c r="AX18" s="4056"/>
      <c r="AY18" s="1084"/>
      <c r="AZ18" s="1084"/>
      <c r="BA18" s="1084"/>
      <c r="BB18" s="1084"/>
      <c r="BC18" s="4060"/>
      <c r="BD18" s="4061"/>
      <c r="BE18" s="4061"/>
      <c r="BF18" s="4061"/>
      <c r="BG18" s="4061"/>
      <c r="BH18" s="4061"/>
      <c r="BI18" s="4061"/>
      <c r="BJ18" s="4061"/>
      <c r="BK18" s="4061"/>
      <c r="BL18" s="4062"/>
    </row>
    <row r="19" spans="1:71" s="754" customFormat="1" ht="15" customHeight="1">
      <c r="A19" s="3503"/>
      <c r="B19" s="3735"/>
      <c r="C19" s="3736"/>
      <c r="D19" s="3737"/>
      <c r="E19" s="3738"/>
      <c r="F19" s="3739"/>
      <c r="G19" s="3718"/>
      <c r="H19" s="3719"/>
      <c r="I19" s="3719"/>
      <c r="J19" s="3719"/>
      <c r="K19" s="3719"/>
      <c r="L19" s="3720"/>
      <c r="M19" s="3726"/>
      <c r="N19" s="3729"/>
      <c r="O19" s="3758"/>
      <c r="P19" s="3759"/>
      <c r="Q19" s="3760"/>
      <c r="R19" s="3771"/>
      <c r="S19" s="3772"/>
      <c r="T19" s="3773"/>
      <c r="U19" s="3783"/>
      <c r="V19" s="3784"/>
      <c r="W19" s="3784"/>
      <c r="X19" s="1057"/>
      <c r="Y19" s="1085" t="s">
        <v>28</v>
      </c>
      <c r="Z19" s="1058"/>
      <c r="AA19" s="1085" t="s">
        <v>28</v>
      </c>
      <c r="AB19" s="1093">
        <f>IF((X19+Z19)&gt;=12,X19+Z19-12,X19+Z19)</f>
        <v>0</v>
      </c>
      <c r="AC19" s="1086" t="s">
        <v>28</v>
      </c>
      <c r="AD19" s="1122"/>
      <c r="AE19" s="1126"/>
      <c r="AF19" s="1124"/>
      <c r="AG19" s="1125"/>
      <c r="AH19" s="4026"/>
      <c r="AI19" s="4027"/>
      <c r="AJ19" s="4028"/>
      <c r="AK19" s="4026"/>
      <c r="AL19" s="4027"/>
      <c r="AM19" s="4027"/>
      <c r="AN19" s="4028"/>
      <c r="AO19" s="4029"/>
      <c r="AP19" s="4030"/>
      <c r="AQ19" s="4030"/>
      <c r="AR19" s="4031"/>
      <c r="AS19" s="3526"/>
      <c r="AT19" s="3527"/>
      <c r="AU19" s="3942"/>
      <c r="AV19" s="4066"/>
      <c r="AW19" s="4067"/>
      <c r="AX19" s="4068"/>
      <c r="AY19" s="974"/>
      <c r="AZ19" s="974"/>
      <c r="BA19" s="974"/>
      <c r="BB19" s="974"/>
      <c r="BC19" s="4063"/>
      <c r="BD19" s="4064"/>
      <c r="BE19" s="4064"/>
      <c r="BF19" s="4064"/>
      <c r="BG19" s="4064"/>
      <c r="BH19" s="4064"/>
      <c r="BI19" s="4064"/>
      <c r="BJ19" s="4064"/>
      <c r="BK19" s="4064"/>
      <c r="BL19" s="4065"/>
    </row>
    <row r="20" spans="1:71" s="754" customFormat="1" ht="15" customHeight="1">
      <c r="A20" s="3502">
        <v>4</v>
      </c>
      <c r="B20" s="3715"/>
      <c r="C20" s="3716"/>
      <c r="D20" s="3716"/>
      <c r="E20" s="3716"/>
      <c r="F20" s="3717"/>
      <c r="G20" s="3715"/>
      <c r="H20" s="3716"/>
      <c r="I20" s="3716"/>
      <c r="J20" s="3716"/>
      <c r="K20" s="3716"/>
      <c r="L20" s="3717"/>
      <c r="M20" s="3724"/>
      <c r="N20" s="3727"/>
      <c r="O20" s="3768"/>
      <c r="P20" s="3769"/>
      <c r="Q20" s="3770"/>
      <c r="R20" s="3768"/>
      <c r="S20" s="3769"/>
      <c r="T20" s="3770"/>
      <c r="U20" s="3774"/>
      <c r="V20" s="3775"/>
      <c r="W20" s="3775"/>
      <c r="X20" s="3778"/>
      <c r="Y20" s="3429" t="s">
        <v>99</v>
      </c>
      <c r="Z20" s="3779"/>
      <c r="AA20" s="3429" t="s">
        <v>99</v>
      </c>
      <c r="AB20" s="3943">
        <f>IF((X22+Z22)&gt;=12,X20+Z20+1,X20+Z20)</f>
        <v>0</v>
      </c>
      <c r="AC20" s="3428" t="s">
        <v>99</v>
      </c>
      <c r="AD20" s="4069"/>
      <c r="AE20" s="4070"/>
      <c r="AF20" s="4071"/>
      <c r="AG20" s="4070"/>
      <c r="AH20" s="4026"/>
      <c r="AI20" s="4027"/>
      <c r="AJ20" s="4028"/>
      <c r="AK20" s="4026"/>
      <c r="AL20" s="4027"/>
      <c r="AM20" s="4027"/>
      <c r="AN20" s="4028"/>
      <c r="AO20" s="4029"/>
      <c r="AP20" s="4030"/>
      <c r="AQ20" s="4030"/>
      <c r="AR20" s="4031"/>
      <c r="AS20" s="3526">
        <f>AF20+SUM(AH20:AR22)</f>
        <v>0</v>
      </c>
      <c r="AT20" s="3527"/>
      <c r="AU20" s="3942"/>
      <c r="AV20" s="4054"/>
      <c r="AW20" s="4055"/>
      <c r="AX20" s="4056"/>
      <c r="AY20" s="1091"/>
      <c r="AZ20" s="1091"/>
      <c r="BA20" s="1091"/>
      <c r="BB20" s="1091"/>
      <c r="BC20" s="4057"/>
      <c r="BD20" s="4058"/>
      <c r="BE20" s="4058"/>
      <c r="BF20" s="4058"/>
      <c r="BG20" s="4058"/>
      <c r="BH20" s="4058"/>
      <c r="BI20" s="4058"/>
      <c r="BJ20" s="4058"/>
      <c r="BK20" s="4058"/>
      <c r="BL20" s="4059"/>
    </row>
    <row r="21" spans="1:71" s="754" customFormat="1" ht="15" customHeight="1">
      <c r="A21" s="3503"/>
      <c r="B21" s="3718"/>
      <c r="C21" s="3719"/>
      <c r="D21" s="3719"/>
      <c r="E21" s="3719"/>
      <c r="F21" s="3720"/>
      <c r="G21" s="3721"/>
      <c r="H21" s="3722"/>
      <c r="I21" s="3722"/>
      <c r="J21" s="3722"/>
      <c r="K21" s="3722"/>
      <c r="L21" s="3723"/>
      <c r="M21" s="3725"/>
      <c r="N21" s="3728"/>
      <c r="O21" s="4072"/>
      <c r="P21" s="4073"/>
      <c r="Q21" s="4074"/>
      <c r="R21" s="3691"/>
      <c r="S21" s="3692"/>
      <c r="T21" s="3693"/>
      <c r="U21" s="3776"/>
      <c r="V21" s="3777"/>
      <c r="W21" s="3777"/>
      <c r="X21" s="3701"/>
      <c r="Y21" s="3510"/>
      <c r="Z21" s="3703"/>
      <c r="AA21" s="3510"/>
      <c r="AB21" s="3548"/>
      <c r="AC21" s="3509"/>
      <c r="AD21" s="4034"/>
      <c r="AE21" s="4035"/>
      <c r="AF21" s="4037"/>
      <c r="AG21" s="4035"/>
      <c r="AH21" s="4026"/>
      <c r="AI21" s="4027"/>
      <c r="AJ21" s="4028"/>
      <c r="AK21" s="4026"/>
      <c r="AL21" s="4027"/>
      <c r="AM21" s="4027"/>
      <c r="AN21" s="4028"/>
      <c r="AO21" s="4029"/>
      <c r="AP21" s="4030"/>
      <c r="AQ21" s="4030"/>
      <c r="AR21" s="4031"/>
      <c r="AS21" s="3526"/>
      <c r="AT21" s="3527"/>
      <c r="AU21" s="3942"/>
      <c r="AV21" s="4054"/>
      <c r="AW21" s="4055"/>
      <c r="AX21" s="4056"/>
      <c r="AY21" s="1084"/>
      <c r="AZ21" s="1084"/>
      <c r="BA21" s="1084"/>
      <c r="BB21" s="1084"/>
      <c r="BC21" s="4060"/>
      <c r="BD21" s="4061"/>
      <c r="BE21" s="4061"/>
      <c r="BF21" s="4061"/>
      <c r="BG21" s="4061"/>
      <c r="BH21" s="4061"/>
      <c r="BI21" s="4061"/>
      <c r="BJ21" s="4061"/>
      <c r="BK21" s="4061"/>
      <c r="BL21" s="4062"/>
    </row>
    <row r="22" spans="1:71" s="754" customFormat="1" ht="15" customHeight="1">
      <c r="A22" s="3504"/>
      <c r="B22" s="3735"/>
      <c r="C22" s="3736"/>
      <c r="D22" s="3737"/>
      <c r="E22" s="3738"/>
      <c r="F22" s="3739"/>
      <c r="G22" s="3718"/>
      <c r="H22" s="3719"/>
      <c r="I22" s="3719"/>
      <c r="J22" s="3719"/>
      <c r="K22" s="3719"/>
      <c r="L22" s="3720"/>
      <c r="M22" s="3726"/>
      <c r="N22" s="3729"/>
      <c r="O22" s="4075"/>
      <c r="P22" s="4076"/>
      <c r="Q22" s="4077"/>
      <c r="R22" s="3771"/>
      <c r="S22" s="3772"/>
      <c r="T22" s="3773"/>
      <c r="U22" s="3783"/>
      <c r="V22" s="3784"/>
      <c r="W22" s="3784"/>
      <c r="X22" s="1057"/>
      <c r="Y22" s="1085" t="s">
        <v>28</v>
      </c>
      <c r="Z22" s="1058"/>
      <c r="AA22" s="1085" t="s">
        <v>28</v>
      </c>
      <c r="AB22" s="1093">
        <f>IF((X22+Z22)&gt;=12,X22+Z22-12,X22+Z22)</f>
        <v>0</v>
      </c>
      <c r="AC22" s="1086" t="s">
        <v>28</v>
      </c>
      <c r="AD22" s="1122"/>
      <c r="AE22" s="1123"/>
      <c r="AF22" s="1124"/>
      <c r="AG22" s="1125"/>
      <c r="AH22" s="4026"/>
      <c r="AI22" s="4027"/>
      <c r="AJ22" s="4028"/>
      <c r="AK22" s="4026"/>
      <c r="AL22" s="4027"/>
      <c r="AM22" s="4027"/>
      <c r="AN22" s="4028"/>
      <c r="AO22" s="4029"/>
      <c r="AP22" s="4030"/>
      <c r="AQ22" s="4030"/>
      <c r="AR22" s="4031"/>
      <c r="AS22" s="3526"/>
      <c r="AT22" s="3527"/>
      <c r="AU22" s="3942"/>
      <c r="AV22" s="4066"/>
      <c r="AW22" s="4067"/>
      <c r="AX22" s="4068"/>
      <c r="AY22" s="974"/>
      <c r="AZ22" s="974"/>
      <c r="BA22" s="974"/>
      <c r="BB22" s="974"/>
      <c r="BC22" s="4063"/>
      <c r="BD22" s="4064"/>
      <c r="BE22" s="4064"/>
      <c r="BF22" s="4064"/>
      <c r="BG22" s="4064"/>
      <c r="BH22" s="4064"/>
      <c r="BI22" s="4064"/>
      <c r="BJ22" s="4064"/>
      <c r="BK22" s="4064"/>
      <c r="BL22" s="4065"/>
    </row>
    <row r="23" spans="1:71" s="754" customFormat="1" ht="15" customHeight="1">
      <c r="A23" s="3503">
        <v>5</v>
      </c>
      <c r="B23" s="3721"/>
      <c r="C23" s="3722"/>
      <c r="D23" s="3722"/>
      <c r="E23" s="3722"/>
      <c r="F23" s="3723"/>
      <c r="G23" s="3715"/>
      <c r="H23" s="3716"/>
      <c r="I23" s="3716"/>
      <c r="J23" s="3716"/>
      <c r="K23" s="3716"/>
      <c r="L23" s="3717"/>
      <c r="M23" s="3725"/>
      <c r="N23" s="3728"/>
      <c r="O23" s="3768"/>
      <c r="P23" s="3769"/>
      <c r="Q23" s="3770"/>
      <c r="R23" s="3691"/>
      <c r="S23" s="3692"/>
      <c r="T23" s="3693"/>
      <c r="U23" s="3776"/>
      <c r="V23" s="3777"/>
      <c r="W23" s="3777"/>
      <c r="X23" s="3701"/>
      <c r="Y23" s="3510" t="s">
        <v>99</v>
      </c>
      <c r="Z23" s="3703"/>
      <c r="AA23" s="3510" t="s">
        <v>99</v>
      </c>
      <c r="AB23" s="3943">
        <f>IF((X25+Z25)&gt;=12,X23+Z23+1,X23+Z23)</f>
        <v>0</v>
      </c>
      <c r="AC23" s="3509" t="s">
        <v>99</v>
      </c>
      <c r="AD23" s="4078"/>
      <c r="AE23" s="4079"/>
      <c r="AF23" s="4080"/>
      <c r="AG23" s="4079"/>
      <c r="AH23" s="4026"/>
      <c r="AI23" s="4027"/>
      <c r="AJ23" s="4028"/>
      <c r="AK23" s="4026"/>
      <c r="AL23" s="4027"/>
      <c r="AM23" s="4027"/>
      <c r="AN23" s="4028"/>
      <c r="AO23" s="4029"/>
      <c r="AP23" s="4030"/>
      <c r="AQ23" s="4030"/>
      <c r="AR23" s="4031"/>
      <c r="AS23" s="3526">
        <f>AF23+SUM(AH23:AR25)</f>
        <v>0</v>
      </c>
      <c r="AT23" s="3527"/>
      <c r="AU23" s="3942"/>
      <c r="AV23" s="4054"/>
      <c r="AW23" s="4055"/>
      <c r="AX23" s="4056"/>
      <c r="AY23" s="1091"/>
      <c r="AZ23" s="1091"/>
      <c r="BA23" s="1091"/>
      <c r="BB23" s="1091"/>
      <c r="BC23" s="4057"/>
      <c r="BD23" s="4058"/>
      <c r="BE23" s="4058"/>
      <c r="BF23" s="4058"/>
      <c r="BG23" s="4058"/>
      <c r="BH23" s="4058"/>
      <c r="BI23" s="4058"/>
      <c r="BJ23" s="4058"/>
      <c r="BK23" s="4058"/>
      <c r="BL23" s="4059"/>
    </row>
    <row r="24" spans="1:71" s="754" customFormat="1" ht="15" customHeight="1">
      <c r="A24" s="3503"/>
      <c r="B24" s="3718"/>
      <c r="C24" s="3719"/>
      <c r="D24" s="3719"/>
      <c r="E24" s="3719"/>
      <c r="F24" s="3720"/>
      <c r="G24" s="3721"/>
      <c r="H24" s="3722"/>
      <c r="I24" s="3722"/>
      <c r="J24" s="3722"/>
      <c r="K24" s="3722"/>
      <c r="L24" s="3723"/>
      <c r="M24" s="3725"/>
      <c r="N24" s="3728"/>
      <c r="O24" s="4072"/>
      <c r="P24" s="4073"/>
      <c r="Q24" s="4074"/>
      <c r="R24" s="3691"/>
      <c r="S24" s="3692"/>
      <c r="T24" s="3693"/>
      <c r="U24" s="3776"/>
      <c r="V24" s="3777"/>
      <c r="W24" s="3777"/>
      <c r="X24" s="3701"/>
      <c r="Y24" s="3510"/>
      <c r="Z24" s="3703"/>
      <c r="AA24" s="3510"/>
      <c r="AB24" s="3548"/>
      <c r="AC24" s="3509"/>
      <c r="AD24" s="4034"/>
      <c r="AE24" s="4035"/>
      <c r="AF24" s="4037"/>
      <c r="AG24" s="4035"/>
      <c r="AH24" s="4026"/>
      <c r="AI24" s="4027"/>
      <c r="AJ24" s="4028"/>
      <c r="AK24" s="4026"/>
      <c r="AL24" s="4027"/>
      <c r="AM24" s="4027"/>
      <c r="AN24" s="4028"/>
      <c r="AO24" s="4029"/>
      <c r="AP24" s="4030"/>
      <c r="AQ24" s="4030"/>
      <c r="AR24" s="4031"/>
      <c r="AS24" s="3526"/>
      <c r="AT24" s="3527"/>
      <c r="AU24" s="3942"/>
      <c r="AV24" s="4054"/>
      <c r="AW24" s="4055"/>
      <c r="AX24" s="4056"/>
      <c r="AY24" s="1084"/>
      <c r="AZ24" s="1084"/>
      <c r="BA24" s="1084"/>
      <c r="BB24" s="1084"/>
      <c r="BC24" s="4060"/>
      <c r="BD24" s="4061"/>
      <c r="BE24" s="4061"/>
      <c r="BF24" s="4061"/>
      <c r="BG24" s="4061"/>
      <c r="BH24" s="4061"/>
      <c r="BI24" s="4061"/>
      <c r="BJ24" s="4061"/>
      <c r="BK24" s="4061"/>
      <c r="BL24" s="4062"/>
    </row>
    <row r="25" spans="1:71" s="754" customFormat="1" ht="15" customHeight="1">
      <c r="A25" s="3503"/>
      <c r="B25" s="4081"/>
      <c r="C25" s="4082"/>
      <c r="D25" s="4083"/>
      <c r="E25" s="4084"/>
      <c r="F25" s="4085"/>
      <c r="G25" s="3718"/>
      <c r="H25" s="3719"/>
      <c r="I25" s="3719"/>
      <c r="J25" s="3719"/>
      <c r="K25" s="3719"/>
      <c r="L25" s="3720"/>
      <c r="M25" s="3725"/>
      <c r="N25" s="3728"/>
      <c r="O25" s="4075"/>
      <c r="P25" s="4076"/>
      <c r="Q25" s="4077"/>
      <c r="R25" s="3691"/>
      <c r="S25" s="3692"/>
      <c r="T25" s="3693"/>
      <c r="U25" s="3674"/>
      <c r="V25" s="3675"/>
      <c r="W25" s="3675"/>
      <c r="X25" s="1051"/>
      <c r="Y25" s="1095" t="s">
        <v>28</v>
      </c>
      <c r="Z25" s="1052"/>
      <c r="AA25" s="1095" t="s">
        <v>28</v>
      </c>
      <c r="AB25" s="1093">
        <f>IF((X25+Z25)&gt;=12,X25+Z25-12,X25+Z25)</f>
        <v>0</v>
      </c>
      <c r="AC25" s="1042" t="s">
        <v>28</v>
      </c>
      <c r="AD25" s="1127"/>
      <c r="AE25" s="1128"/>
      <c r="AF25" s="1129"/>
      <c r="AG25" s="1130"/>
      <c r="AH25" s="4026"/>
      <c r="AI25" s="4027"/>
      <c r="AJ25" s="4028"/>
      <c r="AK25" s="4026"/>
      <c r="AL25" s="4027"/>
      <c r="AM25" s="4027"/>
      <c r="AN25" s="4028"/>
      <c r="AO25" s="4029"/>
      <c r="AP25" s="4030"/>
      <c r="AQ25" s="4030"/>
      <c r="AR25" s="4031"/>
      <c r="AS25" s="3526"/>
      <c r="AT25" s="3527"/>
      <c r="AU25" s="3942"/>
      <c r="AV25" s="4066"/>
      <c r="AW25" s="4067"/>
      <c r="AX25" s="4068"/>
      <c r="AY25" s="974"/>
      <c r="AZ25" s="974"/>
      <c r="BA25" s="974"/>
      <c r="BB25" s="974"/>
      <c r="BC25" s="4063"/>
      <c r="BD25" s="4064"/>
      <c r="BE25" s="4064"/>
      <c r="BF25" s="4064"/>
      <c r="BG25" s="4064"/>
      <c r="BH25" s="4064"/>
      <c r="BI25" s="4064"/>
      <c r="BJ25" s="4064"/>
      <c r="BK25" s="4064"/>
      <c r="BL25" s="4065"/>
    </row>
    <row r="26" spans="1:71" s="754" customFormat="1" ht="15" customHeight="1">
      <c r="A26" s="3502">
        <v>6</v>
      </c>
      <c r="B26" s="3715"/>
      <c r="C26" s="3716"/>
      <c r="D26" s="3716"/>
      <c r="E26" s="3716"/>
      <c r="F26" s="3717"/>
      <c r="G26" s="3715"/>
      <c r="H26" s="3716"/>
      <c r="I26" s="3716"/>
      <c r="J26" s="3716"/>
      <c r="K26" s="3716"/>
      <c r="L26" s="3717"/>
      <c r="M26" s="3724"/>
      <c r="N26" s="3727"/>
      <c r="O26" s="3768"/>
      <c r="P26" s="3769"/>
      <c r="Q26" s="3770"/>
      <c r="R26" s="3768"/>
      <c r="S26" s="3769"/>
      <c r="T26" s="3770"/>
      <c r="U26" s="3774"/>
      <c r="V26" s="3775"/>
      <c r="W26" s="3775"/>
      <c r="X26" s="3778"/>
      <c r="Y26" s="3429" t="s">
        <v>99</v>
      </c>
      <c r="Z26" s="3779"/>
      <c r="AA26" s="3429" t="s">
        <v>99</v>
      </c>
      <c r="AB26" s="3462">
        <f>IF((X28+Z28)&gt;=12,X26+Z26+1,X26+Z26)</f>
        <v>0</v>
      </c>
      <c r="AC26" s="3428" t="s">
        <v>99</v>
      </c>
      <c r="AD26" s="4069"/>
      <c r="AE26" s="4070"/>
      <c r="AF26" s="4071"/>
      <c r="AG26" s="4070"/>
      <c r="AH26" s="4026"/>
      <c r="AI26" s="4027"/>
      <c r="AJ26" s="4028"/>
      <c r="AK26" s="4026"/>
      <c r="AL26" s="4027"/>
      <c r="AM26" s="4027"/>
      <c r="AN26" s="4028"/>
      <c r="AO26" s="4029"/>
      <c r="AP26" s="4030"/>
      <c r="AQ26" s="4030"/>
      <c r="AR26" s="4031"/>
      <c r="AS26" s="3526">
        <f>AF26+SUM(AH26:AR28)</f>
        <v>0</v>
      </c>
      <c r="AT26" s="3527"/>
      <c r="AU26" s="3942"/>
      <c r="AV26" s="4054"/>
      <c r="AW26" s="4055"/>
      <c r="AX26" s="4056"/>
      <c r="AY26" s="1091"/>
      <c r="AZ26" s="1091"/>
      <c r="BA26" s="1091"/>
      <c r="BB26" s="1091"/>
      <c r="BC26" s="4057"/>
      <c r="BD26" s="4086"/>
      <c r="BE26" s="4086"/>
      <c r="BF26" s="4086"/>
      <c r="BG26" s="4086"/>
      <c r="BH26" s="4086"/>
      <c r="BI26" s="4086"/>
      <c r="BJ26" s="4086"/>
      <c r="BK26" s="4086"/>
      <c r="BL26" s="4087"/>
    </row>
    <row r="27" spans="1:71" s="754" customFormat="1" ht="15" customHeight="1">
      <c r="A27" s="3503"/>
      <c r="B27" s="3718"/>
      <c r="C27" s="3719"/>
      <c r="D27" s="3719"/>
      <c r="E27" s="3719"/>
      <c r="F27" s="3720"/>
      <c r="G27" s="3721"/>
      <c r="H27" s="3722"/>
      <c r="I27" s="3722"/>
      <c r="J27" s="3722"/>
      <c r="K27" s="3722"/>
      <c r="L27" s="3723"/>
      <c r="M27" s="3725"/>
      <c r="N27" s="3728"/>
      <c r="O27" s="4072"/>
      <c r="P27" s="4073"/>
      <c r="Q27" s="4074"/>
      <c r="R27" s="3691"/>
      <c r="S27" s="3692"/>
      <c r="T27" s="3693"/>
      <c r="U27" s="3776"/>
      <c r="V27" s="3777"/>
      <c r="W27" s="3777"/>
      <c r="X27" s="3701"/>
      <c r="Y27" s="3510"/>
      <c r="Z27" s="3703"/>
      <c r="AA27" s="3510"/>
      <c r="AB27" s="3462"/>
      <c r="AC27" s="3509"/>
      <c r="AD27" s="4034"/>
      <c r="AE27" s="4035"/>
      <c r="AF27" s="4037"/>
      <c r="AG27" s="4035"/>
      <c r="AH27" s="4026"/>
      <c r="AI27" s="4027"/>
      <c r="AJ27" s="4028"/>
      <c r="AK27" s="4026"/>
      <c r="AL27" s="4027"/>
      <c r="AM27" s="4027"/>
      <c r="AN27" s="4028"/>
      <c r="AO27" s="4029"/>
      <c r="AP27" s="4030"/>
      <c r="AQ27" s="4030"/>
      <c r="AR27" s="4031"/>
      <c r="AS27" s="3526"/>
      <c r="AT27" s="3527"/>
      <c r="AU27" s="3942"/>
      <c r="AV27" s="4054"/>
      <c r="AW27" s="4055"/>
      <c r="AX27" s="4056"/>
      <c r="AY27" s="1084"/>
      <c r="AZ27" s="1084"/>
      <c r="BA27" s="1084"/>
      <c r="BB27" s="1084"/>
      <c r="BC27" s="4020"/>
      <c r="BD27" s="4021"/>
      <c r="BE27" s="4021"/>
      <c r="BF27" s="4021"/>
      <c r="BG27" s="4021"/>
      <c r="BH27" s="4021"/>
      <c r="BI27" s="4021"/>
      <c r="BJ27" s="4021"/>
      <c r="BK27" s="4021"/>
      <c r="BL27" s="4022"/>
    </row>
    <row r="28" spans="1:71" s="754" customFormat="1" ht="15" customHeight="1">
      <c r="A28" s="3504"/>
      <c r="B28" s="3735"/>
      <c r="C28" s="3736"/>
      <c r="D28" s="3737"/>
      <c r="E28" s="3738"/>
      <c r="F28" s="3739"/>
      <c r="G28" s="3718"/>
      <c r="H28" s="3719"/>
      <c r="I28" s="3719"/>
      <c r="J28" s="3719"/>
      <c r="K28" s="3719"/>
      <c r="L28" s="3720"/>
      <c r="M28" s="3726"/>
      <c r="N28" s="3729"/>
      <c r="O28" s="4075"/>
      <c r="P28" s="4076"/>
      <c r="Q28" s="4077"/>
      <c r="R28" s="3771"/>
      <c r="S28" s="3772"/>
      <c r="T28" s="3773"/>
      <c r="U28" s="3783"/>
      <c r="V28" s="3784"/>
      <c r="W28" s="3784"/>
      <c r="X28" s="1057"/>
      <c r="Y28" s="1085" t="s">
        <v>28</v>
      </c>
      <c r="Z28" s="1058"/>
      <c r="AA28" s="1085" t="s">
        <v>28</v>
      </c>
      <c r="AB28" s="1093">
        <f>IF((X28+Z28)&gt;=12,X28+Z28-12,X28+Z28)</f>
        <v>0</v>
      </c>
      <c r="AC28" s="1086" t="s">
        <v>28</v>
      </c>
      <c r="AD28" s="1122"/>
      <c r="AE28" s="1123"/>
      <c r="AF28" s="1124"/>
      <c r="AG28" s="1125"/>
      <c r="AH28" s="4026"/>
      <c r="AI28" s="4027"/>
      <c r="AJ28" s="4028"/>
      <c r="AK28" s="4026"/>
      <c r="AL28" s="4027"/>
      <c r="AM28" s="4027"/>
      <c r="AN28" s="4028"/>
      <c r="AO28" s="4029"/>
      <c r="AP28" s="4030"/>
      <c r="AQ28" s="4030"/>
      <c r="AR28" s="4031"/>
      <c r="AS28" s="3526"/>
      <c r="AT28" s="3527"/>
      <c r="AU28" s="3942"/>
      <c r="AV28" s="4066"/>
      <c r="AW28" s="4067"/>
      <c r="AX28" s="4068"/>
      <c r="AY28" s="974"/>
      <c r="AZ28" s="974"/>
      <c r="BA28" s="974"/>
      <c r="BB28" s="974"/>
      <c r="BC28" s="4023"/>
      <c r="BD28" s="4024"/>
      <c r="BE28" s="4024"/>
      <c r="BF28" s="4024"/>
      <c r="BG28" s="4024"/>
      <c r="BH28" s="4024"/>
      <c r="BI28" s="4024"/>
      <c r="BJ28" s="4024"/>
      <c r="BK28" s="4024"/>
      <c r="BL28" s="4025"/>
      <c r="BS28" s="1100"/>
    </row>
    <row r="29" spans="1:71" s="754" customFormat="1" ht="15" customHeight="1">
      <c r="A29" s="3503">
        <v>7</v>
      </c>
      <c r="B29" s="3721"/>
      <c r="C29" s="3722"/>
      <c r="D29" s="3722"/>
      <c r="E29" s="3722"/>
      <c r="F29" s="3723"/>
      <c r="G29" s="3715"/>
      <c r="H29" s="3716"/>
      <c r="I29" s="3716"/>
      <c r="J29" s="3716"/>
      <c r="K29" s="3716"/>
      <c r="L29" s="3717"/>
      <c r="M29" s="3725"/>
      <c r="N29" s="3728"/>
      <c r="O29" s="3768"/>
      <c r="P29" s="3769"/>
      <c r="Q29" s="3770"/>
      <c r="R29" s="3691"/>
      <c r="S29" s="3692"/>
      <c r="T29" s="3693"/>
      <c r="U29" s="3776"/>
      <c r="V29" s="3777"/>
      <c r="W29" s="3777"/>
      <c r="X29" s="3701"/>
      <c r="Y29" s="3510" t="s">
        <v>99</v>
      </c>
      <c r="Z29" s="3703"/>
      <c r="AA29" s="3510" t="s">
        <v>99</v>
      </c>
      <c r="AB29" s="3462">
        <f>IF((X31+Z31)&gt;=12,X29+Z29+1,X29+Z29)</f>
        <v>0</v>
      </c>
      <c r="AC29" s="3509" t="s">
        <v>99</v>
      </c>
      <c r="AD29" s="4078"/>
      <c r="AE29" s="4079"/>
      <c r="AF29" s="4080"/>
      <c r="AG29" s="4079"/>
      <c r="AH29" s="4026"/>
      <c r="AI29" s="4027"/>
      <c r="AJ29" s="4028"/>
      <c r="AK29" s="4026"/>
      <c r="AL29" s="4027"/>
      <c r="AM29" s="4027"/>
      <c r="AN29" s="4028"/>
      <c r="AO29" s="4029"/>
      <c r="AP29" s="4030"/>
      <c r="AQ29" s="4030"/>
      <c r="AR29" s="4031"/>
      <c r="AS29" s="3939">
        <f>AF29+SUM(AH29:AR31)</f>
        <v>0</v>
      </c>
      <c r="AT29" s="3940"/>
      <c r="AU29" s="3941"/>
      <c r="AV29" s="4054"/>
      <c r="AW29" s="4055"/>
      <c r="AX29" s="4056"/>
      <c r="AY29" s="1091"/>
      <c r="AZ29" s="1091"/>
      <c r="BA29" s="1091"/>
      <c r="BB29" s="1091"/>
      <c r="BC29" s="4057"/>
      <c r="BD29" s="4086"/>
      <c r="BE29" s="4086"/>
      <c r="BF29" s="4086"/>
      <c r="BG29" s="4086"/>
      <c r="BH29" s="4086"/>
      <c r="BI29" s="4086"/>
      <c r="BJ29" s="4086"/>
      <c r="BK29" s="4086"/>
      <c r="BL29" s="4087"/>
    </row>
    <row r="30" spans="1:71" s="754" customFormat="1" ht="15" customHeight="1">
      <c r="A30" s="3503"/>
      <c r="B30" s="3718"/>
      <c r="C30" s="3719"/>
      <c r="D30" s="3719"/>
      <c r="E30" s="3719"/>
      <c r="F30" s="3720"/>
      <c r="G30" s="3721"/>
      <c r="H30" s="3722"/>
      <c r="I30" s="3722"/>
      <c r="J30" s="3722"/>
      <c r="K30" s="3722"/>
      <c r="L30" s="3723"/>
      <c r="M30" s="3725"/>
      <c r="N30" s="3728"/>
      <c r="O30" s="4072"/>
      <c r="P30" s="4073"/>
      <c r="Q30" s="4074"/>
      <c r="R30" s="3691"/>
      <c r="S30" s="3692"/>
      <c r="T30" s="3693"/>
      <c r="U30" s="3776"/>
      <c r="V30" s="3777"/>
      <c r="W30" s="3777"/>
      <c r="X30" s="3701"/>
      <c r="Y30" s="3510"/>
      <c r="Z30" s="3703"/>
      <c r="AA30" s="3510"/>
      <c r="AB30" s="3462"/>
      <c r="AC30" s="3509"/>
      <c r="AD30" s="4034"/>
      <c r="AE30" s="4035"/>
      <c r="AF30" s="4037"/>
      <c r="AG30" s="4035"/>
      <c r="AH30" s="4026"/>
      <c r="AI30" s="4027"/>
      <c r="AJ30" s="4028"/>
      <c r="AK30" s="4026"/>
      <c r="AL30" s="4027"/>
      <c r="AM30" s="4027"/>
      <c r="AN30" s="4028"/>
      <c r="AO30" s="4029"/>
      <c r="AP30" s="4030"/>
      <c r="AQ30" s="4030"/>
      <c r="AR30" s="4031"/>
      <c r="AS30" s="3939"/>
      <c r="AT30" s="3940"/>
      <c r="AU30" s="3941"/>
      <c r="AV30" s="4054"/>
      <c r="AW30" s="4055"/>
      <c r="AX30" s="4056"/>
      <c r="AY30" s="1084"/>
      <c r="AZ30" s="1084"/>
      <c r="BA30" s="1084"/>
      <c r="BB30" s="1084"/>
      <c r="BC30" s="4020"/>
      <c r="BD30" s="4021"/>
      <c r="BE30" s="4021"/>
      <c r="BF30" s="4021"/>
      <c r="BG30" s="4021"/>
      <c r="BH30" s="4021"/>
      <c r="BI30" s="4021"/>
      <c r="BJ30" s="4021"/>
      <c r="BK30" s="4021"/>
      <c r="BL30" s="4022"/>
    </row>
    <row r="31" spans="1:71" s="754" customFormat="1" ht="15" customHeight="1" thickBot="1">
      <c r="A31" s="3503"/>
      <c r="B31" s="4081"/>
      <c r="C31" s="4082"/>
      <c r="D31" s="4083"/>
      <c r="E31" s="4084"/>
      <c r="F31" s="4085"/>
      <c r="G31" s="4100"/>
      <c r="H31" s="4101"/>
      <c r="I31" s="4101"/>
      <c r="J31" s="4101"/>
      <c r="K31" s="4101"/>
      <c r="L31" s="4102"/>
      <c r="M31" s="3725"/>
      <c r="N31" s="3728"/>
      <c r="O31" s="4091"/>
      <c r="P31" s="4092"/>
      <c r="Q31" s="4093"/>
      <c r="R31" s="3691"/>
      <c r="S31" s="3692"/>
      <c r="T31" s="3693"/>
      <c r="U31" s="3674"/>
      <c r="V31" s="3675"/>
      <c r="W31" s="3675"/>
      <c r="X31" s="1051"/>
      <c r="Y31" s="1095" t="s">
        <v>28</v>
      </c>
      <c r="Z31" s="1052"/>
      <c r="AA31" s="1095" t="s">
        <v>28</v>
      </c>
      <c r="AB31" s="998">
        <f>IF((X31+Z31)&gt;=12,X31+Z31-12,X31+Z31)</f>
        <v>0</v>
      </c>
      <c r="AC31" s="1042" t="s">
        <v>28</v>
      </c>
      <c r="AD31" s="1127"/>
      <c r="AE31" s="1128"/>
      <c r="AF31" s="1129"/>
      <c r="AG31" s="1130"/>
      <c r="AH31" s="3819"/>
      <c r="AI31" s="3820"/>
      <c r="AJ31" s="3821"/>
      <c r="AK31" s="4026"/>
      <c r="AL31" s="4027"/>
      <c r="AM31" s="4027"/>
      <c r="AN31" s="4028"/>
      <c r="AO31" s="4094"/>
      <c r="AP31" s="4095"/>
      <c r="AQ31" s="4095"/>
      <c r="AR31" s="4096"/>
      <c r="AS31" s="4005"/>
      <c r="AT31" s="4006"/>
      <c r="AU31" s="4007"/>
      <c r="AV31" s="4097"/>
      <c r="AW31" s="4098"/>
      <c r="AX31" s="4099"/>
      <c r="AY31" s="1101"/>
      <c r="AZ31" s="1101"/>
      <c r="BA31" s="1101"/>
      <c r="BB31" s="1101"/>
      <c r="BC31" s="4088"/>
      <c r="BD31" s="4089"/>
      <c r="BE31" s="4089"/>
      <c r="BF31" s="4089"/>
      <c r="BG31" s="4089"/>
      <c r="BH31" s="4089"/>
      <c r="BI31" s="4089"/>
      <c r="BJ31" s="4089"/>
      <c r="BK31" s="4089"/>
      <c r="BL31" s="4090"/>
    </row>
    <row r="32" spans="1:71" s="754" customFormat="1" ht="14.1" customHeight="1">
      <c r="A32" s="3622" t="s">
        <v>975</v>
      </c>
      <c r="B32" s="3623"/>
      <c r="C32" s="3623"/>
      <c r="D32" s="3623"/>
      <c r="E32" s="3623"/>
      <c r="F32" s="3623"/>
      <c r="G32" s="3623"/>
      <c r="H32" s="3623"/>
      <c r="I32" s="3623"/>
      <c r="J32" s="3623"/>
      <c r="K32" s="3623"/>
      <c r="L32" s="3623"/>
      <c r="M32" s="3623"/>
      <c r="N32" s="3623"/>
      <c r="O32" s="3623"/>
      <c r="P32" s="3623"/>
      <c r="Q32" s="3623"/>
      <c r="R32" s="3623"/>
      <c r="S32" s="3623"/>
      <c r="T32" s="3623"/>
      <c r="U32" s="3623"/>
      <c r="V32" s="3623"/>
      <c r="W32" s="3624"/>
      <c r="X32" s="1102" t="str">
        <f>IFERROR((X11+X14+X17+X20+X23+X26+X29)/COUNTA(G11:L31),"")</f>
        <v/>
      </c>
      <c r="Y32" s="1103" t="s">
        <v>99</v>
      </c>
      <c r="Z32" s="1104" t="str">
        <f>IFERROR((Z11+Z14+Z17+Z20+Z23+Z26+Z29)/COUNTA(G11:L31),"")</f>
        <v/>
      </c>
      <c r="AA32" s="1103" t="s">
        <v>99</v>
      </c>
      <c r="AB32" s="1004">
        <f>BP33</f>
        <v>0</v>
      </c>
      <c r="AC32" s="1103" t="s">
        <v>99</v>
      </c>
      <c r="AD32" s="3983" t="str">
        <f>IFERROR(AVERAGE(AD11,AD14,AD17,AD20,AD23,AD26,AD29),"")</f>
        <v/>
      </c>
      <c r="AE32" s="3984"/>
      <c r="AF32" s="3983" t="str">
        <f>IFERROR(AVERAGE(AF11,AF14,AF17,AF20,AF23,AF26,AF29),"")</f>
        <v/>
      </c>
      <c r="AG32" s="3984"/>
      <c r="AH32" s="3987"/>
      <c r="AI32" s="3988"/>
      <c r="AJ32" s="3988"/>
      <c r="AK32" s="3988"/>
      <c r="AL32" s="3988"/>
      <c r="AM32" s="3988"/>
      <c r="AN32" s="3988"/>
      <c r="AO32" s="3988"/>
      <c r="AP32" s="3988"/>
      <c r="AQ32" s="3988"/>
      <c r="AR32" s="3989"/>
      <c r="AS32" s="3993" t="str">
        <f>IFERROR(SUM(AS11:AU31)/COUNTA(G11:L31),"")</f>
        <v/>
      </c>
      <c r="AT32" s="3994"/>
      <c r="AU32" s="3995"/>
      <c r="AV32" s="3999" t="str">
        <f>IFERROR(AVERAGE(AV11,AV14,AV17,AV20,AV23,AV26,AV29),"")</f>
        <v/>
      </c>
      <c r="AW32" s="4000"/>
      <c r="AX32" s="4001"/>
      <c r="AY32" s="3970"/>
      <c r="AZ32" s="3971"/>
      <c r="BA32" s="3971"/>
      <c r="BB32" s="3972"/>
      <c r="BC32" s="3970" t="str">
        <f>IFERROR(AVERAGE(BC11,BC14,BC17,BC20,#REF!,BC26,BC29),"")</f>
        <v/>
      </c>
      <c r="BD32" s="3971"/>
      <c r="BE32" s="3971"/>
      <c r="BF32" s="3971"/>
      <c r="BG32" s="3971"/>
      <c r="BH32" s="3971"/>
      <c r="BI32" s="3971"/>
      <c r="BJ32" s="3971"/>
      <c r="BK32" s="3971"/>
      <c r="BL32" s="3972"/>
      <c r="BO32" s="1105">
        <f>INT(BO33/12)</f>
        <v>0</v>
      </c>
      <c r="BP32" s="1105">
        <f>MOD(BO33,12)</f>
        <v>0</v>
      </c>
    </row>
    <row r="33" spans="1:70" ht="14.1" customHeight="1" thickBot="1">
      <c r="A33" s="3625"/>
      <c r="B33" s="3626"/>
      <c r="C33" s="3626"/>
      <c r="D33" s="3626"/>
      <c r="E33" s="3626"/>
      <c r="F33" s="3626"/>
      <c r="G33" s="3626"/>
      <c r="H33" s="3626"/>
      <c r="I33" s="3626"/>
      <c r="J33" s="3626"/>
      <c r="K33" s="3626"/>
      <c r="L33" s="3626"/>
      <c r="M33" s="3626"/>
      <c r="N33" s="3626"/>
      <c r="O33" s="3626"/>
      <c r="P33" s="3626"/>
      <c r="Q33" s="3626"/>
      <c r="R33" s="3626"/>
      <c r="S33" s="3626"/>
      <c r="T33" s="3626"/>
      <c r="U33" s="3626"/>
      <c r="V33" s="3626"/>
      <c r="W33" s="3627"/>
      <c r="X33" s="1106" t="str">
        <f>IFERROR((X13+X16+X19+X22+X25+X28+X31)/COUNTA(G11:L31),"")</f>
        <v/>
      </c>
      <c r="Y33" s="1107" t="s">
        <v>28</v>
      </c>
      <c r="Z33" s="1106" t="str">
        <f>IFERROR((Z13+Z16+Z19+Z22+Z25+Z28+Z31)/COUNTA(G11:L31),"")</f>
        <v/>
      </c>
      <c r="AA33" s="1107" t="s">
        <v>28</v>
      </c>
      <c r="AB33" s="1009">
        <f>BP32</f>
        <v>0</v>
      </c>
      <c r="AC33" s="1107" t="s">
        <v>28</v>
      </c>
      <c r="AD33" s="3985"/>
      <c r="AE33" s="3986"/>
      <c r="AF33" s="3985"/>
      <c r="AG33" s="3986"/>
      <c r="AH33" s="3990"/>
      <c r="AI33" s="3991"/>
      <c r="AJ33" s="3991"/>
      <c r="AK33" s="3991"/>
      <c r="AL33" s="3991"/>
      <c r="AM33" s="3991"/>
      <c r="AN33" s="3991"/>
      <c r="AO33" s="3991"/>
      <c r="AP33" s="3991"/>
      <c r="AQ33" s="3991"/>
      <c r="AR33" s="3992"/>
      <c r="AS33" s="3996"/>
      <c r="AT33" s="3997"/>
      <c r="AU33" s="3998"/>
      <c r="AV33" s="4002"/>
      <c r="AW33" s="4003"/>
      <c r="AX33" s="4004"/>
      <c r="AY33" s="3973"/>
      <c r="AZ33" s="3974"/>
      <c r="BA33" s="3974"/>
      <c r="BB33" s="3975"/>
      <c r="BC33" s="3973"/>
      <c r="BD33" s="3974"/>
      <c r="BE33" s="3974"/>
      <c r="BF33" s="3974"/>
      <c r="BG33" s="3974"/>
      <c r="BH33" s="3974"/>
      <c r="BI33" s="3974"/>
      <c r="BJ33" s="3974"/>
      <c r="BK33" s="3974"/>
      <c r="BL33" s="3975"/>
      <c r="BM33" s="1108"/>
      <c r="BN33" s="1108"/>
      <c r="BO33" s="1105">
        <f>IFERROR(SUM(AB13,AB16,AB19,AB22,AB25,AB28,AB31)/COUNTA(G11:L31),0)</f>
        <v>0</v>
      </c>
      <c r="BP33" s="1105">
        <f>IFERROR(SUM(AB11,AB14,AB17,AB20,AB23,AB26,AB29)/COUNTA(G11:L31),0)</f>
        <v>0</v>
      </c>
      <c r="BQ33" s="1108"/>
      <c r="BR33" s="1108"/>
    </row>
    <row r="34" spans="1:70" s="754" customFormat="1" ht="14.1" customHeight="1">
      <c r="A34" s="1929" t="s">
        <v>91</v>
      </c>
      <c r="B34" s="1929"/>
      <c r="C34" s="1012" t="s">
        <v>92</v>
      </c>
      <c r="D34" s="3588" t="s">
        <v>1719</v>
      </c>
      <c r="E34" s="3588"/>
      <c r="F34" s="3588"/>
      <c r="G34" s="3588"/>
      <c r="H34" s="3588"/>
      <c r="I34" s="3588"/>
      <c r="J34" s="3588"/>
      <c r="K34" s="3588"/>
      <c r="L34" s="3588"/>
      <c r="M34" s="3588"/>
      <c r="N34" s="3588"/>
      <c r="O34" s="3588"/>
      <c r="P34" s="3588"/>
      <c r="Q34" s="3588"/>
      <c r="R34" s="3588"/>
      <c r="S34" s="3588"/>
      <c r="T34" s="3588"/>
      <c r="U34" s="3588"/>
      <c r="V34" s="3588"/>
      <c r="W34" s="3588"/>
      <c r="X34" s="3588"/>
      <c r="Y34" s="3588"/>
      <c r="Z34" s="3588"/>
      <c r="AA34" s="3588"/>
      <c r="AB34" s="3588"/>
      <c r="AC34" s="3588"/>
      <c r="AD34" s="3588"/>
      <c r="AE34" s="3588"/>
      <c r="AF34" s="3588"/>
      <c r="AG34" s="3588"/>
      <c r="AH34" s="3588"/>
      <c r="AI34" s="3588"/>
      <c r="AJ34" s="3588"/>
      <c r="AK34" s="3588"/>
      <c r="AL34" s="3588"/>
      <c r="AM34" s="3588"/>
      <c r="AN34" s="3588"/>
      <c r="AO34" s="3588"/>
      <c r="AP34" s="3588"/>
      <c r="AQ34" s="3588"/>
      <c r="AR34" s="3588"/>
      <c r="AS34" s="3588"/>
      <c r="AT34" s="3588"/>
      <c r="AU34" s="3588"/>
      <c r="AV34" s="3588"/>
      <c r="AW34" s="3588"/>
      <c r="AX34" s="3588"/>
      <c r="AY34" s="3588"/>
      <c r="AZ34" s="3588"/>
      <c r="BA34" s="3588"/>
      <c r="BB34" s="3588"/>
      <c r="BC34" s="3588"/>
      <c r="BD34" s="3588"/>
      <c r="BE34" s="3588"/>
      <c r="BF34" s="3588"/>
      <c r="BG34" s="3588"/>
      <c r="BH34" s="3588"/>
      <c r="BI34" s="3588"/>
      <c r="BJ34" s="743"/>
      <c r="BK34" s="743"/>
    </row>
    <row r="35" spans="1:70" s="754" customFormat="1" ht="14.1" customHeight="1">
      <c r="A35" s="744"/>
      <c r="B35" s="744"/>
      <c r="C35" s="1012"/>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743"/>
      <c r="BK35" s="743"/>
    </row>
    <row r="36" spans="1:70" s="754" customFormat="1" ht="12" customHeight="1">
      <c r="C36" s="1013" t="s">
        <v>1483</v>
      </c>
      <c r="D36" s="3976" t="s">
        <v>1473</v>
      </c>
      <c r="E36" s="3976"/>
      <c r="F36" s="3976"/>
      <c r="G36" s="3976"/>
      <c r="H36" s="3976"/>
      <c r="I36" s="3976"/>
      <c r="J36" s="3976"/>
      <c r="K36" s="3976"/>
      <c r="L36" s="3976"/>
      <c r="M36" s="3976"/>
      <c r="N36" s="3976"/>
      <c r="O36" s="3976"/>
      <c r="P36" s="3976"/>
      <c r="Q36" s="3976"/>
      <c r="R36" s="3976"/>
      <c r="S36" s="3976"/>
      <c r="T36" s="3976"/>
      <c r="U36" s="3976"/>
      <c r="V36" s="3976"/>
      <c r="W36" s="3976"/>
      <c r="X36" s="3976"/>
      <c r="Y36" s="3976"/>
      <c r="Z36" s="3976"/>
      <c r="AA36" s="3976"/>
      <c r="AB36" s="3976"/>
      <c r="AC36" s="3976"/>
      <c r="AD36" s="3976"/>
      <c r="AE36" s="3976"/>
      <c r="AF36" s="3976"/>
      <c r="AG36" s="3976"/>
      <c r="AH36" s="3976"/>
      <c r="AI36" s="3976"/>
      <c r="AJ36" s="3976"/>
      <c r="AK36" s="3976"/>
      <c r="AL36" s="3976"/>
      <c r="AM36" s="3976"/>
      <c r="AN36" s="3976"/>
      <c r="AO36" s="3976"/>
      <c r="AP36" s="3976"/>
      <c r="AQ36" s="3976"/>
      <c r="AR36" s="3976"/>
      <c r="AS36" s="3976"/>
      <c r="AT36" s="3976"/>
      <c r="AU36" s="3976"/>
      <c r="AV36" s="3976"/>
      <c r="AW36" s="3976"/>
      <c r="AX36" s="3976"/>
      <c r="AY36" s="3976"/>
      <c r="AZ36" s="3976"/>
      <c r="BA36" s="3976"/>
      <c r="BB36" s="3976"/>
      <c r="BC36" s="3976"/>
      <c r="BD36" s="3976"/>
      <c r="BE36" s="3976"/>
      <c r="BF36" s="3976"/>
      <c r="BG36" s="3976"/>
      <c r="BH36" s="3976"/>
      <c r="BI36" s="3976"/>
      <c r="BJ36" s="1050"/>
      <c r="BK36" s="1050"/>
      <c r="BL36" s="1049"/>
    </row>
    <row r="37" spans="1:70" s="754" customFormat="1" ht="12" customHeight="1">
      <c r="B37" s="1014"/>
      <c r="C37" s="3966" t="s">
        <v>273</v>
      </c>
      <c r="D37" s="2080" t="s">
        <v>1709</v>
      </c>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2080"/>
      <c r="AC37" s="2080"/>
      <c r="AD37" s="2080"/>
      <c r="AE37" s="2080"/>
      <c r="AF37" s="2080"/>
      <c r="AG37" s="2080"/>
      <c r="AH37" s="2080"/>
      <c r="AI37" s="2080"/>
      <c r="AJ37" s="2080"/>
      <c r="AK37" s="2080"/>
      <c r="AL37" s="2080"/>
      <c r="AM37" s="2080"/>
      <c r="AN37" s="2080"/>
      <c r="AO37" s="2080"/>
      <c r="AP37" s="2080"/>
      <c r="AQ37" s="2080"/>
      <c r="AR37" s="2080"/>
      <c r="AS37" s="2080"/>
      <c r="AT37" s="2080"/>
      <c r="AU37" s="2080"/>
      <c r="AV37" s="2080"/>
      <c r="AW37" s="2080"/>
      <c r="AX37" s="2080"/>
      <c r="AY37" s="2080"/>
      <c r="AZ37" s="2080"/>
      <c r="BA37" s="2080"/>
      <c r="BB37" s="2080"/>
      <c r="BC37" s="2080"/>
      <c r="BD37" s="2080"/>
      <c r="BE37" s="2080"/>
      <c r="BF37" s="2080"/>
      <c r="BG37" s="2080"/>
      <c r="BH37" s="2080"/>
      <c r="BI37" s="2080"/>
      <c r="BJ37" s="751"/>
      <c r="BK37" s="751"/>
      <c r="BL37" s="1049"/>
    </row>
    <row r="38" spans="1:70" s="754" customFormat="1" ht="12" customHeight="1">
      <c r="C38" s="3966"/>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751"/>
      <c r="BK38" s="751"/>
      <c r="BL38" s="1049"/>
    </row>
    <row r="39" spans="1:70" s="754" customFormat="1" ht="12" customHeight="1">
      <c r="C39" s="3967" t="s">
        <v>274</v>
      </c>
      <c r="D39" s="2080" t="s">
        <v>1322</v>
      </c>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751"/>
      <c r="BK39" s="751"/>
      <c r="BL39" s="1049"/>
    </row>
    <row r="40" spans="1:70" s="754" customFormat="1" ht="12" customHeight="1">
      <c r="C40" s="3968"/>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751"/>
      <c r="BK40" s="751"/>
    </row>
    <row r="41" spans="1:70" s="754" customFormat="1" ht="12" customHeight="1">
      <c r="C41" s="1015" t="s">
        <v>1484</v>
      </c>
      <c r="D41" s="3586" t="s">
        <v>1481</v>
      </c>
      <c r="E41" s="3586"/>
      <c r="F41" s="3586"/>
      <c r="G41" s="3586"/>
      <c r="H41" s="3586"/>
      <c r="I41" s="3586"/>
      <c r="J41" s="3586"/>
      <c r="K41" s="3586"/>
      <c r="L41" s="3586"/>
      <c r="M41" s="3586"/>
      <c r="N41" s="3586"/>
      <c r="O41" s="3586"/>
      <c r="P41" s="3586"/>
      <c r="Q41" s="3586"/>
      <c r="R41" s="3586"/>
      <c r="S41" s="3586"/>
      <c r="T41" s="3586"/>
      <c r="U41" s="3586"/>
      <c r="V41" s="3586"/>
      <c r="W41" s="3586"/>
      <c r="X41" s="3586"/>
      <c r="Y41" s="3586"/>
      <c r="Z41" s="3586"/>
      <c r="AA41" s="3586"/>
      <c r="AB41" s="3586"/>
      <c r="AC41" s="3586"/>
      <c r="AD41" s="3586"/>
      <c r="AE41" s="3586"/>
      <c r="AF41" s="3586"/>
      <c r="AG41" s="3586"/>
      <c r="AH41" s="3586"/>
      <c r="AI41" s="3586"/>
      <c r="AJ41" s="3586"/>
      <c r="AK41" s="3586"/>
      <c r="AL41" s="3586"/>
      <c r="AM41" s="3586"/>
      <c r="AN41" s="3586"/>
      <c r="AO41" s="3586"/>
      <c r="AP41" s="3586"/>
      <c r="AQ41" s="3586"/>
      <c r="AR41" s="3586"/>
      <c r="AS41" s="3586"/>
      <c r="AT41" s="3586"/>
      <c r="AU41" s="3586"/>
      <c r="AV41" s="3586"/>
      <c r="AW41" s="3586"/>
      <c r="AX41" s="3586"/>
      <c r="AY41" s="3586"/>
      <c r="AZ41" s="3586"/>
      <c r="BA41" s="3586"/>
      <c r="BB41" s="3586"/>
      <c r="BC41" s="3586"/>
      <c r="BD41" s="3586"/>
      <c r="BE41" s="3586"/>
      <c r="BF41" s="3586"/>
      <c r="BG41" s="3586"/>
      <c r="BH41" s="3586"/>
      <c r="BI41" s="3586"/>
      <c r="BJ41" s="1016"/>
      <c r="BK41" s="1016"/>
    </row>
    <row r="42" spans="1:70" ht="14.1" customHeight="1">
      <c r="A42" s="3332" t="s">
        <v>1420</v>
      </c>
      <c r="B42" s="3332"/>
      <c r="C42" s="3332"/>
      <c r="D42" s="3332"/>
      <c r="E42" s="3332"/>
      <c r="F42" s="3332"/>
      <c r="G42" s="3332"/>
      <c r="H42" s="3332"/>
      <c r="I42" s="3332"/>
      <c r="J42" s="3332"/>
      <c r="K42" s="3332"/>
      <c r="L42" s="3332"/>
      <c r="M42" s="3332"/>
      <c r="N42" s="3332"/>
      <c r="O42" s="3332"/>
      <c r="P42" s="3332"/>
      <c r="Q42" s="3332"/>
      <c r="R42" s="3332"/>
      <c r="S42" s="3332"/>
      <c r="T42" s="3332"/>
      <c r="U42" s="3332"/>
      <c r="V42" s="3332"/>
      <c r="W42" s="3332"/>
      <c r="X42" s="3332"/>
      <c r="Y42" s="3332"/>
      <c r="Z42" s="3332"/>
      <c r="AA42" s="3332"/>
      <c r="AB42" s="3332"/>
      <c r="AC42" s="3332"/>
      <c r="AD42" s="3332"/>
      <c r="AE42" s="3332"/>
      <c r="AF42" s="3332"/>
      <c r="AG42" s="3332"/>
      <c r="AH42" s="3332"/>
      <c r="AI42" s="3332"/>
      <c r="AJ42" s="3332"/>
      <c r="AK42" s="3332"/>
      <c r="AL42" s="3332"/>
      <c r="AM42" s="3332"/>
      <c r="AN42" s="3332"/>
      <c r="AO42" s="3332"/>
      <c r="AP42" s="3332"/>
      <c r="AQ42" s="3332"/>
      <c r="AR42" s="3332"/>
      <c r="AS42" s="3332"/>
      <c r="AT42" s="3332"/>
      <c r="AU42" s="3332"/>
      <c r="AV42" s="3332"/>
      <c r="AW42" s="3332"/>
      <c r="AX42" s="3332"/>
      <c r="AY42" s="3332"/>
      <c r="AZ42" s="3332"/>
      <c r="BA42" s="3332"/>
      <c r="BB42" s="3332"/>
      <c r="BC42" s="3332"/>
      <c r="BD42" s="3332"/>
      <c r="BE42" s="3332"/>
      <c r="BF42" s="3332"/>
      <c r="BG42" s="3332"/>
      <c r="BH42" s="3332"/>
      <c r="BI42" s="3332"/>
      <c r="BJ42" s="3332"/>
      <c r="BK42" s="3332"/>
      <c r="BL42" s="3332"/>
      <c r="BN42" s="665"/>
      <c r="BO42" s="665"/>
      <c r="BP42" s="665"/>
      <c r="BQ42" s="665"/>
      <c r="BR42" s="665"/>
    </row>
    <row r="43" spans="1:70" ht="5.0999999999999996" customHeight="1"/>
    <row r="44" spans="1:70" ht="14.1" customHeight="1">
      <c r="A44" s="3969" t="s">
        <v>1486</v>
      </c>
      <c r="B44" s="3969"/>
      <c r="C44" s="3969"/>
      <c r="D44" s="3969"/>
      <c r="E44" s="3969"/>
      <c r="F44" s="3969"/>
      <c r="G44" s="3969"/>
      <c r="H44" s="3969"/>
      <c r="I44" s="3969"/>
      <c r="J44" s="3969"/>
      <c r="K44" s="3969"/>
      <c r="L44" s="3969"/>
      <c r="M44" s="3969"/>
      <c r="N44" s="3969"/>
      <c r="O44" s="3969"/>
      <c r="P44" s="3969"/>
      <c r="Q44" s="3969"/>
      <c r="R44" s="3969"/>
      <c r="S44" s="3969"/>
      <c r="T44" s="3969"/>
      <c r="U44" s="3969"/>
      <c r="V44" s="3969"/>
      <c r="W44" s="3969"/>
      <c r="X44" s="3969"/>
      <c r="Y44" s="3969"/>
      <c r="Z44" s="3969"/>
      <c r="AA44" s="3969"/>
      <c r="AB44" s="3969"/>
      <c r="AC44" s="3969"/>
      <c r="AD44" s="3969"/>
      <c r="AE44" s="3969"/>
      <c r="AF44" s="3969"/>
      <c r="AG44" s="3969"/>
      <c r="AH44" s="3969"/>
      <c r="AI44" s="3969"/>
      <c r="AJ44" s="3969"/>
      <c r="AK44" s="3969"/>
      <c r="AL44" s="3969"/>
      <c r="AM44" s="3969"/>
      <c r="AN44" s="3969"/>
      <c r="AO44" s="3969"/>
      <c r="AP44" s="3969"/>
      <c r="AQ44" s="3969"/>
      <c r="AR44" s="3969"/>
      <c r="AS44" s="3969"/>
      <c r="AT44" s="3969"/>
      <c r="AU44" s="3969"/>
      <c r="AV44" s="3969"/>
      <c r="AW44" s="3969"/>
      <c r="AX44" s="3969"/>
      <c r="AY44" s="3969"/>
      <c r="AZ44" s="3969"/>
      <c r="BA44" s="3969"/>
      <c r="BB44" s="3969"/>
      <c r="BC44" s="3969"/>
      <c r="BD44" s="3969"/>
      <c r="BE44" s="3969"/>
      <c r="BF44" s="3969"/>
      <c r="BG44" s="3969"/>
      <c r="BH44" s="3969"/>
      <c r="BI44" s="3969"/>
      <c r="BJ44" s="3969"/>
      <c r="BK44" s="3969"/>
      <c r="BL44" s="3969"/>
    </row>
    <row r="45" spans="1:70" ht="6.95" customHeight="1" thickBot="1">
      <c r="A45" s="966"/>
      <c r="B45" s="966"/>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row>
    <row r="46" spans="1:70" s="754" customFormat="1" ht="12.95" customHeight="1">
      <c r="A46" s="3334" t="s">
        <v>55</v>
      </c>
      <c r="B46" s="3336" t="s">
        <v>56</v>
      </c>
      <c r="C46" s="3337"/>
      <c r="D46" s="3337"/>
      <c r="E46" s="3337"/>
      <c r="F46" s="3338"/>
      <c r="G46" s="3336" t="s">
        <v>51</v>
      </c>
      <c r="H46" s="3337"/>
      <c r="I46" s="3337"/>
      <c r="J46" s="3337"/>
      <c r="K46" s="3337"/>
      <c r="L46" s="3338"/>
      <c r="M46" s="3833" t="s">
        <v>52</v>
      </c>
      <c r="N46" s="3346" t="s">
        <v>946</v>
      </c>
      <c r="O46" s="3349" t="s">
        <v>976</v>
      </c>
      <c r="P46" s="3350"/>
      <c r="Q46" s="3351"/>
      <c r="R46" s="3349" t="s">
        <v>96</v>
      </c>
      <c r="S46" s="3350"/>
      <c r="T46" s="3351"/>
      <c r="U46" s="3336" t="s">
        <v>57</v>
      </c>
      <c r="V46" s="3337"/>
      <c r="W46" s="3337"/>
      <c r="X46" s="3337"/>
      <c r="Y46" s="3337"/>
      <c r="Z46" s="3337"/>
      <c r="AA46" s="3337"/>
      <c r="AB46" s="3337"/>
      <c r="AC46" s="3337"/>
      <c r="AD46" s="3843" t="s">
        <v>1320</v>
      </c>
      <c r="AE46" s="3844"/>
      <c r="AF46" s="3844"/>
      <c r="AG46" s="3845"/>
      <c r="AH46" s="3389" t="s">
        <v>1478</v>
      </c>
      <c r="AI46" s="3390"/>
      <c r="AJ46" s="3390"/>
      <c r="AK46" s="3390"/>
      <c r="AL46" s="3390"/>
      <c r="AM46" s="3390"/>
      <c r="AN46" s="3390"/>
      <c r="AO46" s="3390"/>
      <c r="AP46" s="3390"/>
      <c r="AQ46" s="3390"/>
      <c r="AR46" s="3390"/>
      <c r="AS46" s="3395" t="s">
        <v>1217</v>
      </c>
      <c r="AT46" s="3396"/>
      <c r="AU46" s="3846"/>
      <c r="AV46" s="3849" t="s">
        <v>263</v>
      </c>
      <c r="AW46" s="3850"/>
      <c r="AX46" s="3851"/>
      <c r="AY46" s="3855" t="s">
        <v>1479</v>
      </c>
      <c r="AZ46" s="3856"/>
      <c r="BA46" s="3856"/>
      <c r="BB46" s="3857"/>
      <c r="BC46" s="3352" t="s">
        <v>1715</v>
      </c>
      <c r="BD46" s="3350"/>
      <c r="BE46" s="3350"/>
      <c r="BF46" s="3350"/>
      <c r="BG46" s="3350"/>
      <c r="BH46" s="3350"/>
      <c r="BI46" s="3350"/>
      <c r="BJ46" s="3350"/>
      <c r="BK46" s="3350"/>
      <c r="BL46" s="3353"/>
    </row>
    <row r="47" spans="1:70" s="754" customFormat="1" ht="12.95" customHeight="1">
      <c r="A47" s="3335"/>
      <c r="B47" s="3323"/>
      <c r="C47" s="3324"/>
      <c r="D47" s="3324"/>
      <c r="E47" s="3324"/>
      <c r="F47" s="3339"/>
      <c r="G47" s="3323"/>
      <c r="H47" s="3324"/>
      <c r="I47" s="3324"/>
      <c r="J47" s="3324"/>
      <c r="K47" s="3324"/>
      <c r="L47" s="3339"/>
      <c r="M47" s="3834"/>
      <c r="N47" s="3347"/>
      <c r="O47" s="2194"/>
      <c r="P47" s="2195"/>
      <c r="Q47" s="2196"/>
      <c r="R47" s="2194"/>
      <c r="S47" s="2195"/>
      <c r="T47" s="2196"/>
      <c r="U47" s="3384"/>
      <c r="V47" s="3385"/>
      <c r="W47" s="3385"/>
      <c r="X47" s="3385"/>
      <c r="Y47" s="3385"/>
      <c r="Z47" s="3385"/>
      <c r="AA47" s="3385"/>
      <c r="AB47" s="3385"/>
      <c r="AC47" s="3385"/>
      <c r="AD47" s="3835" t="s">
        <v>1716</v>
      </c>
      <c r="AE47" s="3368"/>
      <c r="AF47" s="3367" t="s">
        <v>1717</v>
      </c>
      <c r="AG47" s="3434"/>
      <c r="AH47" s="3392"/>
      <c r="AI47" s="3393"/>
      <c r="AJ47" s="3393"/>
      <c r="AK47" s="3393"/>
      <c r="AL47" s="3393"/>
      <c r="AM47" s="3393"/>
      <c r="AN47" s="3393"/>
      <c r="AO47" s="3393"/>
      <c r="AP47" s="3393"/>
      <c r="AQ47" s="3393"/>
      <c r="AR47" s="3393"/>
      <c r="AS47" s="3397"/>
      <c r="AT47" s="3398"/>
      <c r="AU47" s="3847"/>
      <c r="AV47" s="3852"/>
      <c r="AW47" s="3853"/>
      <c r="AX47" s="3854"/>
      <c r="AY47" s="3858"/>
      <c r="AZ47" s="3859"/>
      <c r="BA47" s="3859"/>
      <c r="BB47" s="3860"/>
      <c r="BC47" s="3354"/>
      <c r="BD47" s="3355"/>
      <c r="BE47" s="3355"/>
      <c r="BF47" s="3355"/>
      <c r="BG47" s="3355"/>
      <c r="BH47" s="3355"/>
      <c r="BI47" s="3355"/>
      <c r="BJ47" s="3355"/>
      <c r="BK47" s="3355"/>
      <c r="BL47" s="3356"/>
    </row>
    <row r="48" spans="1:70" s="754" customFormat="1" ht="15" customHeight="1">
      <c r="A48" s="3335"/>
      <c r="B48" s="3323"/>
      <c r="C48" s="3324"/>
      <c r="D48" s="3324"/>
      <c r="E48" s="3324"/>
      <c r="F48" s="3339"/>
      <c r="G48" s="3323"/>
      <c r="H48" s="3324"/>
      <c r="I48" s="3324"/>
      <c r="J48" s="3324"/>
      <c r="K48" s="3324"/>
      <c r="L48" s="3339"/>
      <c r="M48" s="3834"/>
      <c r="N48" s="3347"/>
      <c r="O48" s="2197"/>
      <c r="P48" s="2198"/>
      <c r="Q48" s="2199"/>
      <c r="R48" s="2194"/>
      <c r="S48" s="2195"/>
      <c r="T48" s="2196"/>
      <c r="U48" s="3365" t="s">
        <v>58</v>
      </c>
      <c r="V48" s="3366"/>
      <c r="W48" s="3366"/>
      <c r="X48" s="3366"/>
      <c r="Y48" s="3366"/>
      <c r="Z48" s="3361" t="s">
        <v>60</v>
      </c>
      <c r="AA48" s="3358"/>
      <c r="AB48" s="3367" t="s">
        <v>98</v>
      </c>
      <c r="AC48" s="3368"/>
      <c r="AD48" s="3500"/>
      <c r="AE48" s="2195"/>
      <c r="AF48" s="2194"/>
      <c r="AG48" s="2196"/>
      <c r="AH48" s="3369" t="s">
        <v>1718</v>
      </c>
      <c r="AI48" s="3370"/>
      <c r="AJ48" s="3370"/>
      <c r="AK48" s="3370"/>
      <c r="AL48" s="3370"/>
      <c r="AM48" s="3370"/>
      <c r="AN48" s="3370"/>
      <c r="AO48" s="3370"/>
      <c r="AP48" s="3370"/>
      <c r="AQ48" s="3370"/>
      <c r="AR48" s="3370"/>
      <c r="AS48" s="3397"/>
      <c r="AT48" s="3398"/>
      <c r="AU48" s="3847"/>
      <c r="AV48" s="3837" t="s">
        <v>264</v>
      </c>
      <c r="AW48" s="3838"/>
      <c r="AX48" s="3839"/>
      <c r="AY48" s="3858"/>
      <c r="AZ48" s="3859"/>
      <c r="BA48" s="3859"/>
      <c r="BB48" s="3860"/>
      <c r="BC48" s="3378" t="s">
        <v>1480</v>
      </c>
      <c r="BD48" s="3379"/>
      <c r="BE48" s="3379"/>
      <c r="BF48" s="3379"/>
      <c r="BG48" s="3379"/>
      <c r="BH48" s="3379"/>
      <c r="BI48" s="3379"/>
      <c r="BJ48" s="3379"/>
      <c r="BK48" s="3379"/>
      <c r="BL48" s="3380"/>
    </row>
    <row r="49" spans="1:64" s="754" customFormat="1" ht="15" customHeight="1">
      <c r="A49" s="3335"/>
      <c r="B49" s="3340"/>
      <c r="C49" s="3341"/>
      <c r="D49" s="3341"/>
      <c r="E49" s="3341"/>
      <c r="F49" s="3342"/>
      <c r="G49" s="3323"/>
      <c r="H49" s="3324"/>
      <c r="I49" s="3324"/>
      <c r="J49" s="3324"/>
      <c r="K49" s="3324"/>
      <c r="L49" s="3339"/>
      <c r="M49" s="3834"/>
      <c r="N49" s="3347"/>
      <c r="O49" s="3397" t="s">
        <v>867</v>
      </c>
      <c r="P49" s="3398"/>
      <c r="Q49" s="3433"/>
      <c r="R49" s="2194"/>
      <c r="S49" s="2195"/>
      <c r="T49" s="2196"/>
      <c r="U49" s="3367" t="s">
        <v>1470</v>
      </c>
      <c r="V49" s="3368"/>
      <c r="W49" s="3368"/>
      <c r="X49" s="3367" t="s">
        <v>97</v>
      </c>
      <c r="Y49" s="3434"/>
      <c r="Z49" s="3360"/>
      <c r="AA49" s="3360"/>
      <c r="AB49" s="2194"/>
      <c r="AC49" s="2195"/>
      <c r="AD49" s="3500"/>
      <c r="AE49" s="2195"/>
      <c r="AF49" s="2194"/>
      <c r="AG49" s="2196"/>
      <c r="AH49" s="3435" t="s">
        <v>1742</v>
      </c>
      <c r="AI49" s="3436"/>
      <c r="AJ49" s="3437"/>
      <c r="AK49" s="3438" t="s">
        <v>1743</v>
      </c>
      <c r="AL49" s="3439"/>
      <c r="AM49" s="3439"/>
      <c r="AN49" s="3440"/>
      <c r="AO49" s="3435" t="s">
        <v>1210</v>
      </c>
      <c r="AP49" s="3436"/>
      <c r="AQ49" s="3436"/>
      <c r="AR49" s="3437"/>
      <c r="AS49" s="3397"/>
      <c r="AT49" s="3398"/>
      <c r="AU49" s="3847"/>
      <c r="AV49" s="3840"/>
      <c r="AW49" s="3841"/>
      <c r="AX49" s="3842"/>
      <c r="AY49" s="3858"/>
      <c r="AZ49" s="3859"/>
      <c r="BA49" s="3859"/>
      <c r="BB49" s="3860"/>
      <c r="BC49" s="3378"/>
      <c r="BD49" s="3379"/>
      <c r="BE49" s="3379"/>
      <c r="BF49" s="3379"/>
      <c r="BG49" s="3379"/>
      <c r="BH49" s="3379"/>
      <c r="BI49" s="3379"/>
      <c r="BJ49" s="3379"/>
      <c r="BK49" s="3379"/>
      <c r="BL49" s="3380"/>
    </row>
    <row r="50" spans="1:64" s="754" customFormat="1" ht="15" customHeight="1">
      <c r="A50" s="3335"/>
      <c r="B50" s="3320" t="s">
        <v>268</v>
      </c>
      <c r="C50" s="3321"/>
      <c r="D50" s="3322"/>
      <c r="E50" s="3864" t="s">
        <v>267</v>
      </c>
      <c r="F50" s="3865"/>
      <c r="G50" s="3323"/>
      <c r="H50" s="3324"/>
      <c r="I50" s="3324"/>
      <c r="J50" s="3324"/>
      <c r="K50" s="3324"/>
      <c r="L50" s="3339"/>
      <c r="M50" s="3834"/>
      <c r="N50" s="3347"/>
      <c r="O50" s="3397"/>
      <c r="P50" s="3398"/>
      <c r="Q50" s="3433"/>
      <c r="R50" s="2194"/>
      <c r="S50" s="2195"/>
      <c r="T50" s="2196"/>
      <c r="U50" s="2194"/>
      <c r="V50" s="2195"/>
      <c r="W50" s="2195"/>
      <c r="X50" s="2194"/>
      <c r="Y50" s="2196"/>
      <c r="Z50" s="3360"/>
      <c r="AA50" s="3360"/>
      <c r="AB50" s="2194"/>
      <c r="AC50" s="2195"/>
      <c r="AD50" s="3836"/>
      <c r="AE50" s="2198"/>
      <c r="AF50" s="2197"/>
      <c r="AG50" s="2199"/>
      <c r="AH50" s="3420" t="s">
        <v>1744</v>
      </c>
      <c r="AI50" s="3421"/>
      <c r="AJ50" s="3422"/>
      <c r="AK50" s="3420" t="s">
        <v>1745</v>
      </c>
      <c r="AL50" s="3421"/>
      <c r="AM50" s="3421"/>
      <c r="AN50" s="3422"/>
      <c r="AO50" s="3420" t="s">
        <v>1211</v>
      </c>
      <c r="AP50" s="3421"/>
      <c r="AQ50" s="3421"/>
      <c r="AR50" s="3422"/>
      <c r="AS50" s="3397"/>
      <c r="AT50" s="3398"/>
      <c r="AU50" s="3847"/>
      <c r="AV50" s="3868" t="s">
        <v>265</v>
      </c>
      <c r="AW50" s="3869"/>
      <c r="AX50" s="3870"/>
      <c r="AY50" s="3858"/>
      <c r="AZ50" s="3859"/>
      <c r="BA50" s="3859"/>
      <c r="BB50" s="3860"/>
      <c r="BC50" s="3378"/>
      <c r="BD50" s="3379"/>
      <c r="BE50" s="3379"/>
      <c r="BF50" s="3379"/>
      <c r="BG50" s="3379"/>
      <c r="BH50" s="3379"/>
      <c r="BI50" s="3379"/>
      <c r="BJ50" s="3379"/>
      <c r="BK50" s="3379"/>
      <c r="BL50" s="3380"/>
    </row>
    <row r="51" spans="1:64" s="754" customFormat="1" ht="15" customHeight="1">
      <c r="A51" s="3335"/>
      <c r="B51" s="3323"/>
      <c r="C51" s="3324"/>
      <c r="D51" s="3325"/>
      <c r="E51" s="3866"/>
      <c r="F51" s="3867"/>
      <c r="G51" s="3323"/>
      <c r="H51" s="3324"/>
      <c r="I51" s="3324"/>
      <c r="J51" s="3324"/>
      <c r="K51" s="3324"/>
      <c r="L51" s="3339"/>
      <c r="M51" s="3834"/>
      <c r="N51" s="3347"/>
      <c r="O51" s="3397"/>
      <c r="P51" s="3398"/>
      <c r="Q51" s="3433"/>
      <c r="R51" s="2194"/>
      <c r="S51" s="2195"/>
      <c r="T51" s="2196"/>
      <c r="U51" s="2194"/>
      <c r="V51" s="2195"/>
      <c r="W51" s="2195"/>
      <c r="X51" s="2194"/>
      <c r="Y51" s="2196"/>
      <c r="Z51" s="3360"/>
      <c r="AA51" s="3360"/>
      <c r="AB51" s="2194"/>
      <c r="AC51" s="2195"/>
      <c r="AD51" s="3874" t="s">
        <v>271</v>
      </c>
      <c r="AE51" s="3875"/>
      <c r="AF51" s="3875" t="s">
        <v>271</v>
      </c>
      <c r="AG51" s="3875"/>
      <c r="AH51" s="3427" t="s">
        <v>1746</v>
      </c>
      <c r="AI51" s="3428"/>
      <c r="AJ51" s="3429"/>
      <c r="AK51" s="3430" t="s">
        <v>1209</v>
      </c>
      <c r="AL51" s="3431"/>
      <c r="AM51" s="3431"/>
      <c r="AN51" s="3432"/>
      <c r="AO51" s="3427" t="s">
        <v>162</v>
      </c>
      <c r="AP51" s="3428"/>
      <c r="AQ51" s="3428"/>
      <c r="AR51" s="3429"/>
      <c r="AS51" s="3399"/>
      <c r="AT51" s="3400"/>
      <c r="AU51" s="3848"/>
      <c r="AV51" s="3871"/>
      <c r="AW51" s="3872"/>
      <c r="AX51" s="3873"/>
      <c r="AY51" s="3861"/>
      <c r="AZ51" s="3862"/>
      <c r="BA51" s="3862"/>
      <c r="BB51" s="3863"/>
      <c r="BC51" s="3381"/>
      <c r="BD51" s="3382"/>
      <c r="BE51" s="3382"/>
      <c r="BF51" s="3382"/>
      <c r="BG51" s="3382"/>
      <c r="BH51" s="3382"/>
      <c r="BI51" s="3382"/>
      <c r="BJ51" s="3382"/>
      <c r="BK51" s="3382"/>
      <c r="BL51" s="3383"/>
    </row>
    <row r="52" spans="1:64" s="754" customFormat="1" ht="15" customHeight="1">
      <c r="A52" s="3515">
        <v>8</v>
      </c>
      <c r="B52" s="3730"/>
      <c r="C52" s="3731"/>
      <c r="D52" s="3731"/>
      <c r="E52" s="3731"/>
      <c r="F52" s="3732"/>
      <c r="G52" s="3730"/>
      <c r="H52" s="3731"/>
      <c r="I52" s="3731"/>
      <c r="J52" s="3731"/>
      <c r="K52" s="3731"/>
      <c r="L52" s="3732"/>
      <c r="M52" s="3733"/>
      <c r="N52" s="3734"/>
      <c r="O52" s="3688"/>
      <c r="P52" s="3689"/>
      <c r="Q52" s="3690"/>
      <c r="R52" s="3688"/>
      <c r="S52" s="3689"/>
      <c r="T52" s="3690"/>
      <c r="U52" s="4044"/>
      <c r="V52" s="4045"/>
      <c r="W52" s="4045"/>
      <c r="X52" s="3700"/>
      <c r="Y52" s="3518" t="s">
        <v>99</v>
      </c>
      <c r="Z52" s="3702"/>
      <c r="AA52" s="3518" t="s">
        <v>99</v>
      </c>
      <c r="AB52" s="3461">
        <f>IF((X54+Z54)&gt;=12,X52+Z52+1,X52+Z52)</f>
        <v>0</v>
      </c>
      <c r="AC52" s="3517" t="s">
        <v>99</v>
      </c>
      <c r="AD52" s="4032"/>
      <c r="AE52" s="4033"/>
      <c r="AF52" s="4036"/>
      <c r="AG52" s="4033"/>
      <c r="AH52" s="4038"/>
      <c r="AI52" s="4039"/>
      <c r="AJ52" s="4040"/>
      <c r="AK52" s="4041"/>
      <c r="AL52" s="4042"/>
      <c r="AM52" s="4042"/>
      <c r="AN52" s="4043"/>
      <c r="AO52" s="4051"/>
      <c r="AP52" s="4052"/>
      <c r="AQ52" s="4052"/>
      <c r="AR52" s="4053"/>
      <c r="AS52" s="3936">
        <f>AF52+SUM(AH52:AR54)</f>
        <v>0</v>
      </c>
      <c r="AT52" s="3937"/>
      <c r="AU52" s="3938"/>
      <c r="AV52" s="4011"/>
      <c r="AW52" s="4012"/>
      <c r="AX52" s="4013"/>
      <c r="AY52" s="1083"/>
      <c r="AZ52" s="1083"/>
      <c r="BA52" s="1083"/>
      <c r="BB52" s="1083"/>
      <c r="BC52" s="4017"/>
      <c r="BD52" s="4018"/>
      <c r="BE52" s="4018"/>
      <c r="BF52" s="4018"/>
      <c r="BG52" s="4018"/>
      <c r="BH52" s="4018"/>
      <c r="BI52" s="4018"/>
      <c r="BJ52" s="4018"/>
      <c r="BK52" s="4018"/>
      <c r="BL52" s="4019"/>
    </row>
    <row r="53" spans="1:64" s="754" customFormat="1" ht="15" customHeight="1">
      <c r="A53" s="3503"/>
      <c r="B53" s="3718"/>
      <c r="C53" s="3719"/>
      <c r="D53" s="3719"/>
      <c r="E53" s="3719"/>
      <c r="F53" s="3720"/>
      <c r="G53" s="3721"/>
      <c r="H53" s="3722"/>
      <c r="I53" s="3722"/>
      <c r="J53" s="3722"/>
      <c r="K53" s="3722"/>
      <c r="L53" s="3723"/>
      <c r="M53" s="3725"/>
      <c r="N53" s="3728"/>
      <c r="O53" s="3755"/>
      <c r="P53" s="3756"/>
      <c r="Q53" s="3757"/>
      <c r="R53" s="3691"/>
      <c r="S53" s="3692"/>
      <c r="T53" s="3693"/>
      <c r="U53" s="3776"/>
      <c r="V53" s="3777"/>
      <c r="W53" s="3777"/>
      <c r="X53" s="3701"/>
      <c r="Y53" s="3510"/>
      <c r="Z53" s="3703"/>
      <c r="AA53" s="3510"/>
      <c r="AB53" s="3462"/>
      <c r="AC53" s="3509"/>
      <c r="AD53" s="4034"/>
      <c r="AE53" s="4035"/>
      <c r="AF53" s="4037"/>
      <c r="AG53" s="4035"/>
      <c r="AH53" s="4026"/>
      <c r="AI53" s="4027"/>
      <c r="AJ53" s="4028"/>
      <c r="AK53" s="4026"/>
      <c r="AL53" s="4027"/>
      <c r="AM53" s="4027"/>
      <c r="AN53" s="4028"/>
      <c r="AO53" s="4029"/>
      <c r="AP53" s="4030"/>
      <c r="AQ53" s="4030"/>
      <c r="AR53" s="4031"/>
      <c r="AS53" s="3939"/>
      <c r="AT53" s="3940"/>
      <c r="AU53" s="3941"/>
      <c r="AV53" s="4014"/>
      <c r="AW53" s="4015"/>
      <c r="AX53" s="4016"/>
      <c r="AY53" s="1084"/>
      <c r="AZ53" s="1084"/>
      <c r="BA53" s="1084"/>
      <c r="BB53" s="1084"/>
      <c r="BC53" s="4020"/>
      <c r="BD53" s="4021"/>
      <c r="BE53" s="4021"/>
      <c r="BF53" s="4021"/>
      <c r="BG53" s="4021"/>
      <c r="BH53" s="4021"/>
      <c r="BI53" s="4021"/>
      <c r="BJ53" s="4021"/>
      <c r="BK53" s="4021"/>
      <c r="BL53" s="4022"/>
    </row>
    <row r="54" spans="1:64" s="754" customFormat="1" ht="15" customHeight="1">
      <c r="A54" s="3504"/>
      <c r="B54" s="3735"/>
      <c r="C54" s="3736"/>
      <c r="D54" s="3737"/>
      <c r="E54" s="3738"/>
      <c r="F54" s="3739"/>
      <c r="G54" s="3718"/>
      <c r="H54" s="3719"/>
      <c r="I54" s="3719"/>
      <c r="J54" s="3719"/>
      <c r="K54" s="3719"/>
      <c r="L54" s="3720"/>
      <c r="M54" s="3726"/>
      <c r="N54" s="3729"/>
      <c r="O54" s="3758"/>
      <c r="P54" s="3759"/>
      <c r="Q54" s="3760"/>
      <c r="R54" s="3771"/>
      <c r="S54" s="3772"/>
      <c r="T54" s="3773"/>
      <c r="U54" s="3783"/>
      <c r="V54" s="3784"/>
      <c r="W54" s="3784"/>
      <c r="X54" s="1057"/>
      <c r="Y54" s="1085" t="s">
        <v>28</v>
      </c>
      <c r="Z54" s="1058"/>
      <c r="AA54" s="1085" t="s">
        <v>28</v>
      </c>
      <c r="AB54" s="979">
        <f>IF((X54+Z54)&gt;=12,X54+Z54-12,X54+Z54)</f>
        <v>0</v>
      </c>
      <c r="AC54" s="1086" t="s">
        <v>28</v>
      </c>
      <c r="AD54" s="1122"/>
      <c r="AE54" s="1123"/>
      <c r="AF54" s="1124"/>
      <c r="AG54" s="1125"/>
      <c r="AH54" s="4026"/>
      <c r="AI54" s="4027"/>
      <c r="AJ54" s="4028"/>
      <c r="AK54" s="4046"/>
      <c r="AL54" s="4047"/>
      <c r="AM54" s="4047"/>
      <c r="AN54" s="4048"/>
      <c r="AO54" s="4029"/>
      <c r="AP54" s="4030"/>
      <c r="AQ54" s="4030"/>
      <c r="AR54" s="4031"/>
      <c r="AS54" s="3939"/>
      <c r="AT54" s="3940"/>
      <c r="AU54" s="3941"/>
      <c r="AV54" s="4049"/>
      <c r="AW54" s="3719"/>
      <c r="AX54" s="4050"/>
      <c r="AY54" s="974"/>
      <c r="AZ54" s="974"/>
      <c r="BA54" s="974"/>
      <c r="BB54" s="974"/>
      <c r="BC54" s="4023"/>
      <c r="BD54" s="4024"/>
      <c r="BE54" s="4024"/>
      <c r="BF54" s="4024"/>
      <c r="BG54" s="4024"/>
      <c r="BH54" s="4024"/>
      <c r="BI54" s="4024"/>
      <c r="BJ54" s="4024"/>
      <c r="BK54" s="4024"/>
      <c r="BL54" s="4025"/>
    </row>
    <row r="55" spans="1:64" s="754" customFormat="1" ht="15" customHeight="1">
      <c r="A55" s="3502">
        <v>9</v>
      </c>
      <c r="B55" s="3715"/>
      <c r="C55" s="3716"/>
      <c r="D55" s="3716"/>
      <c r="E55" s="3716"/>
      <c r="F55" s="3717"/>
      <c r="G55" s="3715"/>
      <c r="H55" s="3716"/>
      <c r="I55" s="3716"/>
      <c r="J55" s="3716"/>
      <c r="K55" s="3716"/>
      <c r="L55" s="3717"/>
      <c r="M55" s="3724"/>
      <c r="N55" s="3727"/>
      <c r="O55" s="3768"/>
      <c r="P55" s="3769"/>
      <c r="Q55" s="3770"/>
      <c r="R55" s="3768"/>
      <c r="S55" s="3769"/>
      <c r="T55" s="3770"/>
      <c r="U55" s="3774"/>
      <c r="V55" s="3775"/>
      <c r="W55" s="3775"/>
      <c r="X55" s="3778"/>
      <c r="Y55" s="3429" t="s">
        <v>99</v>
      </c>
      <c r="Z55" s="3779"/>
      <c r="AA55" s="3429" t="s">
        <v>99</v>
      </c>
      <c r="AB55" s="3548">
        <f>IF((X57+Z57)&gt;=12,X55+Z55+1,X55+Z55)</f>
        <v>0</v>
      </c>
      <c r="AC55" s="3428" t="s">
        <v>99</v>
      </c>
      <c r="AD55" s="4069"/>
      <c r="AE55" s="4070"/>
      <c r="AF55" s="4071"/>
      <c r="AG55" s="4070"/>
      <c r="AH55" s="4026"/>
      <c r="AI55" s="4027"/>
      <c r="AJ55" s="4028"/>
      <c r="AK55" s="4026"/>
      <c r="AL55" s="4027"/>
      <c r="AM55" s="4027"/>
      <c r="AN55" s="4028"/>
      <c r="AO55" s="4029"/>
      <c r="AP55" s="4030"/>
      <c r="AQ55" s="4030"/>
      <c r="AR55" s="4031"/>
      <c r="AS55" s="3526">
        <f>AF55+SUM(AH55:AR57)</f>
        <v>0</v>
      </c>
      <c r="AT55" s="3527"/>
      <c r="AU55" s="3942"/>
      <c r="AV55" s="4054"/>
      <c r="AW55" s="4055"/>
      <c r="AX55" s="4056"/>
      <c r="AY55" s="1091"/>
      <c r="AZ55" s="1091"/>
      <c r="BA55" s="1091"/>
      <c r="BB55" s="1091"/>
      <c r="BC55" s="4057"/>
      <c r="BD55" s="4058"/>
      <c r="BE55" s="4058"/>
      <c r="BF55" s="4058"/>
      <c r="BG55" s="4058"/>
      <c r="BH55" s="4058"/>
      <c r="BI55" s="4058"/>
      <c r="BJ55" s="4058"/>
      <c r="BK55" s="4058"/>
      <c r="BL55" s="4059"/>
    </row>
    <row r="56" spans="1:64" s="754" customFormat="1" ht="15" customHeight="1">
      <c r="A56" s="3503"/>
      <c r="B56" s="3718"/>
      <c r="C56" s="3719"/>
      <c r="D56" s="3719"/>
      <c r="E56" s="3719"/>
      <c r="F56" s="3720"/>
      <c r="G56" s="3721"/>
      <c r="H56" s="3722"/>
      <c r="I56" s="3722"/>
      <c r="J56" s="3722"/>
      <c r="K56" s="3722"/>
      <c r="L56" s="3723"/>
      <c r="M56" s="3725"/>
      <c r="N56" s="3728"/>
      <c r="O56" s="3755"/>
      <c r="P56" s="3756"/>
      <c r="Q56" s="3757"/>
      <c r="R56" s="3691"/>
      <c r="S56" s="3692"/>
      <c r="T56" s="3693"/>
      <c r="U56" s="3776"/>
      <c r="V56" s="3777"/>
      <c r="W56" s="3777"/>
      <c r="X56" s="3701"/>
      <c r="Y56" s="3510"/>
      <c r="Z56" s="3703"/>
      <c r="AA56" s="3510"/>
      <c r="AB56" s="3462"/>
      <c r="AC56" s="3509"/>
      <c r="AD56" s="4034"/>
      <c r="AE56" s="4035"/>
      <c r="AF56" s="4037"/>
      <c r="AG56" s="4035"/>
      <c r="AH56" s="4026"/>
      <c r="AI56" s="4027"/>
      <c r="AJ56" s="4028"/>
      <c r="AK56" s="4026"/>
      <c r="AL56" s="4027"/>
      <c r="AM56" s="4027"/>
      <c r="AN56" s="4028"/>
      <c r="AO56" s="4029"/>
      <c r="AP56" s="4030"/>
      <c r="AQ56" s="4030"/>
      <c r="AR56" s="4031"/>
      <c r="AS56" s="3526"/>
      <c r="AT56" s="3527"/>
      <c r="AU56" s="3942"/>
      <c r="AV56" s="4054"/>
      <c r="AW56" s="4055"/>
      <c r="AX56" s="4056"/>
      <c r="AY56" s="1084"/>
      <c r="AZ56" s="1084"/>
      <c r="BA56" s="1084"/>
      <c r="BB56" s="1084"/>
      <c r="BC56" s="4060"/>
      <c r="BD56" s="4061"/>
      <c r="BE56" s="4061"/>
      <c r="BF56" s="4061"/>
      <c r="BG56" s="4061"/>
      <c r="BH56" s="4061"/>
      <c r="BI56" s="4061"/>
      <c r="BJ56" s="4061"/>
      <c r="BK56" s="4061"/>
      <c r="BL56" s="4062"/>
    </row>
    <row r="57" spans="1:64" s="754" customFormat="1" ht="15" customHeight="1">
      <c r="A57" s="3504"/>
      <c r="B57" s="3735"/>
      <c r="C57" s="3736"/>
      <c r="D57" s="3737"/>
      <c r="E57" s="3738"/>
      <c r="F57" s="3739"/>
      <c r="G57" s="3718"/>
      <c r="H57" s="3719"/>
      <c r="I57" s="3719"/>
      <c r="J57" s="3719"/>
      <c r="K57" s="3719"/>
      <c r="L57" s="3720"/>
      <c r="M57" s="3726"/>
      <c r="N57" s="3729"/>
      <c r="O57" s="3758"/>
      <c r="P57" s="3759"/>
      <c r="Q57" s="3760"/>
      <c r="R57" s="3771"/>
      <c r="S57" s="3772"/>
      <c r="T57" s="3773"/>
      <c r="U57" s="3783"/>
      <c r="V57" s="3784"/>
      <c r="W57" s="3784"/>
      <c r="X57" s="1057"/>
      <c r="Y57" s="1085" t="s">
        <v>28</v>
      </c>
      <c r="Z57" s="1058"/>
      <c r="AA57" s="1085" t="s">
        <v>28</v>
      </c>
      <c r="AB57" s="1092">
        <f>IF((X57+Z57)&gt;=12,X57+Z57-12,X57+Z57)</f>
        <v>0</v>
      </c>
      <c r="AC57" s="1086" t="s">
        <v>28</v>
      </c>
      <c r="AD57" s="1122"/>
      <c r="AE57" s="1123"/>
      <c r="AF57" s="1124"/>
      <c r="AG57" s="1125"/>
      <c r="AH57" s="4026"/>
      <c r="AI57" s="4027"/>
      <c r="AJ57" s="4028"/>
      <c r="AK57" s="4026"/>
      <c r="AL57" s="4027"/>
      <c r="AM57" s="4027"/>
      <c r="AN57" s="4028"/>
      <c r="AO57" s="4029"/>
      <c r="AP57" s="4030"/>
      <c r="AQ57" s="4030"/>
      <c r="AR57" s="4031"/>
      <c r="AS57" s="3526"/>
      <c r="AT57" s="3527"/>
      <c r="AU57" s="3942"/>
      <c r="AV57" s="4066"/>
      <c r="AW57" s="4067"/>
      <c r="AX57" s="4068"/>
      <c r="AY57" s="974"/>
      <c r="AZ57" s="974"/>
      <c r="BA57" s="974"/>
      <c r="BB57" s="974"/>
      <c r="BC57" s="4063"/>
      <c r="BD57" s="4064"/>
      <c r="BE57" s="4064"/>
      <c r="BF57" s="4064"/>
      <c r="BG57" s="4064"/>
      <c r="BH57" s="4064"/>
      <c r="BI57" s="4064"/>
      <c r="BJ57" s="4064"/>
      <c r="BK57" s="4064"/>
      <c r="BL57" s="4065"/>
    </row>
    <row r="58" spans="1:64" s="754" customFormat="1" ht="15" customHeight="1">
      <c r="A58" s="3503">
        <v>10</v>
      </c>
      <c r="B58" s="3715"/>
      <c r="C58" s="3716"/>
      <c r="D58" s="3716"/>
      <c r="E58" s="3716"/>
      <c r="F58" s="3717"/>
      <c r="G58" s="3715"/>
      <c r="H58" s="3716"/>
      <c r="I58" s="3716"/>
      <c r="J58" s="3716"/>
      <c r="K58" s="3716"/>
      <c r="L58" s="3717"/>
      <c r="M58" s="3724"/>
      <c r="N58" s="3727"/>
      <c r="O58" s="3768"/>
      <c r="P58" s="3769"/>
      <c r="Q58" s="3770"/>
      <c r="R58" s="3768"/>
      <c r="S58" s="3769"/>
      <c r="T58" s="3770"/>
      <c r="U58" s="3774"/>
      <c r="V58" s="3775"/>
      <c r="W58" s="3775"/>
      <c r="X58" s="3778"/>
      <c r="Y58" s="3429" t="s">
        <v>99</v>
      </c>
      <c r="Z58" s="3779"/>
      <c r="AA58" s="3429" t="s">
        <v>99</v>
      </c>
      <c r="AB58" s="3943">
        <f>IF((X60+Z60)&gt;=12,X58+Z58+1,X58+Z58)</f>
        <v>0</v>
      </c>
      <c r="AC58" s="3428" t="s">
        <v>99</v>
      </c>
      <c r="AD58" s="4069"/>
      <c r="AE58" s="4070"/>
      <c r="AF58" s="4071"/>
      <c r="AG58" s="4070"/>
      <c r="AH58" s="4026"/>
      <c r="AI58" s="4027"/>
      <c r="AJ58" s="4028"/>
      <c r="AK58" s="4026"/>
      <c r="AL58" s="4027"/>
      <c r="AM58" s="4027"/>
      <c r="AN58" s="4028"/>
      <c r="AO58" s="4029"/>
      <c r="AP58" s="4030"/>
      <c r="AQ58" s="4030"/>
      <c r="AR58" s="4031"/>
      <c r="AS58" s="3526">
        <f>AF58+SUM(AH58:AR60)</f>
        <v>0</v>
      </c>
      <c r="AT58" s="3527"/>
      <c r="AU58" s="3942"/>
      <c r="AV58" s="4054"/>
      <c r="AW58" s="4055"/>
      <c r="AX58" s="4056"/>
      <c r="AY58" s="1091"/>
      <c r="AZ58" s="1091"/>
      <c r="BA58" s="1091"/>
      <c r="BB58" s="1091"/>
      <c r="BC58" s="4057"/>
      <c r="BD58" s="4058"/>
      <c r="BE58" s="4058"/>
      <c r="BF58" s="4058"/>
      <c r="BG58" s="4058"/>
      <c r="BH58" s="4058"/>
      <c r="BI58" s="4058"/>
      <c r="BJ58" s="4058"/>
      <c r="BK58" s="4058"/>
      <c r="BL58" s="4059"/>
    </row>
    <row r="59" spans="1:64" s="754" customFormat="1" ht="15" customHeight="1">
      <c r="A59" s="3503"/>
      <c r="B59" s="3718"/>
      <c r="C59" s="3719"/>
      <c r="D59" s="3719"/>
      <c r="E59" s="3719"/>
      <c r="F59" s="3720"/>
      <c r="G59" s="3721"/>
      <c r="H59" s="3722"/>
      <c r="I59" s="3722"/>
      <c r="J59" s="3722"/>
      <c r="K59" s="3722"/>
      <c r="L59" s="3723"/>
      <c r="M59" s="3725"/>
      <c r="N59" s="3728"/>
      <c r="O59" s="3755"/>
      <c r="P59" s="3756"/>
      <c r="Q59" s="3757"/>
      <c r="R59" s="3691"/>
      <c r="S59" s="3692"/>
      <c r="T59" s="3693"/>
      <c r="U59" s="3776"/>
      <c r="V59" s="3777"/>
      <c r="W59" s="3777"/>
      <c r="X59" s="3701"/>
      <c r="Y59" s="3510"/>
      <c r="Z59" s="3703"/>
      <c r="AA59" s="3510"/>
      <c r="AB59" s="3548"/>
      <c r="AC59" s="3509"/>
      <c r="AD59" s="4034"/>
      <c r="AE59" s="4035"/>
      <c r="AF59" s="4037"/>
      <c r="AG59" s="4035"/>
      <c r="AH59" s="4026"/>
      <c r="AI59" s="4027"/>
      <c r="AJ59" s="4028"/>
      <c r="AK59" s="4026"/>
      <c r="AL59" s="4027"/>
      <c r="AM59" s="4027"/>
      <c r="AN59" s="4028"/>
      <c r="AO59" s="4029"/>
      <c r="AP59" s="4030"/>
      <c r="AQ59" s="4030"/>
      <c r="AR59" s="4031"/>
      <c r="AS59" s="3526"/>
      <c r="AT59" s="3527"/>
      <c r="AU59" s="3942"/>
      <c r="AV59" s="4054"/>
      <c r="AW59" s="4055"/>
      <c r="AX59" s="4056"/>
      <c r="AY59" s="1084"/>
      <c r="AZ59" s="1084"/>
      <c r="BA59" s="1084"/>
      <c r="BB59" s="1084"/>
      <c r="BC59" s="4060"/>
      <c r="BD59" s="4061"/>
      <c r="BE59" s="4061"/>
      <c r="BF59" s="4061"/>
      <c r="BG59" s="4061"/>
      <c r="BH59" s="4061"/>
      <c r="BI59" s="4061"/>
      <c r="BJ59" s="4061"/>
      <c r="BK59" s="4061"/>
      <c r="BL59" s="4062"/>
    </row>
    <row r="60" spans="1:64" s="754" customFormat="1" ht="15" customHeight="1">
      <c r="A60" s="3503"/>
      <c r="B60" s="3735"/>
      <c r="C60" s="3736"/>
      <c r="D60" s="3737"/>
      <c r="E60" s="3738"/>
      <c r="F60" s="3739"/>
      <c r="G60" s="3718"/>
      <c r="H60" s="3719"/>
      <c r="I60" s="3719"/>
      <c r="J60" s="3719"/>
      <c r="K60" s="3719"/>
      <c r="L60" s="3720"/>
      <c r="M60" s="3726"/>
      <c r="N60" s="3729"/>
      <c r="O60" s="3758"/>
      <c r="P60" s="3759"/>
      <c r="Q60" s="3760"/>
      <c r="R60" s="3771"/>
      <c r="S60" s="3772"/>
      <c r="T60" s="3773"/>
      <c r="U60" s="3783"/>
      <c r="V60" s="3784"/>
      <c r="W60" s="3784"/>
      <c r="X60" s="1057"/>
      <c r="Y60" s="1085" t="s">
        <v>28</v>
      </c>
      <c r="Z60" s="1058"/>
      <c r="AA60" s="1085" t="s">
        <v>28</v>
      </c>
      <c r="AB60" s="1093">
        <f>IF((X60+Z60)&gt;=12,X60+Z60-12,X60+Z60)</f>
        <v>0</v>
      </c>
      <c r="AC60" s="1086" t="s">
        <v>28</v>
      </c>
      <c r="AD60" s="1122"/>
      <c r="AE60" s="1126"/>
      <c r="AF60" s="1124"/>
      <c r="AG60" s="1125"/>
      <c r="AH60" s="4026"/>
      <c r="AI60" s="4027"/>
      <c r="AJ60" s="4028"/>
      <c r="AK60" s="4026"/>
      <c r="AL60" s="4027"/>
      <c r="AM60" s="4027"/>
      <c r="AN60" s="4028"/>
      <c r="AO60" s="4029"/>
      <c r="AP60" s="4030"/>
      <c r="AQ60" s="4030"/>
      <c r="AR60" s="4031"/>
      <c r="AS60" s="3526"/>
      <c r="AT60" s="3527"/>
      <c r="AU60" s="3942"/>
      <c r="AV60" s="4066"/>
      <c r="AW60" s="4067"/>
      <c r="AX60" s="4068"/>
      <c r="AY60" s="974"/>
      <c r="AZ60" s="974"/>
      <c r="BA60" s="974"/>
      <c r="BB60" s="974"/>
      <c r="BC60" s="4063"/>
      <c r="BD60" s="4064"/>
      <c r="BE60" s="4064"/>
      <c r="BF60" s="4064"/>
      <c r="BG60" s="4064"/>
      <c r="BH60" s="4064"/>
      <c r="BI60" s="4064"/>
      <c r="BJ60" s="4064"/>
      <c r="BK60" s="4064"/>
      <c r="BL60" s="4065"/>
    </row>
    <row r="61" spans="1:64" s="754" customFormat="1" ht="15" customHeight="1">
      <c r="A61" s="3502">
        <v>11</v>
      </c>
      <c r="B61" s="3715"/>
      <c r="C61" s="3716"/>
      <c r="D61" s="3716"/>
      <c r="E61" s="3716"/>
      <c r="F61" s="3717"/>
      <c r="G61" s="3715"/>
      <c r="H61" s="3716"/>
      <c r="I61" s="3716"/>
      <c r="J61" s="3716"/>
      <c r="K61" s="3716"/>
      <c r="L61" s="3717"/>
      <c r="M61" s="3724"/>
      <c r="N61" s="3727"/>
      <c r="O61" s="3768"/>
      <c r="P61" s="3769"/>
      <c r="Q61" s="3770"/>
      <c r="R61" s="3768"/>
      <c r="S61" s="3769"/>
      <c r="T61" s="3770"/>
      <c r="U61" s="3774"/>
      <c r="V61" s="3775"/>
      <c r="W61" s="3775"/>
      <c r="X61" s="3778"/>
      <c r="Y61" s="3429" t="s">
        <v>99</v>
      </c>
      <c r="Z61" s="3779"/>
      <c r="AA61" s="3429" t="s">
        <v>99</v>
      </c>
      <c r="AB61" s="3943">
        <f>IF((X63+Z63)&gt;=12,X61+Z61+1,X61+Z61)</f>
        <v>0</v>
      </c>
      <c r="AC61" s="3428" t="s">
        <v>99</v>
      </c>
      <c r="AD61" s="4069"/>
      <c r="AE61" s="4070"/>
      <c r="AF61" s="4071"/>
      <c r="AG61" s="4070"/>
      <c r="AH61" s="4026"/>
      <c r="AI61" s="4027"/>
      <c r="AJ61" s="4028"/>
      <c r="AK61" s="4026"/>
      <c r="AL61" s="4027"/>
      <c r="AM61" s="4027"/>
      <c r="AN61" s="4028"/>
      <c r="AO61" s="4029"/>
      <c r="AP61" s="4030"/>
      <c r="AQ61" s="4030"/>
      <c r="AR61" s="4031"/>
      <c r="AS61" s="3526">
        <f>AF61+SUM(AH61:AR63)</f>
        <v>0</v>
      </c>
      <c r="AT61" s="3527"/>
      <c r="AU61" s="3942"/>
      <c r="AV61" s="4054"/>
      <c r="AW61" s="4055"/>
      <c r="AX61" s="4056"/>
      <c r="AY61" s="1091"/>
      <c r="AZ61" s="1091"/>
      <c r="BA61" s="1091"/>
      <c r="BB61" s="1091"/>
      <c r="BC61" s="4057"/>
      <c r="BD61" s="4058"/>
      <c r="BE61" s="4058"/>
      <c r="BF61" s="4058"/>
      <c r="BG61" s="4058"/>
      <c r="BH61" s="4058"/>
      <c r="BI61" s="4058"/>
      <c r="BJ61" s="4058"/>
      <c r="BK61" s="4058"/>
      <c r="BL61" s="4059"/>
    </row>
    <row r="62" spans="1:64" s="754" customFormat="1" ht="15" customHeight="1">
      <c r="A62" s="3503"/>
      <c r="B62" s="3718"/>
      <c r="C62" s="3719"/>
      <c r="D62" s="3719"/>
      <c r="E62" s="3719"/>
      <c r="F62" s="3720"/>
      <c r="G62" s="3721"/>
      <c r="H62" s="3722"/>
      <c r="I62" s="3722"/>
      <c r="J62" s="3722"/>
      <c r="K62" s="3722"/>
      <c r="L62" s="3723"/>
      <c r="M62" s="3725"/>
      <c r="N62" s="3728"/>
      <c r="O62" s="4072"/>
      <c r="P62" s="4073"/>
      <c r="Q62" s="4074"/>
      <c r="R62" s="3691"/>
      <c r="S62" s="3692"/>
      <c r="T62" s="3693"/>
      <c r="U62" s="3776"/>
      <c r="V62" s="3777"/>
      <c r="W62" s="3777"/>
      <c r="X62" s="3701"/>
      <c r="Y62" s="3510"/>
      <c r="Z62" s="3703"/>
      <c r="AA62" s="3510"/>
      <c r="AB62" s="3548"/>
      <c r="AC62" s="3509"/>
      <c r="AD62" s="4034"/>
      <c r="AE62" s="4035"/>
      <c r="AF62" s="4037"/>
      <c r="AG62" s="4035"/>
      <c r="AH62" s="4026"/>
      <c r="AI62" s="4027"/>
      <c r="AJ62" s="4028"/>
      <c r="AK62" s="4026"/>
      <c r="AL62" s="4027"/>
      <c r="AM62" s="4027"/>
      <c r="AN62" s="4028"/>
      <c r="AO62" s="4029"/>
      <c r="AP62" s="4030"/>
      <c r="AQ62" s="4030"/>
      <c r="AR62" s="4031"/>
      <c r="AS62" s="3526"/>
      <c r="AT62" s="3527"/>
      <c r="AU62" s="3942"/>
      <c r="AV62" s="4054"/>
      <c r="AW62" s="4055"/>
      <c r="AX62" s="4056"/>
      <c r="AY62" s="1084"/>
      <c r="AZ62" s="1084"/>
      <c r="BA62" s="1084"/>
      <c r="BB62" s="1084"/>
      <c r="BC62" s="4060"/>
      <c r="BD62" s="4061"/>
      <c r="BE62" s="4061"/>
      <c r="BF62" s="4061"/>
      <c r="BG62" s="4061"/>
      <c r="BH62" s="4061"/>
      <c r="BI62" s="4061"/>
      <c r="BJ62" s="4061"/>
      <c r="BK62" s="4061"/>
      <c r="BL62" s="4062"/>
    </row>
    <row r="63" spans="1:64" s="754" customFormat="1" ht="15" customHeight="1">
      <c r="A63" s="3504"/>
      <c r="B63" s="3735"/>
      <c r="C63" s="3736"/>
      <c r="D63" s="3737"/>
      <c r="E63" s="3738"/>
      <c r="F63" s="3739"/>
      <c r="G63" s="3718"/>
      <c r="H63" s="3719"/>
      <c r="I63" s="3719"/>
      <c r="J63" s="3719"/>
      <c r="K63" s="3719"/>
      <c r="L63" s="3720"/>
      <c r="M63" s="3726"/>
      <c r="N63" s="3729"/>
      <c r="O63" s="4075"/>
      <c r="P63" s="4076"/>
      <c r="Q63" s="4077"/>
      <c r="R63" s="3771"/>
      <c r="S63" s="3772"/>
      <c r="T63" s="3773"/>
      <c r="U63" s="3783"/>
      <c r="V63" s="3784"/>
      <c r="W63" s="3784"/>
      <c r="X63" s="1057"/>
      <c r="Y63" s="1085" t="s">
        <v>28</v>
      </c>
      <c r="Z63" s="1058"/>
      <c r="AA63" s="1085" t="s">
        <v>28</v>
      </c>
      <c r="AB63" s="1093">
        <f>IF((X63+Z63)&gt;=12,X63+Z63-12,X63+Z63)</f>
        <v>0</v>
      </c>
      <c r="AC63" s="1086" t="s">
        <v>28</v>
      </c>
      <c r="AD63" s="1122"/>
      <c r="AE63" s="1123"/>
      <c r="AF63" s="1124"/>
      <c r="AG63" s="1125"/>
      <c r="AH63" s="4026"/>
      <c r="AI63" s="4027"/>
      <c r="AJ63" s="4028"/>
      <c r="AK63" s="4026"/>
      <c r="AL63" s="4027"/>
      <c r="AM63" s="4027"/>
      <c r="AN63" s="4028"/>
      <c r="AO63" s="4029"/>
      <c r="AP63" s="4030"/>
      <c r="AQ63" s="4030"/>
      <c r="AR63" s="4031"/>
      <c r="AS63" s="3526"/>
      <c r="AT63" s="3527"/>
      <c r="AU63" s="3942"/>
      <c r="AV63" s="4066"/>
      <c r="AW63" s="4067"/>
      <c r="AX63" s="4068"/>
      <c r="AY63" s="974"/>
      <c r="AZ63" s="974"/>
      <c r="BA63" s="974"/>
      <c r="BB63" s="974"/>
      <c r="BC63" s="4063"/>
      <c r="BD63" s="4064"/>
      <c r="BE63" s="4064"/>
      <c r="BF63" s="4064"/>
      <c r="BG63" s="4064"/>
      <c r="BH63" s="4064"/>
      <c r="BI63" s="4064"/>
      <c r="BJ63" s="4064"/>
      <c r="BK63" s="4064"/>
      <c r="BL63" s="4065"/>
    </row>
    <row r="64" spans="1:64" s="754" customFormat="1" ht="15" customHeight="1">
      <c r="A64" s="3503">
        <v>12</v>
      </c>
      <c r="B64" s="3721"/>
      <c r="C64" s="3722"/>
      <c r="D64" s="3722"/>
      <c r="E64" s="3722"/>
      <c r="F64" s="3723"/>
      <c r="G64" s="3715"/>
      <c r="H64" s="3716"/>
      <c r="I64" s="3716"/>
      <c r="J64" s="3716"/>
      <c r="K64" s="3716"/>
      <c r="L64" s="3717"/>
      <c r="M64" s="3725"/>
      <c r="N64" s="3728"/>
      <c r="O64" s="3768"/>
      <c r="P64" s="3769"/>
      <c r="Q64" s="3770"/>
      <c r="R64" s="3691"/>
      <c r="S64" s="3692"/>
      <c r="T64" s="3693"/>
      <c r="U64" s="3776"/>
      <c r="V64" s="3777"/>
      <c r="W64" s="3777"/>
      <c r="X64" s="3701"/>
      <c r="Y64" s="3510" t="s">
        <v>99</v>
      </c>
      <c r="Z64" s="3703"/>
      <c r="AA64" s="3510" t="s">
        <v>99</v>
      </c>
      <c r="AB64" s="3943">
        <f>IF((X66+Z66)&gt;=12,X64+Z64+1,X64+Z64)</f>
        <v>0</v>
      </c>
      <c r="AC64" s="3509" t="s">
        <v>99</v>
      </c>
      <c r="AD64" s="4078"/>
      <c r="AE64" s="4079"/>
      <c r="AF64" s="4080"/>
      <c r="AG64" s="4079"/>
      <c r="AH64" s="4026"/>
      <c r="AI64" s="4027"/>
      <c r="AJ64" s="4028"/>
      <c r="AK64" s="4026"/>
      <c r="AL64" s="4027"/>
      <c r="AM64" s="4027"/>
      <c r="AN64" s="4028"/>
      <c r="AO64" s="4029"/>
      <c r="AP64" s="4030"/>
      <c r="AQ64" s="4030"/>
      <c r="AR64" s="4031"/>
      <c r="AS64" s="3526">
        <f>AF64+SUM(AH64:AR66)</f>
        <v>0</v>
      </c>
      <c r="AT64" s="3527"/>
      <c r="AU64" s="3942"/>
      <c r="AV64" s="4054"/>
      <c r="AW64" s="4055"/>
      <c r="AX64" s="4056"/>
      <c r="AY64" s="1091"/>
      <c r="AZ64" s="1091"/>
      <c r="BA64" s="1091"/>
      <c r="BB64" s="1091"/>
      <c r="BC64" s="4057"/>
      <c r="BD64" s="4058"/>
      <c r="BE64" s="4058"/>
      <c r="BF64" s="4058"/>
      <c r="BG64" s="4058"/>
      <c r="BH64" s="4058"/>
      <c r="BI64" s="4058"/>
      <c r="BJ64" s="4058"/>
      <c r="BK64" s="4058"/>
      <c r="BL64" s="4059"/>
    </row>
    <row r="65" spans="1:71" s="754" customFormat="1" ht="15" customHeight="1">
      <c r="A65" s="3503"/>
      <c r="B65" s="3718"/>
      <c r="C65" s="3719"/>
      <c r="D65" s="3719"/>
      <c r="E65" s="3719"/>
      <c r="F65" s="3720"/>
      <c r="G65" s="3721"/>
      <c r="H65" s="3722"/>
      <c r="I65" s="3722"/>
      <c r="J65" s="3722"/>
      <c r="K65" s="3722"/>
      <c r="L65" s="3723"/>
      <c r="M65" s="3725"/>
      <c r="N65" s="3728"/>
      <c r="O65" s="4072"/>
      <c r="P65" s="4073"/>
      <c r="Q65" s="4074"/>
      <c r="R65" s="3691"/>
      <c r="S65" s="3692"/>
      <c r="T65" s="3693"/>
      <c r="U65" s="3776"/>
      <c r="V65" s="3777"/>
      <c r="W65" s="3777"/>
      <c r="X65" s="3701"/>
      <c r="Y65" s="3510"/>
      <c r="Z65" s="3703"/>
      <c r="AA65" s="3510"/>
      <c r="AB65" s="3548"/>
      <c r="AC65" s="3509"/>
      <c r="AD65" s="4034"/>
      <c r="AE65" s="4035"/>
      <c r="AF65" s="4037"/>
      <c r="AG65" s="4035"/>
      <c r="AH65" s="4026"/>
      <c r="AI65" s="4027"/>
      <c r="AJ65" s="4028"/>
      <c r="AK65" s="4026"/>
      <c r="AL65" s="4027"/>
      <c r="AM65" s="4027"/>
      <c r="AN65" s="4028"/>
      <c r="AO65" s="4029"/>
      <c r="AP65" s="4030"/>
      <c r="AQ65" s="4030"/>
      <c r="AR65" s="4031"/>
      <c r="AS65" s="3526"/>
      <c r="AT65" s="3527"/>
      <c r="AU65" s="3942"/>
      <c r="AV65" s="4054"/>
      <c r="AW65" s="4055"/>
      <c r="AX65" s="4056"/>
      <c r="AY65" s="1084"/>
      <c r="AZ65" s="1084"/>
      <c r="BA65" s="1084"/>
      <c r="BB65" s="1084"/>
      <c r="BC65" s="4060"/>
      <c r="BD65" s="4061"/>
      <c r="BE65" s="4061"/>
      <c r="BF65" s="4061"/>
      <c r="BG65" s="4061"/>
      <c r="BH65" s="4061"/>
      <c r="BI65" s="4061"/>
      <c r="BJ65" s="4061"/>
      <c r="BK65" s="4061"/>
      <c r="BL65" s="4062"/>
    </row>
    <row r="66" spans="1:71" s="754" customFormat="1" ht="15" customHeight="1">
      <c r="A66" s="3503"/>
      <c r="B66" s="4081"/>
      <c r="C66" s="4082"/>
      <c r="D66" s="4083"/>
      <c r="E66" s="4084"/>
      <c r="F66" s="4085"/>
      <c r="G66" s="3718"/>
      <c r="H66" s="3719"/>
      <c r="I66" s="3719"/>
      <c r="J66" s="3719"/>
      <c r="K66" s="3719"/>
      <c r="L66" s="3720"/>
      <c r="M66" s="3725"/>
      <c r="N66" s="3728"/>
      <c r="O66" s="4075"/>
      <c r="P66" s="4076"/>
      <c r="Q66" s="4077"/>
      <c r="R66" s="3691"/>
      <c r="S66" s="3692"/>
      <c r="T66" s="3693"/>
      <c r="U66" s="3674"/>
      <c r="V66" s="3675"/>
      <c r="W66" s="3675"/>
      <c r="X66" s="1051"/>
      <c r="Y66" s="1095" t="s">
        <v>28</v>
      </c>
      <c r="Z66" s="1052"/>
      <c r="AA66" s="1095" t="s">
        <v>28</v>
      </c>
      <c r="AB66" s="1093">
        <f>IF((X66+Z66)&gt;=12,X66+Z66-12,X66+Z66)</f>
        <v>0</v>
      </c>
      <c r="AC66" s="1042" t="s">
        <v>28</v>
      </c>
      <c r="AD66" s="1127"/>
      <c r="AE66" s="1128"/>
      <c r="AF66" s="1129"/>
      <c r="AG66" s="1130"/>
      <c r="AH66" s="4026"/>
      <c r="AI66" s="4027"/>
      <c r="AJ66" s="4028"/>
      <c r="AK66" s="4026"/>
      <c r="AL66" s="4027"/>
      <c r="AM66" s="4027"/>
      <c r="AN66" s="4028"/>
      <c r="AO66" s="4029"/>
      <c r="AP66" s="4030"/>
      <c r="AQ66" s="4030"/>
      <c r="AR66" s="4031"/>
      <c r="AS66" s="3526"/>
      <c r="AT66" s="3527"/>
      <c r="AU66" s="3942"/>
      <c r="AV66" s="4066"/>
      <c r="AW66" s="4067"/>
      <c r="AX66" s="4068"/>
      <c r="AY66" s="974"/>
      <c r="AZ66" s="974"/>
      <c r="BA66" s="974"/>
      <c r="BB66" s="974"/>
      <c r="BC66" s="4063"/>
      <c r="BD66" s="4064"/>
      <c r="BE66" s="4064"/>
      <c r="BF66" s="4064"/>
      <c r="BG66" s="4064"/>
      <c r="BH66" s="4064"/>
      <c r="BI66" s="4064"/>
      <c r="BJ66" s="4064"/>
      <c r="BK66" s="4064"/>
      <c r="BL66" s="4065"/>
    </row>
    <row r="67" spans="1:71" s="754" customFormat="1" ht="15" customHeight="1">
      <c r="A67" s="3502">
        <v>13</v>
      </c>
      <c r="B67" s="3715"/>
      <c r="C67" s="3716"/>
      <c r="D67" s="3716"/>
      <c r="E67" s="3716"/>
      <c r="F67" s="3717"/>
      <c r="G67" s="3715"/>
      <c r="H67" s="3716"/>
      <c r="I67" s="3716"/>
      <c r="J67" s="3716"/>
      <c r="K67" s="3716"/>
      <c r="L67" s="3717"/>
      <c r="M67" s="3724"/>
      <c r="N67" s="3727"/>
      <c r="O67" s="3768"/>
      <c r="P67" s="3769"/>
      <c r="Q67" s="3770"/>
      <c r="R67" s="3768"/>
      <c r="S67" s="3769"/>
      <c r="T67" s="3770"/>
      <c r="U67" s="3774"/>
      <c r="V67" s="3775"/>
      <c r="W67" s="3775"/>
      <c r="X67" s="3778"/>
      <c r="Y67" s="3429" t="s">
        <v>99</v>
      </c>
      <c r="Z67" s="3779"/>
      <c r="AA67" s="3429" t="s">
        <v>99</v>
      </c>
      <c r="AB67" s="3462">
        <f>IF((X69+Z69)&gt;=12,X67+Z67+1,X67+Z67)</f>
        <v>0</v>
      </c>
      <c r="AC67" s="3428" t="s">
        <v>99</v>
      </c>
      <c r="AD67" s="4069"/>
      <c r="AE67" s="4070"/>
      <c r="AF67" s="4071"/>
      <c r="AG67" s="4070"/>
      <c r="AH67" s="4026"/>
      <c r="AI67" s="4027"/>
      <c r="AJ67" s="4028"/>
      <c r="AK67" s="4026"/>
      <c r="AL67" s="4027"/>
      <c r="AM67" s="4027"/>
      <c r="AN67" s="4028"/>
      <c r="AO67" s="4029"/>
      <c r="AP67" s="4030"/>
      <c r="AQ67" s="4030"/>
      <c r="AR67" s="4031"/>
      <c r="AS67" s="3526">
        <f>AF67+SUM(AH67:AR69)</f>
        <v>0</v>
      </c>
      <c r="AT67" s="3527"/>
      <c r="AU67" s="3942"/>
      <c r="AV67" s="4054"/>
      <c r="AW67" s="4055"/>
      <c r="AX67" s="4056"/>
      <c r="AY67" s="1091"/>
      <c r="AZ67" s="1091"/>
      <c r="BA67" s="1091"/>
      <c r="BB67" s="1091"/>
      <c r="BC67" s="4057"/>
      <c r="BD67" s="4086"/>
      <c r="BE67" s="4086"/>
      <c r="BF67" s="4086"/>
      <c r="BG67" s="4086"/>
      <c r="BH67" s="4086"/>
      <c r="BI67" s="4086"/>
      <c r="BJ67" s="4086"/>
      <c r="BK67" s="4086"/>
      <c r="BL67" s="4087"/>
    </row>
    <row r="68" spans="1:71" s="754" customFormat="1" ht="15" customHeight="1">
      <c r="A68" s="3503"/>
      <c r="B68" s="3718"/>
      <c r="C68" s="3719"/>
      <c r="D68" s="3719"/>
      <c r="E68" s="3719"/>
      <c r="F68" s="3720"/>
      <c r="G68" s="3721"/>
      <c r="H68" s="3722"/>
      <c r="I68" s="3722"/>
      <c r="J68" s="3722"/>
      <c r="K68" s="3722"/>
      <c r="L68" s="3723"/>
      <c r="M68" s="3725"/>
      <c r="N68" s="3728"/>
      <c r="O68" s="4072"/>
      <c r="P68" s="4073"/>
      <c r="Q68" s="4074"/>
      <c r="R68" s="3691"/>
      <c r="S68" s="3692"/>
      <c r="T68" s="3693"/>
      <c r="U68" s="3776"/>
      <c r="V68" s="3777"/>
      <c r="W68" s="3777"/>
      <c r="X68" s="3701"/>
      <c r="Y68" s="3510"/>
      <c r="Z68" s="3703"/>
      <c r="AA68" s="3510"/>
      <c r="AB68" s="3462"/>
      <c r="AC68" s="3509"/>
      <c r="AD68" s="4034"/>
      <c r="AE68" s="4035"/>
      <c r="AF68" s="4037"/>
      <c r="AG68" s="4035"/>
      <c r="AH68" s="4026"/>
      <c r="AI68" s="4027"/>
      <c r="AJ68" s="4028"/>
      <c r="AK68" s="4026"/>
      <c r="AL68" s="4027"/>
      <c r="AM68" s="4027"/>
      <c r="AN68" s="4028"/>
      <c r="AO68" s="4029"/>
      <c r="AP68" s="4030"/>
      <c r="AQ68" s="4030"/>
      <c r="AR68" s="4031"/>
      <c r="AS68" s="3526"/>
      <c r="AT68" s="3527"/>
      <c r="AU68" s="3942"/>
      <c r="AV68" s="4054"/>
      <c r="AW68" s="4055"/>
      <c r="AX68" s="4056"/>
      <c r="AY68" s="1084"/>
      <c r="AZ68" s="1084"/>
      <c r="BA68" s="1084"/>
      <c r="BB68" s="1084"/>
      <c r="BC68" s="4020"/>
      <c r="BD68" s="4021"/>
      <c r="BE68" s="4021"/>
      <c r="BF68" s="4021"/>
      <c r="BG68" s="4021"/>
      <c r="BH68" s="4021"/>
      <c r="BI68" s="4021"/>
      <c r="BJ68" s="4021"/>
      <c r="BK68" s="4021"/>
      <c r="BL68" s="4022"/>
    </row>
    <row r="69" spans="1:71" s="754" customFormat="1" ht="15" customHeight="1">
      <c r="A69" s="3504"/>
      <c r="B69" s="3735"/>
      <c r="C69" s="3736"/>
      <c r="D69" s="3737"/>
      <c r="E69" s="3738"/>
      <c r="F69" s="3739"/>
      <c r="G69" s="3718"/>
      <c r="H69" s="3719"/>
      <c r="I69" s="3719"/>
      <c r="J69" s="3719"/>
      <c r="K69" s="3719"/>
      <c r="L69" s="3720"/>
      <c r="M69" s="3726"/>
      <c r="N69" s="3729"/>
      <c r="O69" s="4075"/>
      <c r="P69" s="4076"/>
      <c r="Q69" s="4077"/>
      <c r="R69" s="3771"/>
      <c r="S69" s="3772"/>
      <c r="T69" s="3773"/>
      <c r="U69" s="3783"/>
      <c r="V69" s="3784"/>
      <c r="W69" s="3784"/>
      <c r="X69" s="1057"/>
      <c r="Y69" s="1085" t="s">
        <v>28</v>
      </c>
      <c r="Z69" s="1058"/>
      <c r="AA69" s="1085" t="s">
        <v>28</v>
      </c>
      <c r="AB69" s="1093">
        <f>IF((X69+Z69)&gt;=12,X69+Z69-12,X69+Z69)</f>
        <v>0</v>
      </c>
      <c r="AC69" s="1086" t="s">
        <v>28</v>
      </c>
      <c r="AD69" s="1122"/>
      <c r="AE69" s="1123"/>
      <c r="AF69" s="1124"/>
      <c r="AG69" s="1125"/>
      <c r="AH69" s="4026"/>
      <c r="AI69" s="4027"/>
      <c r="AJ69" s="4028"/>
      <c r="AK69" s="4026"/>
      <c r="AL69" s="4027"/>
      <c r="AM69" s="4027"/>
      <c r="AN69" s="4028"/>
      <c r="AO69" s="4029"/>
      <c r="AP69" s="4030"/>
      <c r="AQ69" s="4030"/>
      <c r="AR69" s="4031"/>
      <c r="AS69" s="3526"/>
      <c r="AT69" s="3527"/>
      <c r="AU69" s="3942"/>
      <c r="AV69" s="4066"/>
      <c r="AW69" s="4067"/>
      <c r="AX69" s="4068"/>
      <c r="AY69" s="974"/>
      <c r="AZ69" s="974"/>
      <c r="BA69" s="974"/>
      <c r="BB69" s="974"/>
      <c r="BC69" s="4023"/>
      <c r="BD69" s="4024"/>
      <c r="BE69" s="4024"/>
      <c r="BF69" s="4024"/>
      <c r="BG69" s="4024"/>
      <c r="BH69" s="4024"/>
      <c r="BI69" s="4024"/>
      <c r="BJ69" s="4024"/>
      <c r="BK69" s="4024"/>
      <c r="BL69" s="4025"/>
      <c r="BS69" s="1100"/>
    </row>
    <row r="70" spans="1:71" s="754" customFormat="1" ht="15" customHeight="1">
      <c r="A70" s="3503">
        <v>14</v>
      </c>
      <c r="B70" s="3721"/>
      <c r="C70" s="3722"/>
      <c r="D70" s="3722"/>
      <c r="E70" s="3722"/>
      <c r="F70" s="3723"/>
      <c r="G70" s="3715"/>
      <c r="H70" s="3716"/>
      <c r="I70" s="3716"/>
      <c r="J70" s="3716"/>
      <c r="K70" s="3716"/>
      <c r="L70" s="3717"/>
      <c r="M70" s="3725"/>
      <c r="N70" s="3728"/>
      <c r="O70" s="3768"/>
      <c r="P70" s="3769"/>
      <c r="Q70" s="3770"/>
      <c r="R70" s="3691"/>
      <c r="S70" s="3692"/>
      <c r="T70" s="3693"/>
      <c r="U70" s="3776"/>
      <c r="V70" s="3777"/>
      <c r="W70" s="3777"/>
      <c r="X70" s="3701"/>
      <c r="Y70" s="3510" t="s">
        <v>99</v>
      </c>
      <c r="Z70" s="3703"/>
      <c r="AA70" s="3510" t="s">
        <v>99</v>
      </c>
      <c r="AB70" s="3462">
        <f>IF((X72+Z72)&gt;=12,X70+Z70+1,X70+Z70)</f>
        <v>0</v>
      </c>
      <c r="AC70" s="3509" t="s">
        <v>99</v>
      </c>
      <c r="AD70" s="4078"/>
      <c r="AE70" s="4079"/>
      <c r="AF70" s="4080"/>
      <c r="AG70" s="4079"/>
      <c r="AH70" s="4026"/>
      <c r="AI70" s="4027"/>
      <c r="AJ70" s="4028"/>
      <c r="AK70" s="4026"/>
      <c r="AL70" s="4027"/>
      <c r="AM70" s="4027"/>
      <c r="AN70" s="4028"/>
      <c r="AO70" s="4029"/>
      <c r="AP70" s="4030"/>
      <c r="AQ70" s="4030"/>
      <c r="AR70" s="4031"/>
      <c r="AS70" s="3939">
        <f>AF70+SUM(AH70:AR72)</f>
        <v>0</v>
      </c>
      <c r="AT70" s="3940"/>
      <c r="AU70" s="3941"/>
      <c r="AV70" s="4054"/>
      <c r="AW70" s="4055"/>
      <c r="AX70" s="4056"/>
      <c r="AY70" s="1091"/>
      <c r="AZ70" s="1091"/>
      <c r="BA70" s="1091"/>
      <c r="BB70" s="1091"/>
      <c r="BC70" s="4057"/>
      <c r="BD70" s="4086"/>
      <c r="BE70" s="4086"/>
      <c r="BF70" s="4086"/>
      <c r="BG70" s="4086"/>
      <c r="BH70" s="4086"/>
      <c r="BI70" s="4086"/>
      <c r="BJ70" s="4086"/>
      <c r="BK70" s="4086"/>
      <c r="BL70" s="4087"/>
    </row>
    <row r="71" spans="1:71" s="754" customFormat="1" ht="15" customHeight="1">
      <c r="A71" s="3503"/>
      <c r="B71" s="3718"/>
      <c r="C71" s="3719"/>
      <c r="D71" s="3719"/>
      <c r="E71" s="3719"/>
      <c r="F71" s="3720"/>
      <c r="G71" s="3721"/>
      <c r="H71" s="3722"/>
      <c r="I71" s="3722"/>
      <c r="J71" s="3722"/>
      <c r="K71" s="3722"/>
      <c r="L71" s="3723"/>
      <c r="M71" s="3725"/>
      <c r="N71" s="3728"/>
      <c r="O71" s="4072"/>
      <c r="P71" s="4073"/>
      <c r="Q71" s="4074"/>
      <c r="R71" s="3691"/>
      <c r="S71" s="3692"/>
      <c r="T71" s="3693"/>
      <c r="U71" s="3776"/>
      <c r="V71" s="3777"/>
      <c r="W71" s="3777"/>
      <c r="X71" s="3701"/>
      <c r="Y71" s="3510"/>
      <c r="Z71" s="3703"/>
      <c r="AA71" s="3510"/>
      <c r="AB71" s="3462"/>
      <c r="AC71" s="3509"/>
      <c r="AD71" s="4034"/>
      <c r="AE71" s="4035"/>
      <c r="AF71" s="4037"/>
      <c r="AG71" s="4035"/>
      <c r="AH71" s="4026"/>
      <c r="AI71" s="4027"/>
      <c r="AJ71" s="4028"/>
      <c r="AK71" s="4026"/>
      <c r="AL71" s="4027"/>
      <c r="AM71" s="4027"/>
      <c r="AN71" s="4028"/>
      <c r="AO71" s="4029"/>
      <c r="AP71" s="4030"/>
      <c r="AQ71" s="4030"/>
      <c r="AR71" s="4031"/>
      <c r="AS71" s="3939"/>
      <c r="AT71" s="3940"/>
      <c r="AU71" s="3941"/>
      <c r="AV71" s="4054"/>
      <c r="AW71" s="4055"/>
      <c r="AX71" s="4056"/>
      <c r="AY71" s="1084"/>
      <c r="AZ71" s="1084"/>
      <c r="BA71" s="1084"/>
      <c r="BB71" s="1084"/>
      <c r="BC71" s="4020"/>
      <c r="BD71" s="4021"/>
      <c r="BE71" s="4021"/>
      <c r="BF71" s="4021"/>
      <c r="BG71" s="4021"/>
      <c r="BH71" s="4021"/>
      <c r="BI71" s="4021"/>
      <c r="BJ71" s="4021"/>
      <c r="BK71" s="4021"/>
      <c r="BL71" s="4022"/>
    </row>
    <row r="72" spans="1:71" s="754" customFormat="1" ht="15" customHeight="1" thickBot="1">
      <c r="A72" s="3503"/>
      <c r="B72" s="4081"/>
      <c r="C72" s="4082"/>
      <c r="D72" s="4083"/>
      <c r="E72" s="4084"/>
      <c r="F72" s="4085"/>
      <c r="G72" s="4100"/>
      <c r="H72" s="4101"/>
      <c r="I72" s="4101"/>
      <c r="J72" s="4101"/>
      <c r="K72" s="4101"/>
      <c r="L72" s="4102"/>
      <c r="M72" s="3725"/>
      <c r="N72" s="3728"/>
      <c r="O72" s="4091"/>
      <c r="P72" s="4092"/>
      <c r="Q72" s="4093"/>
      <c r="R72" s="3691"/>
      <c r="S72" s="3692"/>
      <c r="T72" s="3693"/>
      <c r="U72" s="3674"/>
      <c r="V72" s="3675"/>
      <c r="W72" s="3675"/>
      <c r="X72" s="1051"/>
      <c r="Y72" s="1095" t="s">
        <v>28</v>
      </c>
      <c r="Z72" s="1052"/>
      <c r="AA72" s="1095" t="s">
        <v>28</v>
      </c>
      <c r="AB72" s="998">
        <f>IF((X72+Z72)&gt;=12,X72+Z72-12,X72+Z72)</f>
        <v>0</v>
      </c>
      <c r="AC72" s="1042" t="s">
        <v>28</v>
      </c>
      <c r="AD72" s="1127"/>
      <c r="AE72" s="1128"/>
      <c r="AF72" s="1129"/>
      <c r="AG72" s="1130"/>
      <c r="AH72" s="3819"/>
      <c r="AI72" s="3820"/>
      <c r="AJ72" s="3821"/>
      <c r="AK72" s="4026"/>
      <c r="AL72" s="4027"/>
      <c r="AM72" s="4027"/>
      <c r="AN72" s="4028"/>
      <c r="AO72" s="4094"/>
      <c r="AP72" s="4095"/>
      <c r="AQ72" s="4095"/>
      <c r="AR72" s="4096"/>
      <c r="AS72" s="4005"/>
      <c r="AT72" s="4006"/>
      <c r="AU72" s="4007"/>
      <c r="AV72" s="4097"/>
      <c r="AW72" s="4098"/>
      <c r="AX72" s="4099"/>
      <c r="AY72" s="1101"/>
      <c r="AZ72" s="1101"/>
      <c r="BA72" s="1101"/>
      <c r="BB72" s="1101"/>
      <c r="BC72" s="4088"/>
      <c r="BD72" s="4089"/>
      <c r="BE72" s="4089"/>
      <c r="BF72" s="4089"/>
      <c r="BG72" s="4089"/>
      <c r="BH72" s="4089"/>
      <c r="BI72" s="4089"/>
      <c r="BJ72" s="4089"/>
      <c r="BK72" s="4089"/>
      <c r="BL72" s="4090"/>
    </row>
    <row r="73" spans="1:71" s="754" customFormat="1" ht="14.1" customHeight="1">
      <c r="A73" s="3622" t="s">
        <v>975</v>
      </c>
      <c r="B73" s="3623"/>
      <c r="C73" s="3623"/>
      <c r="D73" s="3623"/>
      <c r="E73" s="3623"/>
      <c r="F73" s="3623"/>
      <c r="G73" s="3623"/>
      <c r="H73" s="3623"/>
      <c r="I73" s="3623"/>
      <c r="J73" s="3623"/>
      <c r="K73" s="3623"/>
      <c r="L73" s="3623"/>
      <c r="M73" s="3623"/>
      <c r="N73" s="3623"/>
      <c r="O73" s="3623"/>
      <c r="P73" s="3623"/>
      <c r="Q73" s="3623"/>
      <c r="R73" s="3623"/>
      <c r="S73" s="3623"/>
      <c r="T73" s="3623"/>
      <c r="U73" s="3623"/>
      <c r="V73" s="3623"/>
      <c r="W73" s="3624"/>
      <c r="X73" s="1102" t="str">
        <f>IFERROR((X52+X55+X58+X61+X64+X67+X70)/COUNTA(G52:L72),"")</f>
        <v/>
      </c>
      <c r="Y73" s="1103" t="s">
        <v>99</v>
      </c>
      <c r="Z73" s="1104" t="str">
        <f>IFERROR((Z52+Z55+Z58+Z61+Z64+Z67+Z70)/COUNTA(G52:L72),"")</f>
        <v/>
      </c>
      <c r="AA73" s="1103" t="s">
        <v>99</v>
      </c>
      <c r="AB73" s="1004">
        <f>BP74</f>
        <v>0</v>
      </c>
      <c r="AC73" s="1103" t="s">
        <v>99</v>
      </c>
      <c r="AD73" s="3983" t="str">
        <f>IFERROR(AVERAGE(AD52,AD55,AD58,AD61,AD64,AD67,AD70),"")</f>
        <v/>
      </c>
      <c r="AE73" s="3984"/>
      <c r="AF73" s="3983" t="str">
        <f>IFERROR(AVERAGE(AF52,AF55,AF58,AF61,AF64,AF67,AF70),"")</f>
        <v/>
      </c>
      <c r="AG73" s="3984"/>
      <c r="AH73" s="3987"/>
      <c r="AI73" s="3988"/>
      <c r="AJ73" s="3988"/>
      <c r="AK73" s="3988"/>
      <c r="AL73" s="3988"/>
      <c r="AM73" s="3988"/>
      <c r="AN73" s="3988"/>
      <c r="AO73" s="3988"/>
      <c r="AP73" s="3988"/>
      <c r="AQ73" s="3988"/>
      <c r="AR73" s="3989"/>
      <c r="AS73" s="3993" t="str">
        <f>IFERROR(SUM(AS52:AU72)/COUNTA(G52:L72),"")</f>
        <v/>
      </c>
      <c r="AT73" s="3994"/>
      <c r="AU73" s="3995"/>
      <c r="AV73" s="3999" t="str">
        <f>IFERROR(AVERAGE(AV52,AV55,AV58,AV61,AV64,AV67,AV70),"")</f>
        <v/>
      </c>
      <c r="AW73" s="4000"/>
      <c r="AX73" s="4001"/>
      <c r="AY73" s="3970"/>
      <c r="AZ73" s="3971"/>
      <c r="BA73" s="3971"/>
      <c r="BB73" s="3972"/>
      <c r="BC73" s="3970" t="str">
        <f>IFERROR(AVERAGE(BC52,BC55,BC58,BC61,#REF!,BC67,BC70),"")</f>
        <v/>
      </c>
      <c r="BD73" s="3971"/>
      <c r="BE73" s="3971"/>
      <c r="BF73" s="3971"/>
      <c r="BG73" s="3971"/>
      <c r="BH73" s="3971"/>
      <c r="BI73" s="3971"/>
      <c r="BJ73" s="3971"/>
      <c r="BK73" s="3971"/>
      <c r="BL73" s="3972"/>
      <c r="BO73" s="1105">
        <f>INT(BO74/12)</f>
        <v>0</v>
      </c>
      <c r="BP73" s="1105">
        <f>MOD(BO74,12)</f>
        <v>0</v>
      </c>
    </row>
    <row r="74" spans="1:71" ht="14.1" customHeight="1" thickBot="1">
      <c r="A74" s="3625"/>
      <c r="B74" s="3626"/>
      <c r="C74" s="3626"/>
      <c r="D74" s="3626"/>
      <c r="E74" s="3626"/>
      <c r="F74" s="3626"/>
      <c r="G74" s="3626"/>
      <c r="H74" s="3626"/>
      <c r="I74" s="3626"/>
      <c r="J74" s="3626"/>
      <c r="K74" s="3626"/>
      <c r="L74" s="3626"/>
      <c r="M74" s="3626"/>
      <c r="N74" s="3626"/>
      <c r="O74" s="3626"/>
      <c r="P74" s="3626"/>
      <c r="Q74" s="3626"/>
      <c r="R74" s="3626"/>
      <c r="S74" s="3626"/>
      <c r="T74" s="3626"/>
      <c r="U74" s="3626"/>
      <c r="V74" s="3626"/>
      <c r="W74" s="3627"/>
      <c r="X74" s="1106" t="str">
        <f>IFERROR((X54+X57+X60+X63+X66+X69+X72)/COUNTA(G52:L72),"")</f>
        <v/>
      </c>
      <c r="Y74" s="1107" t="s">
        <v>28</v>
      </c>
      <c r="Z74" s="1106" t="str">
        <f>IFERROR((Z54+Z57+Z60+Z63+Z66+Z69+Z72)/COUNTA(G52:L72),"")</f>
        <v/>
      </c>
      <c r="AA74" s="1107" t="s">
        <v>28</v>
      </c>
      <c r="AB74" s="1009">
        <f>BP73</f>
        <v>0</v>
      </c>
      <c r="AC74" s="1107" t="s">
        <v>28</v>
      </c>
      <c r="AD74" s="3985"/>
      <c r="AE74" s="3986"/>
      <c r="AF74" s="3985"/>
      <c r="AG74" s="3986"/>
      <c r="AH74" s="3990"/>
      <c r="AI74" s="3991"/>
      <c r="AJ74" s="3991"/>
      <c r="AK74" s="3991"/>
      <c r="AL74" s="3991"/>
      <c r="AM74" s="3991"/>
      <c r="AN74" s="3991"/>
      <c r="AO74" s="3991"/>
      <c r="AP74" s="3991"/>
      <c r="AQ74" s="3991"/>
      <c r="AR74" s="3992"/>
      <c r="AS74" s="3996"/>
      <c r="AT74" s="3997"/>
      <c r="AU74" s="3998"/>
      <c r="AV74" s="4002"/>
      <c r="AW74" s="4003"/>
      <c r="AX74" s="4004"/>
      <c r="AY74" s="3973"/>
      <c r="AZ74" s="3974"/>
      <c r="BA74" s="3974"/>
      <c r="BB74" s="3975"/>
      <c r="BC74" s="3973"/>
      <c r="BD74" s="3974"/>
      <c r="BE74" s="3974"/>
      <c r="BF74" s="3974"/>
      <c r="BG74" s="3974"/>
      <c r="BH74" s="3974"/>
      <c r="BI74" s="3974"/>
      <c r="BJ74" s="3974"/>
      <c r="BK74" s="3974"/>
      <c r="BL74" s="3975"/>
      <c r="BM74" s="1108"/>
      <c r="BN74" s="1108"/>
      <c r="BO74" s="1105">
        <f>IFERROR(SUM(AB54,AB57,AB60,AB63,AB66,AB69,AB72)/COUNTA(G52:L72),0)</f>
        <v>0</v>
      </c>
      <c r="BP74" s="1105">
        <f>IFERROR(SUM(AB52,AB55,AB58,AB61,AB64,AB67,AB70)/COUNTA(G52:L72),0)</f>
        <v>0</v>
      </c>
      <c r="BQ74" s="1108"/>
      <c r="BR74" s="1108"/>
    </row>
    <row r="75" spans="1:71" s="754" customFormat="1" ht="14.1" customHeight="1">
      <c r="A75" s="1929" t="s">
        <v>91</v>
      </c>
      <c r="B75" s="1929"/>
      <c r="C75" s="1012" t="s">
        <v>92</v>
      </c>
      <c r="D75" s="3588" t="s">
        <v>1719</v>
      </c>
      <c r="E75" s="3588"/>
      <c r="F75" s="3588"/>
      <c r="G75" s="3588"/>
      <c r="H75" s="3588"/>
      <c r="I75" s="3588"/>
      <c r="J75" s="3588"/>
      <c r="K75" s="3588"/>
      <c r="L75" s="3588"/>
      <c r="M75" s="3588"/>
      <c r="N75" s="3588"/>
      <c r="O75" s="3588"/>
      <c r="P75" s="3588"/>
      <c r="Q75" s="3588"/>
      <c r="R75" s="3588"/>
      <c r="S75" s="3588"/>
      <c r="T75" s="3588"/>
      <c r="U75" s="3588"/>
      <c r="V75" s="3588"/>
      <c r="W75" s="3588"/>
      <c r="X75" s="3588"/>
      <c r="Y75" s="3588"/>
      <c r="Z75" s="3588"/>
      <c r="AA75" s="3588"/>
      <c r="AB75" s="3588"/>
      <c r="AC75" s="3588"/>
      <c r="AD75" s="3588"/>
      <c r="AE75" s="3588"/>
      <c r="AF75" s="3588"/>
      <c r="AG75" s="3588"/>
      <c r="AH75" s="3588"/>
      <c r="AI75" s="3588"/>
      <c r="AJ75" s="3588"/>
      <c r="AK75" s="3588"/>
      <c r="AL75" s="3588"/>
      <c r="AM75" s="3588"/>
      <c r="AN75" s="3588"/>
      <c r="AO75" s="3588"/>
      <c r="AP75" s="3588"/>
      <c r="AQ75" s="3588"/>
      <c r="AR75" s="3588"/>
      <c r="AS75" s="3588"/>
      <c r="AT75" s="3588"/>
      <c r="AU75" s="3588"/>
      <c r="AV75" s="3588"/>
      <c r="AW75" s="3588"/>
      <c r="AX75" s="3588"/>
      <c r="AY75" s="3588"/>
      <c r="AZ75" s="3588"/>
      <c r="BA75" s="3588"/>
      <c r="BB75" s="3588"/>
      <c r="BC75" s="3588"/>
      <c r="BD75" s="3588"/>
      <c r="BE75" s="3588"/>
      <c r="BF75" s="3588"/>
      <c r="BG75" s="3588"/>
      <c r="BH75" s="3588"/>
      <c r="BI75" s="3588"/>
      <c r="BJ75" s="743"/>
      <c r="BK75" s="743"/>
    </row>
    <row r="76" spans="1:71" s="754" customFormat="1" ht="14.1" customHeight="1">
      <c r="A76" s="744"/>
      <c r="B76" s="744"/>
      <c r="C76" s="1012"/>
      <c r="D76" s="1566"/>
      <c r="E76" s="1566"/>
      <c r="F76" s="1566"/>
      <c r="G76" s="1566"/>
      <c r="H76" s="1566"/>
      <c r="I76" s="1566"/>
      <c r="J76" s="1566"/>
      <c r="K76" s="1566"/>
      <c r="L76" s="1566"/>
      <c r="M76" s="1566"/>
      <c r="N76" s="1566"/>
      <c r="O76" s="1566"/>
      <c r="P76" s="1566"/>
      <c r="Q76" s="1566"/>
      <c r="R76" s="1566"/>
      <c r="S76" s="1566"/>
      <c r="T76" s="1566"/>
      <c r="U76" s="1566"/>
      <c r="V76" s="1566"/>
      <c r="W76" s="1566"/>
      <c r="X76" s="1566"/>
      <c r="Y76" s="1566"/>
      <c r="Z76" s="1566"/>
      <c r="AA76" s="1566"/>
      <c r="AB76" s="1566"/>
      <c r="AC76" s="1566"/>
      <c r="AD76" s="1566"/>
      <c r="AE76" s="1566"/>
      <c r="AF76" s="1566"/>
      <c r="AG76" s="1566"/>
      <c r="AH76" s="1566"/>
      <c r="AI76" s="1566"/>
      <c r="AJ76" s="1566"/>
      <c r="AK76" s="1566"/>
      <c r="AL76" s="1566"/>
      <c r="AM76" s="1566"/>
      <c r="AN76" s="1566"/>
      <c r="AO76" s="1566"/>
      <c r="AP76" s="1566"/>
      <c r="AQ76" s="1566"/>
      <c r="AR76" s="1566"/>
      <c r="AS76" s="1566"/>
      <c r="AT76" s="1566"/>
      <c r="AU76" s="1566"/>
      <c r="AV76" s="1566"/>
      <c r="AW76" s="1566"/>
      <c r="AX76" s="1566"/>
      <c r="AY76" s="1566"/>
      <c r="AZ76" s="1566"/>
      <c r="BA76" s="1566"/>
      <c r="BB76" s="1566"/>
      <c r="BC76" s="1566"/>
      <c r="BD76" s="1566"/>
      <c r="BE76" s="1566"/>
      <c r="BF76" s="1566"/>
      <c r="BG76" s="1566"/>
      <c r="BH76" s="1566"/>
      <c r="BI76" s="1566"/>
      <c r="BJ76" s="743"/>
      <c r="BK76" s="743"/>
    </row>
    <row r="77" spans="1:71" s="754" customFormat="1" ht="12" customHeight="1">
      <c r="C77" s="1013" t="s">
        <v>1483</v>
      </c>
      <c r="D77" s="3976" t="s">
        <v>1473</v>
      </c>
      <c r="E77" s="3976"/>
      <c r="F77" s="3976"/>
      <c r="G77" s="3976"/>
      <c r="H77" s="3976"/>
      <c r="I77" s="3976"/>
      <c r="J77" s="3976"/>
      <c r="K77" s="3976"/>
      <c r="L77" s="3976"/>
      <c r="M77" s="3976"/>
      <c r="N77" s="3976"/>
      <c r="O77" s="3976"/>
      <c r="P77" s="3976"/>
      <c r="Q77" s="3976"/>
      <c r="R77" s="3976"/>
      <c r="S77" s="3976"/>
      <c r="T77" s="3976"/>
      <c r="U77" s="3976"/>
      <c r="V77" s="3976"/>
      <c r="W77" s="3976"/>
      <c r="X77" s="3976"/>
      <c r="Y77" s="3976"/>
      <c r="Z77" s="3976"/>
      <c r="AA77" s="3976"/>
      <c r="AB77" s="3976"/>
      <c r="AC77" s="3976"/>
      <c r="AD77" s="3976"/>
      <c r="AE77" s="3976"/>
      <c r="AF77" s="3976"/>
      <c r="AG77" s="3976"/>
      <c r="AH77" s="3976"/>
      <c r="AI77" s="3976"/>
      <c r="AJ77" s="3976"/>
      <c r="AK77" s="3976"/>
      <c r="AL77" s="3976"/>
      <c r="AM77" s="3976"/>
      <c r="AN77" s="3976"/>
      <c r="AO77" s="3976"/>
      <c r="AP77" s="3976"/>
      <c r="AQ77" s="3976"/>
      <c r="AR77" s="3976"/>
      <c r="AS77" s="3976"/>
      <c r="AT77" s="3976"/>
      <c r="AU77" s="3976"/>
      <c r="AV77" s="3976"/>
      <c r="AW77" s="3976"/>
      <c r="AX77" s="3976"/>
      <c r="AY77" s="3976"/>
      <c r="AZ77" s="3976"/>
      <c r="BA77" s="3976"/>
      <c r="BB77" s="3976"/>
      <c r="BC77" s="3976"/>
      <c r="BD77" s="3976"/>
      <c r="BE77" s="3976"/>
      <c r="BF77" s="3976"/>
      <c r="BG77" s="3976"/>
      <c r="BH77" s="3976"/>
      <c r="BI77" s="3976"/>
      <c r="BJ77" s="1050"/>
      <c r="BK77" s="1050"/>
      <c r="BL77" s="1049"/>
    </row>
    <row r="78" spans="1:71" s="754" customFormat="1" ht="12" customHeight="1">
      <c r="B78" s="1014"/>
      <c r="C78" s="3966" t="s">
        <v>273</v>
      </c>
      <c r="D78" s="2080" t="s">
        <v>1709</v>
      </c>
      <c r="E78" s="2080"/>
      <c r="F78" s="2080"/>
      <c r="G78" s="2080"/>
      <c r="H78" s="2080"/>
      <c r="I78" s="2080"/>
      <c r="J78" s="2080"/>
      <c r="K78" s="2080"/>
      <c r="L78" s="2080"/>
      <c r="M78" s="2080"/>
      <c r="N78" s="2080"/>
      <c r="O78" s="2080"/>
      <c r="P78" s="2080"/>
      <c r="Q78" s="2080"/>
      <c r="R78" s="2080"/>
      <c r="S78" s="2080"/>
      <c r="T78" s="2080"/>
      <c r="U78" s="2080"/>
      <c r="V78" s="2080"/>
      <c r="W78" s="2080"/>
      <c r="X78" s="2080"/>
      <c r="Y78" s="2080"/>
      <c r="Z78" s="2080"/>
      <c r="AA78" s="2080"/>
      <c r="AB78" s="2080"/>
      <c r="AC78" s="2080"/>
      <c r="AD78" s="2080"/>
      <c r="AE78" s="2080"/>
      <c r="AF78" s="2080"/>
      <c r="AG78" s="2080"/>
      <c r="AH78" s="2080"/>
      <c r="AI78" s="2080"/>
      <c r="AJ78" s="2080"/>
      <c r="AK78" s="2080"/>
      <c r="AL78" s="2080"/>
      <c r="AM78" s="2080"/>
      <c r="AN78" s="2080"/>
      <c r="AO78" s="2080"/>
      <c r="AP78" s="2080"/>
      <c r="AQ78" s="2080"/>
      <c r="AR78" s="2080"/>
      <c r="AS78" s="2080"/>
      <c r="AT78" s="2080"/>
      <c r="AU78" s="2080"/>
      <c r="AV78" s="2080"/>
      <c r="AW78" s="2080"/>
      <c r="AX78" s="2080"/>
      <c r="AY78" s="2080"/>
      <c r="AZ78" s="2080"/>
      <c r="BA78" s="2080"/>
      <c r="BB78" s="2080"/>
      <c r="BC78" s="2080"/>
      <c r="BD78" s="2080"/>
      <c r="BE78" s="2080"/>
      <c r="BF78" s="2080"/>
      <c r="BG78" s="2080"/>
      <c r="BH78" s="2080"/>
      <c r="BI78" s="2080"/>
      <c r="BJ78" s="751"/>
      <c r="BK78" s="751"/>
      <c r="BL78" s="1049"/>
    </row>
    <row r="79" spans="1:71" s="754" customFormat="1" ht="12" customHeight="1">
      <c r="C79" s="3966"/>
      <c r="D79" s="2080"/>
      <c r="E79" s="2080"/>
      <c r="F79" s="2080"/>
      <c r="G79" s="2080"/>
      <c r="H79" s="2080"/>
      <c r="I79" s="2080"/>
      <c r="J79" s="2080"/>
      <c r="K79" s="2080"/>
      <c r="L79" s="2080"/>
      <c r="M79" s="2080"/>
      <c r="N79" s="2080"/>
      <c r="O79" s="2080"/>
      <c r="P79" s="2080"/>
      <c r="Q79" s="2080"/>
      <c r="R79" s="2080"/>
      <c r="S79" s="2080"/>
      <c r="T79" s="2080"/>
      <c r="U79" s="2080"/>
      <c r="V79" s="2080"/>
      <c r="W79" s="2080"/>
      <c r="X79" s="2080"/>
      <c r="Y79" s="2080"/>
      <c r="Z79" s="2080"/>
      <c r="AA79" s="2080"/>
      <c r="AB79" s="2080"/>
      <c r="AC79" s="2080"/>
      <c r="AD79" s="2080"/>
      <c r="AE79" s="2080"/>
      <c r="AF79" s="2080"/>
      <c r="AG79" s="2080"/>
      <c r="AH79" s="2080"/>
      <c r="AI79" s="2080"/>
      <c r="AJ79" s="2080"/>
      <c r="AK79" s="2080"/>
      <c r="AL79" s="2080"/>
      <c r="AM79" s="2080"/>
      <c r="AN79" s="2080"/>
      <c r="AO79" s="2080"/>
      <c r="AP79" s="2080"/>
      <c r="AQ79" s="2080"/>
      <c r="AR79" s="2080"/>
      <c r="AS79" s="2080"/>
      <c r="AT79" s="2080"/>
      <c r="AU79" s="2080"/>
      <c r="AV79" s="2080"/>
      <c r="AW79" s="2080"/>
      <c r="AX79" s="2080"/>
      <c r="AY79" s="2080"/>
      <c r="AZ79" s="2080"/>
      <c r="BA79" s="2080"/>
      <c r="BB79" s="2080"/>
      <c r="BC79" s="2080"/>
      <c r="BD79" s="2080"/>
      <c r="BE79" s="2080"/>
      <c r="BF79" s="2080"/>
      <c r="BG79" s="2080"/>
      <c r="BH79" s="2080"/>
      <c r="BI79" s="2080"/>
      <c r="BJ79" s="751"/>
      <c r="BK79" s="751"/>
      <c r="BL79" s="1049"/>
    </row>
    <row r="80" spans="1:71" s="754" customFormat="1" ht="12" customHeight="1">
      <c r="C80" s="3967" t="s">
        <v>274</v>
      </c>
      <c r="D80" s="2080" t="s">
        <v>1322</v>
      </c>
      <c r="E80" s="2080"/>
      <c r="F80" s="2080"/>
      <c r="G80" s="2080"/>
      <c r="H80" s="2080"/>
      <c r="I80" s="2080"/>
      <c r="J80" s="2080"/>
      <c r="K80" s="2080"/>
      <c r="L80" s="2080"/>
      <c r="M80" s="2080"/>
      <c r="N80" s="2080"/>
      <c r="O80" s="2080"/>
      <c r="P80" s="2080"/>
      <c r="Q80" s="2080"/>
      <c r="R80" s="2080"/>
      <c r="S80" s="2080"/>
      <c r="T80" s="2080"/>
      <c r="U80" s="2080"/>
      <c r="V80" s="2080"/>
      <c r="W80" s="2080"/>
      <c r="X80" s="2080"/>
      <c r="Y80" s="2080"/>
      <c r="Z80" s="2080"/>
      <c r="AA80" s="2080"/>
      <c r="AB80" s="2080"/>
      <c r="AC80" s="2080"/>
      <c r="AD80" s="2080"/>
      <c r="AE80" s="2080"/>
      <c r="AF80" s="2080"/>
      <c r="AG80" s="2080"/>
      <c r="AH80" s="2080"/>
      <c r="AI80" s="2080"/>
      <c r="AJ80" s="2080"/>
      <c r="AK80" s="2080"/>
      <c r="AL80" s="2080"/>
      <c r="AM80" s="2080"/>
      <c r="AN80" s="2080"/>
      <c r="AO80" s="2080"/>
      <c r="AP80" s="2080"/>
      <c r="AQ80" s="2080"/>
      <c r="AR80" s="2080"/>
      <c r="AS80" s="2080"/>
      <c r="AT80" s="2080"/>
      <c r="AU80" s="2080"/>
      <c r="AV80" s="2080"/>
      <c r="AW80" s="2080"/>
      <c r="AX80" s="2080"/>
      <c r="AY80" s="2080"/>
      <c r="AZ80" s="2080"/>
      <c r="BA80" s="2080"/>
      <c r="BB80" s="2080"/>
      <c r="BC80" s="2080"/>
      <c r="BD80" s="2080"/>
      <c r="BE80" s="2080"/>
      <c r="BF80" s="2080"/>
      <c r="BG80" s="2080"/>
      <c r="BH80" s="2080"/>
      <c r="BI80" s="2080"/>
      <c r="BJ80" s="751"/>
      <c r="BK80" s="751"/>
      <c r="BL80" s="1049"/>
    </row>
    <row r="81" spans="1:70" s="754" customFormat="1" ht="12" customHeight="1">
      <c r="C81" s="3968"/>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0"/>
      <c r="AI81" s="2080"/>
      <c r="AJ81" s="2080"/>
      <c r="AK81" s="2080"/>
      <c r="AL81" s="2080"/>
      <c r="AM81" s="2080"/>
      <c r="AN81" s="2080"/>
      <c r="AO81" s="2080"/>
      <c r="AP81" s="2080"/>
      <c r="AQ81" s="2080"/>
      <c r="AR81" s="2080"/>
      <c r="AS81" s="2080"/>
      <c r="AT81" s="2080"/>
      <c r="AU81" s="2080"/>
      <c r="AV81" s="2080"/>
      <c r="AW81" s="2080"/>
      <c r="AX81" s="2080"/>
      <c r="AY81" s="2080"/>
      <c r="AZ81" s="2080"/>
      <c r="BA81" s="2080"/>
      <c r="BB81" s="2080"/>
      <c r="BC81" s="2080"/>
      <c r="BD81" s="2080"/>
      <c r="BE81" s="2080"/>
      <c r="BF81" s="2080"/>
      <c r="BG81" s="2080"/>
      <c r="BH81" s="2080"/>
      <c r="BI81" s="2080"/>
      <c r="BJ81" s="751"/>
      <c r="BK81" s="751"/>
    </row>
    <row r="82" spans="1:70" s="754" customFormat="1" ht="12" customHeight="1">
      <c r="C82" s="1015" t="s">
        <v>1484</v>
      </c>
      <c r="D82" s="3586" t="s">
        <v>1481</v>
      </c>
      <c r="E82" s="3586"/>
      <c r="F82" s="3586"/>
      <c r="G82" s="3586"/>
      <c r="H82" s="3586"/>
      <c r="I82" s="3586"/>
      <c r="J82" s="3586"/>
      <c r="K82" s="3586"/>
      <c r="L82" s="3586"/>
      <c r="M82" s="3586"/>
      <c r="N82" s="3586"/>
      <c r="O82" s="3586"/>
      <c r="P82" s="3586"/>
      <c r="Q82" s="3586"/>
      <c r="R82" s="3586"/>
      <c r="S82" s="3586"/>
      <c r="T82" s="3586"/>
      <c r="U82" s="3586"/>
      <c r="V82" s="3586"/>
      <c r="W82" s="3586"/>
      <c r="X82" s="3586"/>
      <c r="Y82" s="3586"/>
      <c r="Z82" s="3586"/>
      <c r="AA82" s="3586"/>
      <c r="AB82" s="3586"/>
      <c r="AC82" s="3586"/>
      <c r="AD82" s="3586"/>
      <c r="AE82" s="3586"/>
      <c r="AF82" s="3586"/>
      <c r="AG82" s="3586"/>
      <c r="AH82" s="3586"/>
      <c r="AI82" s="3586"/>
      <c r="AJ82" s="3586"/>
      <c r="AK82" s="3586"/>
      <c r="AL82" s="3586"/>
      <c r="AM82" s="3586"/>
      <c r="AN82" s="3586"/>
      <c r="AO82" s="3586"/>
      <c r="AP82" s="3586"/>
      <c r="AQ82" s="3586"/>
      <c r="AR82" s="3586"/>
      <c r="AS82" s="3586"/>
      <c r="AT82" s="3586"/>
      <c r="AU82" s="3586"/>
      <c r="AV82" s="3586"/>
      <c r="AW82" s="3586"/>
      <c r="AX82" s="3586"/>
      <c r="AY82" s="3586"/>
      <c r="AZ82" s="3586"/>
      <c r="BA82" s="3586"/>
      <c r="BB82" s="3586"/>
      <c r="BC82" s="3586"/>
      <c r="BD82" s="3586"/>
      <c r="BE82" s="3586"/>
      <c r="BF82" s="3586"/>
      <c r="BG82" s="3586"/>
      <c r="BH82" s="3586"/>
      <c r="BI82" s="3586"/>
      <c r="BJ82" s="1016"/>
      <c r="BK82" s="1016"/>
    </row>
    <row r="83" spans="1:70" ht="14.1" customHeight="1">
      <c r="A83" s="3332" t="s">
        <v>1488</v>
      </c>
      <c r="B83" s="3332"/>
      <c r="C83" s="3332"/>
      <c r="D83" s="3332"/>
      <c r="E83" s="3332"/>
      <c r="F83" s="3332"/>
      <c r="G83" s="3332"/>
      <c r="H83" s="3332"/>
      <c r="I83" s="3332"/>
      <c r="J83" s="3332"/>
      <c r="K83" s="3332"/>
      <c r="L83" s="3332"/>
      <c r="M83" s="3332"/>
      <c r="N83" s="3332"/>
      <c r="O83" s="3332"/>
      <c r="P83" s="3332"/>
      <c r="Q83" s="3332"/>
      <c r="R83" s="3332"/>
      <c r="S83" s="3332"/>
      <c r="T83" s="3332"/>
      <c r="U83" s="3332"/>
      <c r="V83" s="3332"/>
      <c r="W83" s="3332"/>
      <c r="X83" s="3332"/>
      <c r="Y83" s="3332"/>
      <c r="Z83" s="3332"/>
      <c r="AA83" s="3332"/>
      <c r="AB83" s="3332"/>
      <c r="AC83" s="3332"/>
      <c r="AD83" s="3332"/>
      <c r="AE83" s="3332"/>
      <c r="AF83" s="3332"/>
      <c r="AG83" s="3332"/>
      <c r="AH83" s="3332"/>
      <c r="AI83" s="3332"/>
      <c r="AJ83" s="3332"/>
      <c r="AK83" s="3332"/>
      <c r="AL83" s="3332"/>
      <c r="AM83" s="3332"/>
      <c r="AN83" s="3332"/>
      <c r="AO83" s="3332"/>
      <c r="AP83" s="3332"/>
      <c r="AQ83" s="3332"/>
      <c r="AR83" s="3332"/>
      <c r="AS83" s="3332"/>
      <c r="AT83" s="3332"/>
      <c r="AU83" s="3332"/>
      <c r="AV83" s="3332"/>
      <c r="AW83" s="3332"/>
      <c r="AX83" s="3332"/>
      <c r="AY83" s="3332"/>
      <c r="AZ83" s="3332"/>
      <c r="BA83" s="3332"/>
      <c r="BB83" s="3332"/>
      <c r="BC83" s="3332"/>
      <c r="BD83" s="3332"/>
      <c r="BE83" s="3332"/>
      <c r="BF83" s="3332"/>
      <c r="BG83" s="3332"/>
      <c r="BH83" s="3332"/>
      <c r="BI83" s="3332"/>
      <c r="BJ83" s="3332"/>
      <c r="BK83" s="3332"/>
      <c r="BL83" s="3332"/>
      <c r="BN83" s="665"/>
      <c r="BO83" s="665"/>
      <c r="BP83" s="665"/>
      <c r="BQ83" s="665"/>
      <c r="BR83" s="665"/>
    </row>
    <row r="84" spans="1:70" ht="5.0999999999999996" customHeight="1"/>
    <row r="85" spans="1:70" ht="14.1" customHeight="1">
      <c r="A85" s="3969" t="s">
        <v>1486</v>
      </c>
      <c r="B85" s="3969"/>
      <c r="C85" s="3969"/>
      <c r="D85" s="3969"/>
      <c r="E85" s="3969"/>
      <c r="F85" s="3969"/>
      <c r="G85" s="3969"/>
      <c r="H85" s="3969"/>
      <c r="I85" s="3969"/>
      <c r="J85" s="3969"/>
      <c r="K85" s="3969"/>
      <c r="L85" s="3969"/>
      <c r="M85" s="3969"/>
      <c r="N85" s="3969"/>
      <c r="O85" s="3969"/>
      <c r="P85" s="3969"/>
      <c r="Q85" s="3969"/>
      <c r="R85" s="3969"/>
      <c r="S85" s="3969"/>
      <c r="T85" s="3969"/>
      <c r="U85" s="3969"/>
      <c r="V85" s="3969"/>
      <c r="W85" s="3969"/>
      <c r="X85" s="3969"/>
      <c r="Y85" s="3969"/>
      <c r="Z85" s="3969"/>
      <c r="AA85" s="3969"/>
      <c r="AB85" s="3969"/>
      <c r="AC85" s="3969"/>
      <c r="AD85" s="3969"/>
      <c r="AE85" s="3969"/>
      <c r="AF85" s="3969"/>
      <c r="AG85" s="3969"/>
      <c r="AH85" s="3969"/>
      <c r="AI85" s="3969"/>
      <c r="AJ85" s="3969"/>
      <c r="AK85" s="3969"/>
      <c r="AL85" s="3969"/>
      <c r="AM85" s="3969"/>
      <c r="AN85" s="3969"/>
      <c r="AO85" s="3969"/>
      <c r="AP85" s="3969"/>
      <c r="AQ85" s="3969"/>
      <c r="AR85" s="3969"/>
      <c r="AS85" s="3969"/>
      <c r="AT85" s="3969"/>
      <c r="AU85" s="3969"/>
      <c r="AV85" s="3969"/>
      <c r="AW85" s="3969"/>
      <c r="AX85" s="3969"/>
      <c r="AY85" s="3969"/>
      <c r="AZ85" s="3969"/>
      <c r="BA85" s="3969"/>
      <c r="BB85" s="3969"/>
      <c r="BC85" s="3969"/>
      <c r="BD85" s="3969"/>
      <c r="BE85" s="3969"/>
      <c r="BF85" s="3969"/>
      <c r="BG85" s="3969"/>
      <c r="BH85" s="3969"/>
      <c r="BI85" s="3969"/>
      <c r="BJ85" s="3969"/>
      <c r="BK85" s="3969"/>
      <c r="BL85" s="3969"/>
    </row>
    <row r="86" spans="1:70" ht="6.95" customHeight="1" thickBot="1">
      <c r="A86" s="966"/>
      <c r="B86" s="966"/>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539"/>
      <c r="AF86" s="539"/>
      <c r="AG86" s="539"/>
    </row>
    <row r="87" spans="1:70" s="754" customFormat="1" ht="12.95" customHeight="1">
      <c r="A87" s="3334" t="s">
        <v>55</v>
      </c>
      <c r="B87" s="3336" t="s">
        <v>56</v>
      </c>
      <c r="C87" s="3337"/>
      <c r="D87" s="3337"/>
      <c r="E87" s="3337"/>
      <c r="F87" s="3338"/>
      <c r="G87" s="3336" t="s">
        <v>51</v>
      </c>
      <c r="H87" s="3337"/>
      <c r="I87" s="3337"/>
      <c r="J87" s="3337"/>
      <c r="K87" s="3337"/>
      <c r="L87" s="3338"/>
      <c r="M87" s="3833" t="s">
        <v>52</v>
      </c>
      <c r="N87" s="3346" t="s">
        <v>946</v>
      </c>
      <c r="O87" s="3349" t="s">
        <v>976</v>
      </c>
      <c r="P87" s="3350"/>
      <c r="Q87" s="3351"/>
      <c r="R87" s="3349" t="s">
        <v>96</v>
      </c>
      <c r="S87" s="3350"/>
      <c r="T87" s="3351"/>
      <c r="U87" s="3336" t="s">
        <v>57</v>
      </c>
      <c r="V87" s="3337"/>
      <c r="W87" s="3337"/>
      <c r="X87" s="3337"/>
      <c r="Y87" s="3337"/>
      <c r="Z87" s="3337"/>
      <c r="AA87" s="3337"/>
      <c r="AB87" s="3337"/>
      <c r="AC87" s="3337"/>
      <c r="AD87" s="3843" t="s">
        <v>1320</v>
      </c>
      <c r="AE87" s="3844"/>
      <c r="AF87" s="3844"/>
      <c r="AG87" s="3845"/>
      <c r="AH87" s="3389" t="s">
        <v>1478</v>
      </c>
      <c r="AI87" s="3390"/>
      <c r="AJ87" s="3390"/>
      <c r="AK87" s="3390"/>
      <c r="AL87" s="3390"/>
      <c r="AM87" s="3390"/>
      <c r="AN87" s="3390"/>
      <c r="AO87" s="3390"/>
      <c r="AP87" s="3390"/>
      <c r="AQ87" s="3390"/>
      <c r="AR87" s="3390"/>
      <c r="AS87" s="3395" t="s">
        <v>1217</v>
      </c>
      <c r="AT87" s="3396"/>
      <c r="AU87" s="3846"/>
      <c r="AV87" s="3849" t="s">
        <v>263</v>
      </c>
      <c r="AW87" s="3850"/>
      <c r="AX87" s="3851"/>
      <c r="AY87" s="3855" t="s">
        <v>1479</v>
      </c>
      <c r="AZ87" s="3856"/>
      <c r="BA87" s="3856"/>
      <c r="BB87" s="3857"/>
      <c r="BC87" s="3352" t="s">
        <v>1715</v>
      </c>
      <c r="BD87" s="3350"/>
      <c r="BE87" s="3350"/>
      <c r="BF87" s="3350"/>
      <c r="BG87" s="3350"/>
      <c r="BH87" s="3350"/>
      <c r="BI87" s="3350"/>
      <c r="BJ87" s="3350"/>
      <c r="BK87" s="3350"/>
      <c r="BL87" s="3353"/>
    </row>
    <row r="88" spans="1:70" s="754" customFormat="1" ht="12.95" customHeight="1">
      <c r="A88" s="3335"/>
      <c r="B88" s="3323"/>
      <c r="C88" s="3324"/>
      <c r="D88" s="3324"/>
      <c r="E88" s="3324"/>
      <c r="F88" s="3339"/>
      <c r="G88" s="3323"/>
      <c r="H88" s="3324"/>
      <c r="I88" s="3324"/>
      <c r="J88" s="3324"/>
      <c r="K88" s="3324"/>
      <c r="L88" s="3339"/>
      <c r="M88" s="3834"/>
      <c r="N88" s="3347"/>
      <c r="O88" s="2194"/>
      <c r="P88" s="2195"/>
      <c r="Q88" s="2196"/>
      <c r="R88" s="2194"/>
      <c r="S88" s="2195"/>
      <c r="T88" s="2196"/>
      <c r="U88" s="3384"/>
      <c r="V88" s="3385"/>
      <c r="W88" s="3385"/>
      <c r="X88" s="3385"/>
      <c r="Y88" s="3385"/>
      <c r="Z88" s="3385"/>
      <c r="AA88" s="3385"/>
      <c r="AB88" s="3385"/>
      <c r="AC88" s="3385"/>
      <c r="AD88" s="3835" t="s">
        <v>1716</v>
      </c>
      <c r="AE88" s="3368"/>
      <c r="AF88" s="3367" t="s">
        <v>1717</v>
      </c>
      <c r="AG88" s="3434"/>
      <c r="AH88" s="3392"/>
      <c r="AI88" s="3393"/>
      <c r="AJ88" s="3393"/>
      <c r="AK88" s="3393"/>
      <c r="AL88" s="3393"/>
      <c r="AM88" s="3393"/>
      <c r="AN88" s="3393"/>
      <c r="AO88" s="3393"/>
      <c r="AP88" s="3393"/>
      <c r="AQ88" s="3393"/>
      <c r="AR88" s="3393"/>
      <c r="AS88" s="3397"/>
      <c r="AT88" s="3398"/>
      <c r="AU88" s="3847"/>
      <c r="AV88" s="3852"/>
      <c r="AW88" s="3853"/>
      <c r="AX88" s="3854"/>
      <c r="AY88" s="3858"/>
      <c r="AZ88" s="3859"/>
      <c r="BA88" s="3859"/>
      <c r="BB88" s="3860"/>
      <c r="BC88" s="3354"/>
      <c r="BD88" s="3355"/>
      <c r="BE88" s="3355"/>
      <c r="BF88" s="3355"/>
      <c r="BG88" s="3355"/>
      <c r="BH88" s="3355"/>
      <c r="BI88" s="3355"/>
      <c r="BJ88" s="3355"/>
      <c r="BK88" s="3355"/>
      <c r="BL88" s="3356"/>
    </row>
    <row r="89" spans="1:70" s="754" customFormat="1" ht="15" customHeight="1">
      <c r="A89" s="3335"/>
      <c r="B89" s="3323"/>
      <c r="C89" s="3324"/>
      <c r="D89" s="3324"/>
      <c r="E89" s="3324"/>
      <c r="F89" s="3339"/>
      <c r="G89" s="3323"/>
      <c r="H89" s="3324"/>
      <c r="I89" s="3324"/>
      <c r="J89" s="3324"/>
      <c r="K89" s="3324"/>
      <c r="L89" s="3339"/>
      <c r="M89" s="3834"/>
      <c r="N89" s="3347"/>
      <c r="O89" s="2197"/>
      <c r="P89" s="2198"/>
      <c r="Q89" s="2199"/>
      <c r="R89" s="2194"/>
      <c r="S89" s="2195"/>
      <c r="T89" s="2196"/>
      <c r="U89" s="3365" t="s">
        <v>58</v>
      </c>
      <c r="V89" s="3366"/>
      <c r="W89" s="3366"/>
      <c r="X89" s="3366"/>
      <c r="Y89" s="3366"/>
      <c r="Z89" s="3361" t="s">
        <v>60</v>
      </c>
      <c r="AA89" s="3358"/>
      <c r="AB89" s="3367" t="s">
        <v>98</v>
      </c>
      <c r="AC89" s="3368"/>
      <c r="AD89" s="3500"/>
      <c r="AE89" s="2195"/>
      <c r="AF89" s="2194"/>
      <c r="AG89" s="2196"/>
      <c r="AH89" s="3369" t="s">
        <v>1718</v>
      </c>
      <c r="AI89" s="3370"/>
      <c r="AJ89" s="3370"/>
      <c r="AK89" s="3370"/>
      <c r="AL89" s="3370"/>
      <c r="AM89" s="3370"/>
      <c r="AN89" s="3370"/>
      <c r="AO89" s="3370"/>
      <c r="AP89" s="3370"/>
      <c r="AQ89" s="3370"/>
      <c r="AR89" s="3370"/>
      <c r="AS89" s="3397"/>
      <c r="AT89" s="3398"/>
      <c r="AU89" s="3847"/>
      <c r="AV89" s="3837" t="s">
        <v>264</v>
      </c>
      <c r="AW89" s="3838"/>
      <c r="AX89" s="3839"/>
      <c r="AY89" s="3858"/>
      <c r="AZ89" s="3859"/>
      <c r="BA89" s="3859"/>
      <c r="BB89" s="3860"/>
      <c r="BC89" s="3378" t="s">
        <v>1480</v>
      </c>
      <c r="BD89" s="3379"/>
      <c r="BE89" s="3379"/>
      <c r="BF89" s="3379"/>
      <c r="BG89" s="3379"/>
      <c r="BH89" s="3379"/>
      <c r="BI89" s="3379"/>
      <c r="BJ89" s="3379"/>
      <c r="BK89" s="3379"/>
      <c r="BL89" s="3380"/>
    </row>
    <row r="90" spans="1:70" s="754" customFormat="1" ht="15" customHeight="1">
      <c r="A90" s="3335"/>
      <c r="B90" s="3340"/>
      <c r="C90" s="3341"/>
      <c r="D90" s="3341"/>
      <c r="E90" s="3341"/>
      <c r="F90" s="3342"/>
      <c r="G90" s="3323"/>
      <c r="H90" s="3324"/>
      <c r="I90" s="3324"/>
      <c r="J90" s="3324"/>
      <c r="K90" s="3324"/>
      <c r="L90" s="3339"/>
      <c r="M90" s="3834"/>
      <c r="N90" s="3347"/>
      <c r="O90" s="3397" t="s">
        <v>867</v>
      </c>
      <c r="P90" s="3398"/>
      <c r="Q90" s="3433"/>
      <c r="R90" s="2194"/>
      <c r="S90" s="2195"/>
      <c r="T90" s="2196"/>
      <c r="U90" s="3367" t="s">
        <v>1470</v>
      </c>
      <c r="V90" s="3368"/>
      <c r="W90" s="3368"/>
      <c r="X90" s="3367" t="s">
        <v>97</v>
      </c>
      <c r="Y90" s="3434"/>
      <c r="Z90" s="3360"/>
      <c r="AA90" s="3360"/>
      <c r="AB90" s="2194"/>
      <c r="AC90" s="2195"/>
      <c r="AD90" s="3500"/>
      <c r="AE90" s="2195"/>
      <c r="AF90" s="2194"/>
      <c r="AG90" s="2196"/>
      <c r="AH90" s="3435" t="s">
        <v>1742</v>
      </c>
      <c r="AI90" s="3436"/>
      <c r="AJ90" s="3437"/>
      <c r="AK90" s="3438" t="s">
        <v>1743</v>
      </c>
      <c r="AL90" s="3439"/>
      <c r="AM90" s="3439"/>
      <c r="AN90" s="3440"/>
      <c r="AO90" s="3435" t="s">
        <v>1210</v>
      </c>
      <c r="AP90" s="3436"/>
      <c r="AQ90" s="3436"/>
      <c r="AR90" s="3437"/>
      <c r="AS90" s="3397"/>
      <c r="AT90" s="3398"/>
      <c r="AU90" s="3847"/>
      <c r="AV90" s="3840"/>
      <c r="AW90" s="3841"/>
      <c r="AX90" s="3842"/>
      <c r="AY90" s="3858"/>
      <c r="AZ90" s="3859"/>
      <c r="BA90" s="3859"/>
      <c r="BB90" s="3860"/>
      <c r="BC90" s="3378"/>
      <c r="BD90" s="3379"/>
      <c r="BE90" s="3379"/>
      <c r="BF90" s="3379"/>
      <c r="BG90" s="3379"/>
      <c r="BH90" s="3379"/>
      <c r="BI90" s="3379"/>
      <c r="BJ90" s="3379"/>
      <c r="BK90" s="3379"/>
      <c r="BL90" s="3380"/>
    </row>
    <row r="91" spans="1:70" s="754" customFormat="1" ht="15" customHeight="1">
      <c r="A91" s="3335"/>
      <c r="B91" s="3320" t="s">
        <v>268</v>
      </c>
      <c r="C91" s="3321"/>
      <c r="D91" s="3322"/>
      <c r="E91" s="3864" t="s">
        <v>267</v>
      </c>
      <c r="F91" s="3865"/>
      <c r="G91" s="3323"/>
      <c r="H91" s="3324"/>
      <c r="I91" s="3324"/>
      <c r="J91" s="3324"/>
      <c r="K91" s="3324"/>
      <c r="L91" s="3339"/>
      <c r="M91" s="3834"/>
      <c r="N91" s="3347"/>
      <c r="O91" s="3397"/>
      <c r="P91" s="3398"/>
      <c r="Q91" s="3433"/>
      <c r="R91" s="2194"/>
      <c r="S91" s="2195"/>
      <c r="T91" s="2196"/>
      <c r="U91" s="2194"/>
      <c r="V91" s="2195"/>
      <c r="W91" s="2195"/>
      <c r="X91" s="2194"/>
      <c r="Y91" s="2196"/>
      <c r="Z91" s="3360"/>
      <c r="AA91" s="3360"/>
      <c r="AB91" s="2194"/>
      <c r="AC91" s="2195"/>
      <c r="AD91" s="3836"/>
      <c r="AE91" s="2198"/>
      <c r="AF91" s="2197"/>
      <c r="AG91" s="2199"/>
      <c r="AH91" s="3420" t="s">
        <v>1744</v>
      </c>
      <c r="AI91" s="3421"/>
      <c r="AJ91" s="3422"/>
      <c r="AK91" s="3420" t="s">
        <v>1745</v>
      </c>
      <c r="AL91" s="3421"/>
      <c r="AM91" s="3421"/>
      <c r="AN91" s="3422"/>
      <c r="AO91" s="3420" t="s">
        <v>1211</v>
      </c>
      <c r="AP91" s="3421"/>
      <c r="AQ91" s="3421"/>
      <c r="AR91" s="3422"/>
      <c r="AS91" s="3397"/>
      <c r="AT91" s="3398"/>
      <c r="AU91" s="3847"/>
      <c r="AV91" s="3868" t="s">
        <v>265</v>
      </c>
      <c r="AW91" s="3869"/>
      <c r="AX91" s="3870"/>
      <c r="AY91" s="3858"/>
      <c r="AZ91" s="3859"/>
      <c r="BA91" s="3859"/>
      <c r="BB91" s="3860"/>
      <c r="BC91" s="3378"/>
      <c r="BD91" s="3379"/>
      <c r="BE91" s="3379"/>
      <c r="BF91" s="3379"/>
      <c r="BG91" s="3379"/>
      <c r="BH91" s="3379"/>
      <c r="BI91" s="3379"/>
      <c r="BJ91" s="3379"/>
      <c r="BK91" s="3379"/>
      <c r="BL91" s="3380"/>
    </row>
    <row r="92" spans="1:70" s="754" customFormat="1" ht="15" customHeight="1">
      <c r="A92" s="3335"/>
      <c r="B92" s="3323"/>
      <c r="C92" s="3324"/>
      <c r="D92" s="3325"/>
      <c r="E92" s="3866"/>
      <c r="F92" s="3867"/>
      <c r="G92" s="3323"/>
      <c r="H92" s="3324"/>
      <c r="I92" s="3324"/>
      <c r="J92" s="3324"/>
      <c r="K92" s="3324"/>
      <c r="L92" s="3339"/>
      <c r="M92" s="3834"/>
      <c r="N92" s="3347"/>
      <c r="O92" s="3397"/>
      <c r="P92" s="3398"/>
      <c r="Q92" s="3433"/>
      <c r="R92" s="2194"/>
      <c r="S92" s="2195"/>
      <c r="T92" s="2196"/>
      <c r="U92" s="2194"/>
      <c r="V92" s="2195"/>
      <c r="W92" s="2195"/>
      <c r="X92" s="2194"/>
      <c r="Y92" s="2196"/>
      <c r="Z92" s="3360"/>
      <c r="AA92" s="3360"/>
      <c r="AB92" s="2194"/>
      <c r="AC92" s="2195"/>
      <c r="AD92" s="3874" t="s">
        <v>271</v>
      </c>
      <c r="AE92" s="3875"/>
      <c r="AF92" s="3875" t="s">
        <v>271</v>
      </c>
      <c r="AG92" s="3875"/>
      <c r="AH92" s="3427" t="s">
        <v>1746</v>
      </c>
      <c r="AI92" s="3428"/>
      <c r="AJ92" s="3429"/>
      <c r="AK92" s="3430" t="s">
        <v>1209</v>
      </c>
      <c r="AL92" s="3431"/>
      <c r="AM92" s="3431"/>
      <c r="AN92" s="3432"/>
      <c r="AO92" s="3427" t="s">
        <v>162</v>
      </c>
      <c r="AP92" s="3428"/>
      <c r="AQ92" s="3428"/>
      <c r="AR92" s="3429"/>
      <c r="AS92" s="3399"/>
      <c r="AT92" s="3400"/>
      <c r="AU92" s="3848"/>
      <c r="AV92" s="3871"/>
      <c r="AW92" s="3872"/>
      <c r="AX92" s="3873"/>
      <c r="AY92" s="3861"/>
      <c r="AZ92" s="3862"/>
      <c r="BA92" s="3862"/>
      <c r="BB92" s="3863"/>
      <c r="BC92" s="3381"/>
      <c r="BD92" s="3382"/>
      <c r="BE92" s="3382"/>
      <c r="BF92" s="3382"/>
      <c r="BG92" s="3382"/>
      <c r="BH92" s="3382"/>
      <c r="BI92" s="3382"/>
      <c r="BJ92" s="3382"/>
      <c r="BK92" s="3382"/>
      <c r="BL92" s="3383"/>
    </row>
    <row r="93" spans="1:70" s="754" customFormat="1" ht="15" customHeight="1">
      <c r="A93" s="3515">
        <v>15</v>
      </c>
      <c r="B93" s="3730"/>
      <c r="C93" s="3731"/>
      <c r="D93" s="3731"/>
      <c r="E93" s="3731"/>
      <c r="F93" s="3732"/>
      <c r="G93" s="3730"/>
      <c r="H93" s="3731"/>
      <c r="I93" s="3731"/>
      <c r="J93" s="3731"/>
      <c r="K93" s="3731"/>
      <c r="L93" s="3732"/>
      <c r="M93" s="3733"/>
      <c r="N93" s="3734"/>
      <c r="O93" s="3688"/>
      <c r="P93" s="3689"/>
      <c r="Q93" s="3690"/>
      <c r="R93" s="3688"/>
      <c r="S93" s="3689"/>
      <c r="T93" s="3690"/>
      <c r="U93" s="4044"/>
      <c r="V93" s="4045"/>
      <c r="W93" s="4045"/>
      <c r="X93" s="3700"/>
      <c r="Y93" s="3518" t="s">
        <v>99</v>
      </c>
      <c r="Z93" s="3702"/>
      <c r="AA93" s="3518" t="s">
        <v>99</v>
      </c>
      <c r="AB93" s="3461">
        <f>IF((X95+Z95)&gt;=12,X93+Z93+1,X93+Z93)</f>
        <v>0</v>
      </c>
      <c r="AC93" s="3517" t="s">
        <v>99</v>
      </c>
      <c r="AD93" s="4032"/>
      <c r="AE93" s="4033"/>
      <c r="AF93" s="4036"/>
      <c r="AG93" s="4033"/>
      <c r="AH93" s="4038"/>
      <c r="AI93" s="4039"/>
      <c r="AJ93" s="4040"/>
      <c r="AK93" s="4041"/>
      <c r="AL93" s="4042"/>
      <c r="AM93" s="4042"/>
      <c r="AN93" s="4043"/>
      <c r="AO93" s="4051"/>
      <c r="AP93" s="4052"/>
      <c r="AQ93" s="4052"/>
      <c r="AR93" s="4053"/>
      <c r="AS93" s="3936">
        <f>AF93+SUM(AH93:AR95)</f>
        <v>0</v>
      </c>
      <c r="AT93" s="3937"/>
      <c r="AU93" s="3938"/>
      <c r="AV93" s="4011"/>
      <c r="AW93" s="4012"/>
      <c r="AX93" s="4013"/>
      <c r="AY93" s="1083"/>
      <c r="AZ93" s="1083"/>
      <c r="BA93" s="1083"/>
      <c r="BB93" s="1083"/>
      <c r="BC93" s="4017"/>
      <c r="BD93" s="4018"/>
      <c r="BE93" s="4018"/>
      <c r="BF93" s="4018"/>
      <c r="BG93" s="4018"/>
      <c r="BH93" s="4018"/>
      <c r="BI93" s="4018"/>
      <c r="BJ93" s="4018"/>
      <c r="BK93" s="4018"/>
      <c r="BL93" s="4019"/>
    </row>
    <row r="94" spans="1:70" s="754" customFormat="1" ht="15" customHeight="1">
      <c r="A94" s="3503"/>
      <c r="B94" s="3718"/>
      <c r="C94" s="3719"/>
      <c r="D94" s="3719"/>
      <c r="E94" s="3719"/>
      <c r="F94" s="3720"/>
      <c r="G94" s="3721"/>
      <c r="H94" s="3722"/>
      <c r="I94" s="3722"/>
      <c r="J94" s="3722"/>
      <c r="K94" s="3722"/>
      <c r="L94" s="3723"/>
      <c r="M94" s="3725"/>
      <c r="N94" s="3728"/>
      <c r="O94" s="3755"/>
      <c r="P94" s="3756"/>
      <c r="Q94" s="3757"/>
      <c r="R94" s="3691"/>
      <c r="S94" s="3692"/>
      <c r="T94" s="3693"/>
      <c r="U94" s="3776"/>
      <c r="V94" s="3777"/>
      <c r="W94" s="3777"/>
      <c r="X94" s="3701"/>
      <c r="Y94" s="3510"/>
      <c r="Z94" s="3703"/>
      <c r="AA94" s="3510"/>
      <c r="AB94" s="3462"/>
      <c r="AC94" s="3509"/>
      <c r="AD94" s="4034"/>
      <c r="AE94" s="4035"/>
      <c r="AF94" s="4037"/>
      <c r="AG94" s="4035"/>
      <c r="AH94" s="4026"/>
      <c r="AI94" s="4027"/>
      <c r="AJ94" s="4028"/>
      <c r="AK94" s="4026"/>
      <c r="AL94" s="4027"/>
      <c r="AM94" s="4027"/>
      <c r="AN94" s="4028"/>
      <c r="AO94" s="4029"/>
      <c r="AP94" s="4030"/>
      <c r="AQ94" s="4030"/>
      <c r="AR94" s="4031"/>
      <c r="AS94" s="3939"/>
      <c r="AT94" s="3940"/>
      <c r="AU94" s="3941"/>
      <c r="AV94" s="4014"/>
      <c r="AW94" s="4015"/>
      <c r="AX94" s="4016"/>
      <c r="AY94" s="1084"/>
      <c r="AZ94" s="1084"/>
      <c r="BA94" s="1084"/>
      <c r="BB94" s="1084"/>
      <c r="BC94" s="4020"/>
      <c r="BD94" s="4021"/>
      <c r="BE94" s="4021"/>
      <c r="BF94" s="4021"/>
      <c r="BG94" s="4021"/>
      <c r="BH94" s="4021"/>
      <c r="BI94" s="4021"/>
      <c r="BJ94" s="4021"/>
      <c r="BK94" s="4021"/>
      <c r="BL94" s="4022"/>
    </row>
    <row r="95" spans="1:70" s="754" customFormat="1" ht="15" customHeight="1">
      <c r="A95" s="3504"/>
      <c r="B95" s="3735"/>
      <c r="C95" s="3736"/>
      <c r="D95" s="3737"/>
      <c r="E95" s="3738"/>
      <c r="F95" s="3739"/>
      <c r="G95" s="3718"/>
      <c r="H95" s="3719"/>
      <c r="I95" s="3719"/>
      <c r="J95" s="3719"/>
      <c r="K95" s="3719"/>
      <c r="L95" s="3720"/>
      <c r="M95" s="3726"/>
      <c r="N95" s="3729"/>
      <c r="O95" s="3758"/>
      <c r="P95" s="3759"/>
      <c r="Q95" s="3760"/>
      <c r="R95" s="3771"/>
      <c r="S95" s="3772"/>
      <c r="T95" s="3773"/>
      <c r="U95" s="3783"/>
      <c r="V95" s="3784"/>
      <c r="W95" s="3784"/>
      <c r="X95" s="1057"/>
      <c r="Y95" s="1085" t="s">
        <v>28</v>
      </c>
      <c r="Z95" s="1058"/>
      <c r="AA95" s="1085" t="s">
        <v>28</v>
      </c>
      <c r="AB95" s="979">
        <f>IF((X95+Z95)&gt;=12,X95+Z95-12,X95+Z95)</f>
        <v>0</v>
      </c>
      <c r="AC95" s="1086" t="s">
        <v>28</v>
      </c>
      <c r="AD95" s="1122"/>
      <c r="AE95" s="1123"/>
      <c r="AF95" s="1124"/>
      <c r="AG95" s="1125"/>
      <c r="AH95" s="4026"/>
      <c r="AI95" s="4027"/>
      <c r="AJ95" s="4028"/>
      <c r="AK95" s="4046"/>
      <c r="AL95" s="4047"/>
      <c r="AM95" s="4047"/>
      <c r="AN95" s="4048"/>
      <c r="AO95" s="4029"/>
      <c r="AP95" s="4030"/>
      <c r="AQ95" s="4030"/>
      <c r="AR95" s="4031"/>
      <c r="AS95" s="3939"/>
      <c r="AT95" s="3940"/>
      <c r="AU95" s="3941"/>
      <c r="AV95" s="4049"/>
      <c r="AW95" s="3719"/>
      <c r="AX95" s="4050"/>
      <c r="AY95" s="974"/>
      <c r="AZ95" s="974"/>
      <c r="BA95" s="974"/>
      <c r="BB95" s="974"/>
      <c r="BC95" s="4023"/>
      <c r="BD95" s="4024"/>
      <c r="BE95" s="4024"/>
      <c r="BF95" s="4024"/>
      <c r="BG95" s="4024"/>
      <c r="BH95" s="4024"/>
      <c r="BI95" s="4024"/>
      <c r="BJ95" s="4024"/>
      <c r="BK95" s="4024"/>
      <c r="BL95" s="4025"/>
    </row>
    <row r="96" spans="1:70" s="754" customFormat="1" ht="15" customHeight="1">
      <c r="A96" s="3502">
        <v>16</v>
      </c>
      <c r="B96" s="3715"/>
      <c r="C96" s="3716"/>
      <c r="D96" s="3716"/>
      <c r="E96" s="3716"/>
      <c r="F96" s="3717"/>
      <c r="G96" s="3715"/>
      <c r="H96" s="3716"/>
      <c r="I96" s="3716"/>
      <c r="J96" s="3716"/>
      <c r="K96" s="3716"/>
      <c r="L96" s="3717"/>
      <c r="M96" s="3724"/>
      <c r="N96" s="3727"/>
      <c r="O96" s="3768"/>
      <c r="P96" s="3769"/>
      <c r="Q96" s="3770"/>
      <c r="R96" s="3768"/>
      <c r="S96" s="3769"/>
      <c r="T96" s="3770"/>
      <c r="U96" s="3774"/>
      <c r="V96" s="3775"/>
      <c r="W96" s="3775"/>
      <c r="X96" s="3778"/>
      <c r="Y96" s="3429" t="s">
        <v>99</v>
      </c>
      <c r="Z96" s="3779"/>
      <c r="AA96" s="3429" t="s">
        <v>99</v>
      </c>
      <c r="AB96" s="3548">
        <f>IF((X98+Z98)&gt;=12,X96+Z96+1,X96+Z96)</f>
        <v>0</v>
      </c>
      <c r="AC96" s="3428" t="s">
        <v>99</v>
      </c>
      <c r="AD96" s="4069"/>
      <c r="AE96" s="4070"/>
      <c r="AF96" s="4071"/>
      <c r="AG96" s="4070"/>
      <c r="AH96" s="4026"/>
      <c r="AI96" s="4027"/>
      <c r="AJ96" s="4028"/>
      <c r="AK96" s="4026"/>
      <c r="AL96" s="4027"/>
      <c r="AM96" s="4027"/>
      <c r="AN96" s="4028"/>
      <c r="AO96" s="4029"/>
      <c r="AP96" s="4030"/>
      <c r="AQ96" s="4030"/>
      <c r="AR96" s="4031"/>
      <c r="AS96" s="3526">
        <f>AF96+SUM(AH96:AR98)</f>
        <v>0</v>
      </c>
      <c r="AT96" s="3527"/>
      <c r="AU96" s="3942"/>
      <c r="AV96" s="4054"/>
      <c r="AW96" s="4055"/>
      <c r="AX96" s="4056"/>
      <c r="AY96" s="1091"/>
      <c r="AZ96" s="1091"/>
      <c r="BA96" s="1091"/>
      <c r="BB96" s="1091"/>
      <c r="BC96" s="4057"/>
      <c r="BD96" s="4058"/>
      <c r="BE96" s="4058"/>
      <c r="BF96" s="4058"/>
      <c r="BG96" s="4058"/>
      <c r="BH96" s="4058"/>
      <c r="BI96" s="4058"/>
      <c r="BJ96" s="4058"/>
      <c r="BK96" s="4058"/>
      <c r="BL96" s="4059"/>
    </row>
    <row r="97" spans="1:71" s="754" customFormat="1" ht="15" customHeight="1">
      <c r="A97" s="3503"/>
      <c r="B97" s="3718"/>
      <c r="C97" s="3719"/>
      <c r="D97" s="3719"/>
      <c r="E97" s="3719"/>
      <c r="F97" s="3720"/>
      <c r="G97" s="3721"/>
      <c r="H97" s="3722"/>
      <c r="I97" s="3722"/>
      <c r="J97" s="3722"/>
      <c r="K97" s="3722"/>
      <c r="L97" s="3723"/>
      <c r="M97" s="3725"/>
      <c r="N97" s="3728"/>
      <c r="O97" s="3755"/>
      <c r="P97" s="3756"/>
      <c r="Q97" s="3757"/>
      <c r="R97" s="3691"/>
      <c r="S97" s="3692"/>
      <c r="T97" s="3693"/>
      <c r="U97" s="3776"/>
      <c r="V97" s="3777"/>
      <c r="W97" s="3777"/>
      <c r="X97" s="3701"/>
      <c r="Y97" s="3510"/>
      <c r="Z97" s="3703"/>
      <c r="AA97" s="3510"/>
      <c r="AB97" s="3462"/>
      <c r="AC97" s="3509"/>
      <c r="AD97" s="4034"/>
      <c r="AE97" s="4035"/>
      <c r="AF97" s="4037"/>
      <c r="AG97" s="4035"/>
      <c r="AH97" s="4026"/>
      <c r="AI97" s="4027"/>
      <c r="AJ97" s="4028"/>
      <c r="AK97" s="4026"/>
      <c r="AL97" s="4027"/>
      <c r="AM97" s="4027"/>
      <c r="AN97" s="4028"/>
      <c r="AO97" s="4029"/>
      <c r="AP97" s="4030"/>
      <c r="AQ97" s="4030"/>
      <c r="AR97" s="4031"/>
      <c r="AS97" s="3526"/>
      <c r="AT97" s="3527"/>
      <c r="AU97" s="3942"/>
      <c r="AV97" s="4054"/>
      <c r="AW97" s="4055"/>
      <c r="AX97" s="4056"/>
      <c r="AY97" s="1084"/>
      <c r="AZ97" s="1084"/>
      <c r="BA97" s="1084"/>
      <c r="BB97" s="1084"/>
      <c r="BC97" s="4060"/>
      <c r="BD97" s="4061"/>
      <c r="BE97" s="4061"/>
      <c r="BF97" s="4061"/>
      <c r="BG97" s="4061"/>
      <c r="BH97" s="4061"/>
      <c r="BI97" s="4061"/>
      <c r="BJ97" s="4061"/>
      <c r="BK97" s="4061"/>
      <c r="BL97" s="4062"/>
    </row>
    <row r="98" spans="1:71" s="754" customFormat="1" ht="15" customHeight="1">
      <c r="A98" s="3504"/>
      <c r="B98" s="3735"/>
      <c r="C98" s="3736"/>
      <c r="D98" s="3737"/>
      <c r="E98" s="3738"/>
      <c r="F98" s="3739"/>
      <c r="G98" s="3718"/>
      <c r="H98" s="3719"/>
      <c r="I98" s="3719"/>
      <c r="J98" s="3719"/>
      <c r="K98" s="3719"/>
      <c r="L98" s="3720"/>
      <c r="M98" s="3726"/>
      <c r="N98" s="3729"/>
      <c r="O98" s="3758"/>
      <c r="P98" s="3759"/>
      <c r="Q98" s="3760"/>
      <c r="R98" s="3771"/>
      <c r="S98" s="3772"/>
      <c r="T98" s="3773"/>
      <c r="U98" s="3783"/>
      <c r="V98" s="3784"/>
      <c r="W98" s="3784"/>
      <c r="X98" s="1057"/>
      <c r="Y98" s="1085" t="s">
        <v>28</v>
      </c>
      <c r="Z98" s="1058"/>
      <c r="AA98" s="1085" t="s">
        <v>28</v>
      </c>
      <c r="AB98" s="1092">
        <f>IF((X98+Z98)&gt;=12,X98+Z98-12,X98+Z98)</f>
        <v>0</v>
      </c>
      <c r="AC98" s="1086" t="s">
        <v>28</v>
      </c>
      <c r="AD98" s="1122"/>
      <c r="AE98" s="1123"/>
      <c r="AF98" s="1124"/>
      <c r="AG98" s="1125"/>
      <c r="AH98" s="4026"/>
      <c r="AI98" s="4027"/>
      <c r="AJ98" s="4028"/>
      <c r="AK98" s="4026"/>
      <c r="AL98" s="4027"/>
      <c r="AM98" s="4027"/>
      <c r="AN98" s="4028"/>
      <c r="AO98" s="4029"/>
      <c r="AP98" s="4030"/>
      <c r="AQ98" s="4030"/>
      <c r="AR98" s="4031"/>
      <c r="AS98" s="3526"/>
      <c r="AT98" s="3527"/>
      <c r="AU98" s="3942"/>
      <c r="AV98" s="4066"/>
      <c r="AW98" s="4067"/>
      <c r="AX98" s="4068"/>
      <c r="AY98" s="974"/>
      <c r="AZ98" s="974"/>
      <c r="BA98" s="974"/>
      <c r="BB98" s="974"/>
      <c r="BC98" s="4063"/>
      <c r="BD98" s="4064"/>
      <c r="BE98" s="4064"/>
      <c r="BF98" s="4064"/>
      <c r="BG98" s="4064"/>
      <c r="BH98" s="4064"/>
      <c r="BI98" s="4064"/>
      <c r="BJ98" s="4064"/>
      <c r="BK98" s="4064"/>
      <c r="BL98" s="4065"/>
    </row>
    <row r="99" spans="1:71" s="754" customFormat="1" ht="15" customHeight="1">
      <c r="A99" s="3503">
        <v>17</v>
      </c>
      <c r="B99" s="3715"/>
      <c r="C99" s="3716"/>
      <c r="D99" s="3716"/>
      <c r="E99" s="3716"/>
      <c r="F99" s="3717"/>
      <c r="G99" s="3715"/>
      <c r="H99" s="3716"/>
      <c r="I99" s="3716"/>
      <c r="J99" s="3716"/>
      <c r="K99" s="3716"/>
      <c r="L99" s="3717"/>
      <c r="M99" s="3724"/>
      <c r="N99" s="3727"/>
      <c r="O99" s="3768"/>
      <c r="P99" s="3769"/>
      <c r="Q99" s="3770"/>
      <c r="R99" s="3768"/>
      <c r="S99" s="3769"/>
      <c r="T99" s="3770"/>
      <c r="U99" s="3774"/>
      <c r="V99" s="3775"/>
      <c r="W99" s="3775"/>
      <c r="X99" s="3778"/>
      <c r="Y99" s="3429" t="s">
        <v>99</v>
      </c>
      <c r="Z99" s="3779"/>
      <c r="AA99" s="3429" t="s">
        <v>99</v>
      </c>
      <c r="AB99" s="3943">
        <f>IF((X101+Z101)&gt;=12,X99+Z99+1,X99+Z99)</f>
        <v>0</v>
      </c>
      <c r="AC99" s="3428" t="s">
        <v>99</v>
      </c>
      <c r="AD99" s="4069"/>
      <c r="AE99" s="4070"/>
      <c r="AF99" s="4071"/>
      <c r="AG99" s="4070"/>
      <c r="AH99" s="4026"/>
      <c r="AI99" s="4027"/>
      <c r="AJ99" s="4028"/>
      <c r="AK99" s="4026"/>
      <c r="AL99" s="4027"/>
      <c r="AM99" s="4027"/>
      <c r="AN99" s="4028"/>
      <c r="AO99" s="4029"/>
      <c r="AP99" s="4030"/>
      <c r="AQ99" s="4030"/>
      <c r="AR99" s="4031"/>
      <c r="AS99" s="3526">
        <f>AF99+SUM(AH99:AR101)</f>
        <v>0</v>
      </c>
      <c r="AT99" s="3527"/>
      <c r="AU99" s="3942"/>
      <c r="AV99" s="4054"/>
      <c r="AW99" s="4055"/>
      <c r="AX99" s="4056"/>
      <c r="AY99" s="1091"/>
      <c r="AZ99" s="1091"/>
      <c r="BA99" s="1091"/>
      <c r="BB99" s="1091"/>
      <c r="BC99" s="4057"/>
      <c r="BD99" s="4058"/>
      <c r="BE99" s="4058"/>
      <c r="BF99" s="4058"/>
      <c r="BG99" s="4058"/>
      <c r="BH99" s="4058"/>
      <c r="BI99" s="4058"/>
      <c r="BJ99" s="4058"/>
      <c r="BK99" s="4058"/>
      <c r="BL99" s="4059"/>
    </row>
    <row r="100" spans="1:71" s="754" customFormat="1" ht="15" customHeight="1">
      <c r="A100" s="3503"/>
      <c r="B100" s="3718"/>
      <c r="C100" s="3719"/>
      <c r="D100" s="3719"/>
      <c r="E100" s="3719"/>
      <c r="F100" s="3720"/>
      <c r="G100" s="3721"/>
      <c r="H100" s="3722"/>
      <c r="I100" s="3722"/>
      <c r="J100" s="3722"/>
      <c r="K100" s="3722"/>
      <c r="L100" s="3723"/>
      <c r="M100" s="3725"/>
      <c r="N100" s="3728"/>
      <c r="O100" s="3755"/>
      <c r="P100" s="3756"/>
      <c r="Q100" s="3757"/>
      <c r="R100" s="3691"/>
      <c r="S100" s="3692"/>
      <c r="T100" s="3693"/>
      <c r="U100" s="3776"/>
      <c r="V100" s="3777"/>
      <c r="W100" s="3777"/>
      <c r="X100" s="3701"/>
      <c r="Y100" s="3510"/>
      <c r="Z100" s="3703"/>
      <c r="AA100" s="3510"/>
      <c r="AB100" s="3548"/>
      <c r="AC100" s="3509"/>
      <c r="AD100" s="4034"/>
      <c r="AE100" s="4035"/>
      <c r="AF100" s="4037"/>
      <c r="AG100" s="4035"/>
      <c r="AH100" s="4026"/>
      <c r="AI100" s="4027"/>
      <c r="AJ100" s="4028"/>
      <c r="AK100" s="4026"/>
      <c r="AL100" s="4027"/>
      <c r="AM100" s="4027"/>
      <c r="AN100" s="4028"/>
      <c r="AO100" s="4029"/>
      <c r="AP100" s="4030"/>
      <c r="AQ100" s="4030"/>
      <c r="AR100" s="4031"/>
      <c r="AS100" s="3526"/>
      <c r="AT100" s="3527"/>
      <c r="AU100" s="3942"/>
      <c r="AV100" s="4054"/>
      <c r="AW100" s="4055"/>
      <c r="AX100" s="4056"/>
      <c r="AY100" s="1084"/>
      <c r="AZ100" s="1084"/>
      <c r="BA100" s="1084"/>
      <c r="BB100" s="1084"/>
      <c r="BC100" s="4060"/>
      <c r="BD100" s="4061"/>
      <c r="BE100" s="4061"/>
      <c r="BF100" s="4061"/>
      <c r="BG100" s="4061"/>
      <c r="BH100" s="4061"/>
      <c r="BI100" s="4061"/>
      <c r="BJ100" s="4061"/>
      <c r="BK100" s="4061"/>
      <c r="BL100" s="4062"/>
    </row>
    <row r="101" spans="1:71" s="754" customFormat="1" ht="15" customHeight="1">
      <c r="A101" s="3503"/>
      <c r="B101" s="3735"/>
      <c r="C101" s="3736"/>
      <c r="D101" s="3737"/>
      <c r="E101" s="3738"/>
      <c r="F101" s="3739"/>
      <c r="G101" s="3718"/>
      <c r="H101" s="3719"/>
      <c r="I101" s="3719"/>
      <c r="J101" s="3719"/>
      <c r="K101" s="3719"/>
      <c r="L101" s="3720"/>
      <c r="M101" s="3726"/>
      <c r="N101" s="3729"/>
      <c r="O101" s="3758"/>
      <c r="P101" s="3759"/>
      <c r="Q101" s="3760"/>
      <c r="R101" s="3771"/>
      <c r="S101" s="3772"/>
      <c r="T101" s="3773"/>
      <c r="U101" s="3783"/>
      <c r="V101" s="3784"/>
      <c r="W101" s="3784"/>
      <c r="X101" s="1057"/>
      <c r="Y101" s="1085" t="s">
        <v>28</v>
      </c>
      <c r="Z101" s="1058"/>
      <c r="AA101" s="1085" t="s">
        <v>28</v>
      </c>
      <c r="AB101" s="1093">
        <f>IF((X101+Z101)&gt;=12,X101+Z101-12,X101+Z101)</f>
        <v>0</v>
      </c>
      <c r="AC101" s="1086" t="s">
        <v>28</v>
      </c>
      <c r="AD101" s="1122"/>
      <c r="AE101" s="1126"/>
      <c r="AF101" s="1124"/>
      <c r="AG101" s="1125"/>
      <c r="AH101" s="4026"/>
      <c r="AI101" s="4027"/>
      <c r="AJ101" s="4028"/>
      <c r="AK101" s="4026"/>
      <c r="AL101" s="4027"/>
      <c r="AM101" s="4027"/>
      <c r="AN101" s="4028"/>
      <c r="AO101" s="4029"/>
      <c r="AP101" s="4030"/>
      <c r="AQ101" s="4030"/>
      <c r="AR101" s="4031"/>
      <c r="AS101" s="3526"/>
      <c r="AT101" s="3527"/>
      <c r="AU101" s="3942"/>
      <c r="AV101" s="4066"/>
      <c r="AW101" s="4067"/>
      <c r="AX101" s="4068"/>
      <c r="AY101" s="974"/>
      <c r="AZ101" s="974"/>
      <c r="BA101" s="974"/>
      <c r="BB101" s="974"/>
      <c r="BC101" s="4063"/>
      <c r="BD101" s="4064"/>
      <c r="BE101" s="4064"/>
      <c r="BF101" s="4064"/>
      <c r="BG101" s="4064"/>
      <c r="BH101" s="4064"/>
      <c r="BI101" s="4064"/>
      <c r="BJ101" s="4064"/>
      <c r="BK101" s="4064"/>
      <c r="BL101" s="4065"/>
    </row>
    <row r="102" spans="1:71" s="754" customFormat="1" ht="15" customHeight="1">
      <c r="A102" s="3502">
        <v>18</v>
      </c>
      <c r="B102" s="3715"/>
      <c r="C102" s="3716"/>
      <c r="D102" s="3716"/>
      <c r="E102" s="3716"/>
      <c r="F102" s="3717"/>
      <c r="G102" s="3715"/>
      <c r="H102" s="3716"/>
      <c r="I102" s="3716"/>
      <c r="J102" s="3716"/>
      <c r="K102" s="3716"/>
      <c r="L102" s="3717"/>
      <c r="M102" s="3724"/>
      <c r="N102" s="3727"/>
      <c r="O102" s="3768"/>
      <c r="P102" s="3769"/>
      <c r="Q102" s="3770"/>
      <c r="R102" s="3768"/>
      <c r="S102" s="3769"/>
      <c r="T102" s="3770"/>
      <c r="U102" s="3774"/>
      <c r="V102" s="3775"/>
      <c r="W102" s="3775"/>
      <c r="X102" s="3778"/>
      <c r="Y102" s="3429" t="s">
        <v>99</v>
      </c>
      <c r="Z102" s="3779"/>
      <c r="AA102" s="3429" t="s">
        <v>99</v>
      </c>
      <c r="AB102" s="3943">
        <f>IF((X104+Z104)&gt;=12,X102+Z102+1,X102+Z102)</f>
        <v>0</v>
      </c>
      <c r="AC102" s="3428" t="s">
        <v>99</v>
      </c>
      <c r="AD102" s="4069"/>
      <c r="AE102" s="4070"/>
      <c r="AF102" s="4071"/>
      <c r="AG102" s="4070"/>
      <c r="AH102" s="4026"/>
      <c r="AI102" s="4027"/>
      <c r="AJ102" s="4028"/>
      <c r="AK102" s="4026"/>
      <c r="AL102" s="4027"/>
      <c r="AM102" s="4027"/>
      <c r="AN102" s="4028"/>
      <c r="AO102" s="4029"/>
      <c r="AP102" s="4030"/>
      <c r="AQ102" s="4030"/>
      <c r="AR102" s="4031"/>
      <c r="AS102" s="3526">
        <f>AF102+SUM(AH102:AR104)</f>
        <v>0</v>
      </c>
      <c r="AT102" s="3527"/>
      <c r="AU102" s="3942"/>
      <c r="AV102" s="4054"/>
      <c r="AW102" s="4055"/>
      <c r="AX102" s="4056"/>
      <c r="AY102" s="1091"/>
      <c r="AZ102" s="1091"/>
      <c r="BA102" s="1091"/>
      <c r="BB102" s="1091"/>
      <c r="BC102" s="4057"/>
      <c r="BD102" s="4058"/>
      <c r="BE102" s="4058"/>
      <c r="BF102" s="4058"/>
      <c r="BG102" s="4058"/>
      <c r="BH102" s="4058"/>
      <c r="BI102" s="4058"/>
      <c r="BJ102" s="4058"/>
      <c r="BK102" s="4058"/>
      <c r="BL102" s="4059"/>
    </row>
    <row r="103" spans="1:71" s="754" customFormat="1" ht="15" customHeight="1">
      <c r="A103" s="3503"/>
      <c r="B103" s="3718"/>
      <c r="C103" s="3719"/>
      <c r="D103" s="3719"/>
      <c r="E103" s="3719"/>
      <c r="F103" s="3720"/>
      <c r="G103" s="3721"/>
      <c r="H103" s="3722"/>
      <c r="I103" s="3722"/>
      <c r="J103" s="3722"/>
      <c r="K103" s="3722"/>
      <c r="L103" s="3723"/>
      <c r="M103" s="3725"/>
      <c r="N103" s="3728"/>
      <c r="O103" s="4072"/>
      <c r="P103" s="4073"/>
      <c r="Q103" s="4074"/>
      <c r="R103" s="3691"/>
      <c r="S103" s="3692"/>
      <c r="T103" s="3693"/>
      <c r="U103" s="3776"/>
      <c r="V103" s="3777"/>
      <c r="W103" s="3777"/>
      <c r="X103" s="3701"/>
      <c r="Y103" s="3510"/>
      <c r="Z103" s="3703"/>
      <c r="AA103" s="3510"/>
      <c r="AB103" s="3548"/>
      <c r="AC103" s="3509"/>
      <c r="AD103" s="4034"/>
      <c r="AE103" s="4035"/>
      <c r="AF103" s="4037"/>
      <c r="AG103" s="4035"/>
      <c r="AH103" s="4026"/>
      <c r="AI103" s="4027"/>
      <c r="AJ103" s="4028"/>
      <c r="AK103" s="4026"/>
      <c r="AL103" s="4027"/>
      <c r="AM103" s="4027"/>
      <c r="AN103" s="4028"/>
      <c r="AO103" s="4029"/>
      <c r="AP103" s="4030"/>
      <c r="AQ103" s="4030"/>
      <c r="AR103" s="4031"/>
      <c r="AS103" s="3526"/>
      <c r="AT103" s="3527"/>
      <c r="AU103" s="3942"/>
      <c r="AV103" s="4054"/>
      <c r="AW103" s="4055"/>
      <c r="AX103" s="4056"/>
      <c r="AY103" s="1084"/>
      <c r="AZ103" s="1084"/>
      <c r="BA103" s="1084"/>
      <c r="BB103" s="1084"/>
      <c r="BC103" s="4060"/>
      <c r="BD103" s="4061"/>
      <c r="BE103" s="4061"/>
      <c r="BF103" s="4061"/>
      <c r="BG103" s="4061"/>
      <c r="BH103" s="4061"/>
      <c r="BI103" s="4061"/>
      <c r="BJ103" s="4061"/>
      <c r="BK103" s="4061"/>
      <c r="BL103" s="4062"/>
    </row>
    <row r="104" spans="1:71" s="754" customFormat="1" ht="15" customHeight="1">
      <c r="A104" s="3504"/>
      <c r="B104" s="3735"/>
      <c r="C104" s="3736"/>
      <c r="D104" s="3737"/>
      <c r="E104" s="3738"/>
      <c r="F104" s="3739"/>
      <c r="G104" s="3718"/>
      <c r="H104" s="3719"/>
      <c r="I104" s="3719"/>
      <c r="J104" s="3719"/>
      <c r="K104" s="3719"/>
      <c r="L104" s="3720"/>
      <c r="M104" s="3726"/>
      <c r="N104" s="3729"/>
      <c r="O104" s="4075"/>
      <c r="P104" s="4076"/>
      <c r="Q104" s="4077"/>
      <c r="R104" s="3771"/>
      <c r="S104" s="3772"/>
      <c r="T104" s="3773"/>
      <c r="U104" s="3783"/>
      <c r="V104" s="3784"/>
      <c r="W104" s="3784"/>
      <c r="X104" s="1057"/>
      <c r="Y104" s="1085" t="s">
        <v>28</v>
      </c>
      <c r="Z104" s="1058"/>
      <c r="AA104" s="1085" t="s">
        <v>28</v>
      </c>
      <c r="AB104" s="1093">
        <f>IF((X104+Z104)&gt;=12,X104+Z104-12,X104+Z104)</f>
        <v>0</v>
      </c>
      <c r="AC104" s="1086" t="s">
        <v>28</v>
      </c>
      <c r="AD104" s="1122"/>
      <c r="AE104" s="1123"/>
      <c r="AF104" s="1124"/>
      <c r="AG104" s="1125"/>
      <c r="AH104" s="4026"/>
      <c r="AI104" s="4027"/>
      <c r="AJ104" s="4028"/>
      <c r="AK104" s="4026"/>
      <c r="AL104" s="4027"/>
      <c r="AM104" s="4027"/>
      <c r="AN104" s="4028"/>
      <c r="AO104" s="4029"/>
      <c r="AP104" s="4030"/>
      <c r="AQ104" s="4030"/>
      <c r="AR104" s="4031"/>
      <c r="AS104" s="3526"/>
      <c r="AT104" s="3527"/>
      <c r="AU104" s="3942"/>
      <c r="AV104" s="4066"/>
      <c r="AW104" s="4067"/>
      <c r="AX104" s="4068"/>
      <c r="AY104" s="974"/>
      <c r="AZ104" s="974"/>
      <c r="BA104" s="974"/>
      <c r="BB104" s="974"/>
      <c r="BC104" s="4063"/>
      <c r="BD104" s="4064"/>
      <c r="BE104" s="4064"/>
      <c r="BF104" s="4064"/>
      <c r="BG104" s="4064"/>
      <c r="BH104" s="4064"/>
      <c r="BI104" s="4064"/>
      <c r="BJ104" s="4064"/>
      <c r="BK104" s="4064"/>
      <c r="BL104" s="4065"/>
    </row>
    <row r="105" spans="1:71" s="754" customFormat="1" ht="15" customHeight="1">
      <c r="A105" s="3503">
        <v>19</v>
      </c>
      <c r="B105" s="3721"/>
      <c r="C105" s="3722"/>
      <c r="D105" s="3722"/>
      <c r="E105" s="3722"/>
      <c r="F105" s="3723"/>
      <c r="G105" s="3715"/>
      <c r="H105" s="3716"/>
      <c r="I105" s="3716"/>
      <c r="J105" s="3716"/>
      <c r="K105" s="3716"/>
      <c r="L105" s="3717"/>
      <c r="M105" s="3725"/>
      <c r="N105" s="3728"/>
      <c r="O105" s="3768"/>
      <c r="P105" s="3769"/>
      <c r="Q105" s="3770"/>
      <c r="R105" s="3691"/>
      <c r="S105" s="3692"/>
      <c r="T105" s="3693"/>
      <c r="U105" s="3776"/>
      <c r="V105" s="3777"/>
      <c r="W105" s="3777"/>
      <c r="X105" s="3701"/>
      <c r="Y105" s="3510" t="s">
        <v>99</v>
      </c>
      <c r="Z105" s="3703"/>
      <c r="AA105" s="3510" t="s">
        <v>99</v>
      </c>
      <c r="AB105" s="3943">
        <f>IF((X107+Z107)&gt;=12,X105+Z105+1,X105+Z105)</f>
        <v>0</v>
      </c>
      <c r="AC105" s="3509" t="s">
        <v>99</v>
      </c>
      <c r="AD105" s="4078"/>
      <c r="AE105" s="4079"/>
      <c r="AF105" s="4080"/>
      <c r="AG105" s="4079"/>
      <c r="AH105" s="4026"/>
      <c r="AI105" s="4027"/>
      <c r="AJ105" s="4028"/>
      <c r="AK105" s="4026"/>
      <c r="AL105" s="4027"/>
      <c r="AM105" s="4027"/>
      <c r="AN105" s="4028"/>
      <c r="AO105" s="4029"/>
      <c r="AP105" s="4030"/>
      <c r="AQ105" s="4030"/>
      <c r="AR105" s="4031"/>
      <c r="AS105" s="3526">
        <f>AF105+SUM(AH105:AR107)</f>
        <v>0</v>
      </c>
      <c r="AT105" s="3527"/>
      <c r="AU105" s="3942"/>
      <c r="AV105" s="4054"/>
      <c r="AW105" s="4055"/>
      <c r="AX105" s="4056"/>
      <c r="AY105" s="1091"/>
      <c r="AZ105" s="1091"/>
      <c r="BA105" s="1091"/>
      <c r="BB105" s="1091"/>
      <c r="BC105" s="4057"/>
      <c r="BD105" s="4058"/>
      <c r="BE105" s="4058"/>
      <c r="BF105" s="4058"/>
      <c r="BG105" s="4058"/>
      <c r="BH105" s="4058"/>
      <c r="BI105" s="4058"/>
      <c r="BJ105" s="4058"/>
      <c r="BK105" s="4058"/>
      <c r="BL105" s="4059"/>
    </row>
    <row r="106" spans="1:71" s="754" customFormat="1" ht="15" customHeight="1">
      <c r="A106" s="3503"/>
      <c r="B106" s="3718"/>
      <c r="C106" s="3719"/>
      <c r="D106" s="3719"/>
      <c r="E106" s="3719"/>
      <c r="F106" s="3720"/>
      <c r="G106" s="3721"/>
      <c r="H106" s="3722"/>
      <c r="I106" s="3722"/>
      <c r="J106" s="3722"/>
      <c r="K106" s="3722"/>
      <c r="L106" s="3723"/>
      <c r="M106" s="3725"/>
      <c r="N106" s="3728"/>
      <c r="O106" s="4072"/>
      <c r="P106" s="4073"/>
      <c r="Q106" s="4074"/>
      <c r="R106" s="3691"/>
      <c r="S106" s="3692"/>
      <c r="T106" s="3693"/>
      <c r="U106" s="3776"/>
      <c r="V106" s="3777"/>
      <c r="W106" s="3777"/>
      <c r="X106" s="3701"/>
      <c r="Y106" s="3510"/>
      <c r="Z106" s="3703"/>
      <c r="AA106" s="3510"/>
      <c r="AB106" s="3548"/>
      <c r="AC106" s="3509"/>
      <c r="AD106" s="4034"/>
      <c r="AE106" s="4035"/>
      <c r="AF106" s="4037"/>
      <c r="AG106" s="4035"/>
      <c r="AH106" s="4026"/>
      <c r="AI106" s="4027"/>
      <c r="AJ106" s="4028"/>
      <c r="AK106" s="4026"/>
      <c r="AL106" s="4027"/>
      <c r="AM106" s="4027"/>
      <c r="AN106" s="4028"/>
      <c r="AO106" s="4029"/>
      <c r="AP106" s="4030"/>
      <c r="AQ106" s="4030"/>
      <c r="AR106" s="4031"/>
      <c r="AS106" s="3526"/>
      <c r="AT106" s="3527"/>
      <c r="AU106" s="3942"/>
      <c r="AV106" s="4054"/>
      <c r="AW106" s="4055"/>
      <c r="AX106" s="4056"/>
      <c r="AY106" s="1084"/>
      <c r="AZ106" s="1084"/>
      <c r="BA106" s="1084"/>
      <c r="BB106" s="1084"/>
      <c r="BC106" s="4060"/>
      <c r="BD106" s="4061"/>
      <c r="BE106" s="4061"/>
      <c r="BF106" s="4061"/>
      <c r="BG106" s="4061"/>
      <c r="BH106" s="4061"/>
      <c r="BI106" s="4061"/>
      <c r="BJ106" s="4061"/>
      <c r="BK106" s="4061"/>
      <c r="BL106" s="4062"/>
    </row>
    <row r="107" spans="1:71" s="754" customFormat="1" ht="15" customHeight="1">
      <c r="A107" s="3503"/>
      <c r="B107" s="4081"/>
      <c r="C107" s="4082"/>
      <c r="D107" s="4083"/>
      <c r="E107" s="4084"/>
      <c r="F107" s="4085"/>
      <c r="G107" s="3718"/>
      <c r="H107" s="3719"/>
      <c r="I107" s="3719"/>
      <c r="J107" s="3719"/>
      <c r="K107" s="3719"/>
      <c r="L107" s="3720"/>
      <c r="M107" s="3725"/>
      <c r="N107" s="3728"/>
      <c r="O107" s="4075"/>
      <c r="P107" s="4076"/>
      <c r="Q107" s="4077"/>
      <c r="R107" s="3691"/>
      <c r="S107" s="3692"/>
      <c r="T107" s="3693"/>
      <c r="U107" s="3674"/>
      <c r="V107" s="3675"/>
      <c r="W107" s="3675"/>
      <c r="X107" s="1051"/>
      <c r="Y107" s="1095" t="s">
        <v>28</v>
      </c>
      <c r="Z107" s="1052"/>
      <c r="AA107" s="1095" t="s">
        <v>28</v>
      </c>
      <c r="AB107" s="1093">
        <f>IF((X107+Z107)&gt;=12,X107+Z107-12,X107+Z107)</f>
        <v>0</v>
      </c>
      <c r="AC107" s="1042" t="s">
        <v>28</v>
      </c>
      <c r="AD107" s="1127"/>
      <c r="AE107" s="1128"/>
      <c r="AF107" s="1129"/>
      <c r="AG107" s="1130"/>
      <c r="AH107" s="4026"/>
      <c r="AI107" s="4027"/>
      <c r="AJ107" s="4028"/>
      <c r="AK107" s="4026"/>
      <c r="AL107" s="4027"/>
      <c r="AM107" s="4027"/>
      <c r="AN107" s="4028"/>
      <c r="AO107" s="4029"/>
      <c r="AP107" s="4030"/>
      <c r="AQ107" s="4030"/>
      <c r="AR107" s="4031"/>
      <c r="AS107" s="3526"/>
      <c r="AT107" s="3527"/>
      <c r="AU107" s="3942"/>
      <c r="AV107" s="4066"/>
      <c r="AW107" s="4067"/>
      <c r="AX107" s="4068"/>
      <c r="AY107" s="974"/>
      <c r="AZ107" s="974"/>
      <c r="BA107" s="974"/>
      <c r="BB107" s="974"/>
      <c r="BC107" s="4063"/>
      <c r="BD107" s="4064"/>
      <c r="BE107" s="4064"/>
      <c r="BF107" s="4064"/>
      <c r="BG107" s="4064"/>
      <c r="BH107" s="4064"/>
      <c r="BI107" s="4064"/>
      <c r="BJ107" s="4064"/>
      <c r="BK107" s="4064"/>
      <c r="BL107" s="4065"/>
    </row>
    <row r="108" spans="1:71" s="754" customFormat="1" ht="15" customHeight="1">
      <c r="A108" s="3502">
        <v>20</v>
      </c>
      <c r="B108" s="3715"/>
      <c r="C108" s="3716"/>
      <c r="D108" s="3716"/>
      <c r="E108" s="3716"/>
      <c r="F108" s="3717"/>
      <c r="G108" s="3715"/>
      <c r="H108" s="3716"/>
      <c r="I108" s="3716"/>
      <c r="J108" s="3716"/>
      <c r="K108" s="3716"/>
      <c r="L108" s="3717"/>
      <c r="M108" s="3724"/>
      <c r="N108" s="3727"/>
      <c r="O108" s="3768"/>
      <c r="P108" s="3769"/>
      <c r="Q108" s="3770"/>
      <c r="R108" s="3768"/>
      <c r="S108" s="3769"/>
      <c r="T108" s="3770"/>
      <c r="U108" s="3774"/>
      <c r="V108" s="3775"/>
      <c r="W108" s="3775"/>
      <c r="X108" s="3778"/>
      <c r="Y108" s="3429" t="s">
        <v>99</v>
      </c>
      <c r="Z108" s="3779"/>
      <c r="AA108" s="3429" t="s">
        <v>99</v>
      </c>
      <c r="AB108" s="3462">
        <f>IF((X110+Z110)&gt;=12,X108+Z108+1,X108+Z108)</f>
        <v>0</v>
      </c>
      <c r="AC108" s="3428" t="s">
        <v>99</v>
      </c>
      <c r="AD108" s="4069"/>
      <c r="AE108" s="4070"/>
      <c r="AF108" s="4071"/>
      <c r="AG108" s="4070"/>
      <c r="AH108" s="4026"/>
      <c r="AI108" s="4027"/>
      <c r="AJ108" s="4028"/>
      <c r="AK108" s="4026"/>
      <c r="AL108" s="4027"/>
      <c r="AM108" s="4027"/>
      <c r="AN108" s="4028"/>
      <c r="AO108" s="4029"/>
      <c r="AP108" s="4030"/>
      <c r="AQ108" s="4030"/>
      <c r="AR108" s="4031"/>
      <c r="AS108" s="3526">
        <f>AF108+SUM(AH108:AR110)</f>
        <v>0</v>
      </c>
      <c r="AT108" s="3527"/>
      <c r="AU108" s="3942"/>
      <c r="AV108" s="4054"/>
      <c r="AW108" s="4055"/>
      <c r="AX108" s="4056"/>
      <c r="AY108" s="1091"/>
      <c r="AZ108" s="1091"/>
      <c r="BA108" s="1091"/>
      <c r="BB108" s="1091"/>
      <c r="BC108" s="4057"/>
      <c r="BD108" s="4086"/>
      <c r="BE108" s="4086"/>
      <c r="BF108" s="4086"/>
      <c r="BG108" s="4086"/>
      <c r="BH108" s="4086"/>
      <c r="BI108" s="4086"/>
      <c r="BJ108" s="4086"/>
      <c r="BK108" s="4086"/>
      <c r="BL108" s="4087"/>
    </row>
    <row r="109" spans="1:71" s="754" customFormat="1" ht="15" customHeight="1">
      <c r="A109" s="3503"/>
      <c r="B109" s="3718"/>
      <c r="C109" s="3719"/>
      <c r="D109" s="3719"/>
      <c r="E109" s="3719"/>
      <c r="F109" s="3720"/>
      <c r="G109" s="3721"/>
      <c r="H109" s="3722"/>
      <c r="I109" s="3722"/>
      <c r="J109" s="3722"/>
      <c r="K109" s="3722"/>
      <c r="L109" s="3723"/>
      <c r="M109" s="3725"/>
      <c r="N109" s="3728"/>
      <c r="O109" s="4072"/>
      <c r="P109" s="4073"/>
      <c r="Q109" s="4074"/>
      <c r="R109" s="3691"/>
      <c r="S109" s="3692"/>
      <c r="T109" s="3693"/>
      <c r="U109" s="3776"/>
      <c r="V109" s="3777"/>
      <c r="W109" s="3777"/>
      <c r="X109" s="3701"/>
      <c r="Y109" s="3510"/>
      <c r="Z109" s="3703"/>
      <c r="AA109" s="3510"/>
      <c r="AB109" s="3462"/>
      <c r="AC109" s="3509"/>
      <c r="AD109" s="4034"/>
      <c r="AE109" s="4035"/>
      <c r="AF109" s="4037"/>
      <c r="AG109" s="4035"/>
      <c r="AH109" s="4026"/>
      <c r="AI109" s="4027"/>
      <c r="AJ109" s="4028"/>
      <c r="AK109" s="4026"/>
      <c r="AL109" s="4027"/>
      <c r="AM109" s="4027"/>
      <c r="AN109" s="4028"/>
      <c r="AO109" s="4029"/>
      <c r="AP109" s="4030"/>
      <c r="AQ109" s="4030"/>
      <c r="AR109" s="4031"/>
      <c r="AS109" s="3526"/>
      <c r="AT109" s="3527"/>
      <c r="AU109" s="3942"/>
      <c r="AV109" s="4054"/>
      <c r="AW109" s="4055"/>
      <c r="AX109" s="4056"/>
      <c r="AY109" s="1084"/>
      <c r="AZ109" s="1084"/>
      <c r="BA109" s="1084"/>
      <c r="BB109" s="1084"/>
      <c r="BC109" s="4020"/>
      <c r="BD109" s="4021"/>
      <c r="BE109" s="4021"/>
      <c r="BF109" s="4021"/>
      <c r="BG109" s="4021"/>
      <c r="BH109" s="4021"/>
      <c r="BI109" s="4021"/>
      <c r="BJ109" s="4021"/>
      <c r="BK109" s="4021"/>
      <c r="BL109" s="4022"/>
    </row>
    <row r="110" spans="1:71" s="754" customFormat="1" ht="15" customHeight="1">
      <c r="A110" s="3504"/>
      <c r="B110" s="3735"/>
      <c r="C110" s="3736"/>
      <c r="D110" s="3737"/>
      <c r="E110" s="3738"/>
      <c r="F110" s="3739"/>
      <c r="G110" s="3718"/>
      <c r="H110" s="3719"/>
      <c r="I110" s="3719"/>
      <c r="J110" s="3719"/>
      <c r="K110" s="3719"/>
      <c r="L110" s="3720"/>
      <c r="M110" s="3726"/>
      <c r="N110" s="3729"/>
      <c r="O110" s="4075"/>
      <c r="P110" s="4076"/>
      <c r="Q110" s="4077"/>
      <c r="R110" s="3771"/>
      <c r="S110" s="3772"/>
      <c r="T110" s="3773"/>
      <c r="U110" s="3783"/>
      <c r="V110" s="3784"/>
      <c r="W110" s="3784"/>
      <c r="X110" s="1057"/>
      <c r="Y110" s="1085" t="s">
        <v>28</v>
      </c>
      <c r="Z110" s="1058"/>
      <c r="AA110" s="1085" t="s">
        <v>28</v>
      </c>
      <c r="AB110" s="1093">
        <f>IF((X110+Z110)&gt;=12,X110+Z110-12,X110+Z110)</f>
        <v>0</v>
      </c>
      <c r="AC110" s="1086" t="s">
        <v>28</v>
      </c>
      <c r="AD110" s="1122"/>
      <c r="AE110" s="1123"/>
      <c r="AF110" s="1124"/>
      <c r="AG110" s="1125"/>
      <c r="AH110" s="4026"/>
      <c r="AI110" s="4027"/>
      <c r="AJ110" s="4028"/>
      <c r="AK110" s="4026"/>
      <c r="AL110" s="4027"/>
      <c r="AM110" s="4027"/>
      <c r="AN110" s="4028"/>
      <c r="AO110" s="4029"/>
      <c r="AP110" s="4030"/>
      <c r="AQ110" s="4030"/>
      <c r="AR110" s="4031"/>
      <c r="AS110" s="3526"/>
      <c r="AT110" s="3527"/>
      <c r="AU110" s="3942"/>
      <c r="AV110" s="4066"/>
      <c r="AW110" s="4067"/>
      <c r="AX110" s="4068"/>
      <c r="AY110" s="974"/>
      <c r="AZ110" s="974"/>
      <c r="BA110" s="974"/>
      <c r="BB110" s="974"/>
      <c r="BC110" s="4023"/>
      <c r="BD110" s="4024"/>
      <c r="BE110" s="4024"/>
      <c r="BF110" s="4024"/>
      <c r="BG110" s="4024"/>
      <c r="BH110" s="4024"/>
      <c r="BI110" s="4024"/>
      <c r="BJ110" s="4024"/>
      <c r="BK110" s="4024"/>
      <c r="BL110" s="4025"/>
      <c r="BS110" s="1100"/>
    </row>
    <row r="111" spans="1:71" s="754" customFormat="1" ht="15" customHeight="1">
      <c r="A111" s="3503">
        <v>21</v>
      </c>
      <c r="B111" s="3721"/>
      <c r="C111" s="3722"/>
      <c r="D111" s="3722"/>
      <c r="E111" s="3722"/>
      <c r="F111" s="3723"/>
      <c r="G111" s="3715"/>
      <c r="H111" s="3716"/>
      <c r="I111" s="3716"/>
      <c r="J111" s="3716"/>
      <c r="K111" s="3716"/>
      <c r="L111" s="3717"/>
      <c r="M111" s="3725"/>
      <c r="N111" s="3728"/>
      <c r="O111" s="3768"/>
      <c r="P111" s="3769"/>
      <c r="Q111" s="3770"/>
      <c r="R111" s="3691"/>
      <c r="S111" s="3692"/>
      <c r="T111" s="3693"/>
      <c r="U111" s="3776"/>
      <c r="V111" s="3777"/>
      <c r="W111" s="3777"/>
      <c r="X111" s="3701"/>
      <c r="Y111" s="3510" t="s">
        <v>99</v>
      </c>
      <c r="Z111" s="3703"/>
      <c r="AA111" s="3510" t="s">
        <v>99</v>
      </c>
      <c r="AB111" s="3462">
        <f>IF((X113+Z113)&gt;=12,X111+Z111+1,X111+Z111)</f>
        <v>0</v>
      </c>
      <c r="AC111" s="3509" t="s">
        <v>99</v>
      </c>
      <c r="AD111" s="4078"/>
      <c r="AE111" s="4079"/>
      <c r="AF111" s="4080"/>
      <c r="AG111" s="4079"/>
      <c r="AH111" s="4026"/>
      <c r="AI111" s="4027"/>
      <c r="AJ111" s="4028"/>
      <c r="AK111" s="4026"/>
      <c r="AL111" s="4027"/>
      <c r="AM111" s="4027"/>
      <c r="AN111" s="4028"/>
      <c r="AO111" s="4029"/>
      <c r="AP111" s="4030"/>
      <c r="AQ111" s="4030"/>
      <c r="AR111" s="4031"/>
      <c r="AS111" s="3939">
        <f>AF111+SUM(AH111:AR113)</f>
        <v>0</v>
      </c>
      <c r="AT111" s="3940"/>
      <c r="AU111" s="3941"/>
      <c r="AV111" s="4054"/>
      <c r="AW111" s="4055"/>
      <c r="AX111" s="4056"/>
      <c r="AY111" s="1091"/>
      <c r="AZ111" s="1091"/>
      <c r="BA111" s="1091"/>
      <c r="BB111" s="1091"/>
      <c r="BC111" s="4057"/>
      <c r="BD111" s="4086"/>
      <c r="BE111" s="4086"/>
      <c r="BF111" s="4086"/>
      <c r="BG111" s="4086"/>
      <c r="BH111" s="4086"/>
      <c r="BI111" s="4086"/>
      <c r="BJ111" s="4086"/>
      <c r="BK111" s="4086"/>
      <c r="BL111" s="4087"/>
    </row>
    <row r="112" spans="1:71" s="754" customFormat="1" ht="15" customHeight="1">
      <c r="A112" s="3503"/>
      <c r="B112" s="3718"/>
      <c r="C112" s="3719"/>
      <c r="D112" s="3719"/>
      <c r="E112" s="3719"/>
      <c r="F112" s="3720"/>
      <c r="G112" s="3721"/>
      <c r="H112" s="3722"/>
      <c r="I112" s="3722"/>
      <c r="J112" s="3722"/>
      <c r="K112" s="3722"/>
      <c r="L112" s="3723"/>
      <c r="M112" s="3725"/>
      <c r="N112" s="3728"/>
      <c r="O112" s="4072"/>
      <c r="P112" s="4073"/>
      <c r="Q112" s="4074"/>
      <c r="R112" s="3691"/>
      <c r="S112" s="3692"/>
      <c r="T112" s="3693"/>
      <c r="U112" s="3776"/>
      <c r="V112" s="3777"/>
      <c r="W112" s="3777"/>
      <c r="X112" s="3701"/>
      <c r="Y112" s="3510"/>
      <c r="Z112" s="3703"/>
      <c r="AA112" s="3510"/>
      <c r="AB112" s="3462"/>
      <c r="AC112" s="3509"/>
      <c r="AD112" s="4034"/>
      <c r="AE112" s="4035"/>
      <c r="AF112" s="4037"/>
      <c r="AG112" s="4035"/>
      <c r="AH112" s="4026"/>
      <c r="AI112" s="4027"/>
      <c r="AJ112" s="4028"/>
      <c r="AK112" s="4026"/>
      <c r="AL112" s="4027"/>
      <c r="AM112" s="4027"/>
      <c r="AN112" s="4028"/>
      <c r="AO112" s="4029"/>
      <c r="AP112" s="4030"/>
      <c r="AQ112" s="4030"/>
      <c r="AR112" s="4031"/>
      <c r="AS112" s="3939"/>
      <c r="AT112" s="3940"/>
      <c r="AU112" s="3941"/>
      <c r="AV112" s="4054"/>
      <c r="AW112" s="4055"/>
      <c r="AX112" s="4056"/>
      <c r="AY112" s="1084"/>
      <c r="AZ112" s="1084"/>
      <c r="BA112" s="1084"/>
      <c r="BB112" s="1084"/>
      <c r="BC112" s="4020"/>
      <c r="BD112" s="4021"/>
      <c r="BE112" s="4021"/>
      <c r="BF112" s="4021"/>
      <c r="BG112" s="4021"/>
      <c r="BH112" s="4021"/>
      <c r="BI112" s="4021"/>
      <c r="BJ112" s="4021"/>
      <c r="BK112" s="4021"/>
      <c r="BL112" s="4022"/>
    </row>
    <row r="113" spans="1:70" s="754" customFormat="1" ht="15" customHeight="1" thickBot="1">
      <c r="A113" s="3503"/>
      <c r="B113" s="4081"/>
      <c r="C113" s="4082"/>
      <c r="D113" s="4083"/>
      <c r="E113" s="4084"/>
      <c r="F113" s="4085"/>
      <c r="G113" s="4100"/>
      <c r="H113" s="4101"/>
      <c r="I113" s="4101"/>
      <c r="J113" s="4101"/>
      <c r="K113" s="4101"/>
      <c r="L113" s="4102"/>
      <c r="M113" s="3725"/>
      <c r="N113" s="3728"/>
      <c r="O113" s="4091"/>
      <c r="P113" s="4092"/>
      <c r="Q113" s="4093"/>
      <c r="R113" s="3691"/>
      <c r="S113" s="3692"/>
      <c r="T113" s="3693"/>
      <c r="U113" s="3674"/>
      <c r="V113" s="3675"/>
      <c r="W113" s="3675"/>
      <c r="X113" s="1051"/>
      <c r="Y113" s="1095" t="s">
        <v>28</v>
      </c>
      <c r="Z113" s="1052"/>
      <c r="AA113" s="1095" t="s">
        <v>28</v>
      </c>
      <c r="AB113" s="998">
        <f>IF((X113+Z113)&gt;=12,X113+Z113-12,X113+Z113)</f>
        <v>0</v>
      </c>
      <c r="AC113" s="1042" t="s">
        <v>28</v>
      </c>
      <c r="AD113" s="1127"/>
      <c r="AE113" s="1128"/>
      <c r="AF113" s="1129"/>
      <c r="AG113" s="1130"/>
      <c r="AH113" s="3819"/>
      <c r="AI113" s="3820"/>
      <c r="AJ113" s="3821"/>
      <c r="AK113" s="4026"/>
      <c r="AL113" s="4027"/>
      <c r="AM113" s="4027"/>
      <c r="AN113" s="4028"/>
      <c r="AO113" s="4094"/>
      <c r="AP113" s="4095"/>
      <c r="AQ113" s="4095"/>
      <c r="AR113" s="4096"/>
      <c r="AS113" s="4005"/>
      <c r="AT113" s="4006"/>
      <c r="AU113" s="4007"/>
      <c r="AV113" s="4097"/>
      <c r="AW113" s="4098"/>
      <c r="AX113" s="4099"/>
      <c r="AY113" s="1101"/>
      <c r="AZ113" s="1101"/>
      <c r="BA113" s="1101"/>
      <c r="BB113" s="1101"/>
      <c r="BC113" s="4088"/>
      <c r="BD113" s="4089"/>
      <c r="BE113" s="4089"/>
      <c r="BF113" s="4089"/>
      <c r="BG113" s="4089"/>
      <c r="BH113" s="4089"/>
      <c r="BI113" s="4089"/>
      <c r="BJ113" s="4089"/>
      <c r="BK113" s="4089"/>
      <c r="BL113" s="4090"/>
    </row>
    <row r="114" spans="1:70" s="754" customFormat="1" ht="14.1" customHeight="1">
      <c r="A114" s="3622" t="s">
        <v>975</v>
      </c>
      <c r="B114" s="3623"/>
      <c r="C114" s="3623"/>
      <c r="D114" s="3623"/>
      <c r="E114" s="3623"/>
      <c r="F114" s="3623"/>
      <c r="G114" s="3623"/>
      <c r="H114" s="3623"/>
      <c r="I114" s="3623"/>
      <c r="J114" s="3623"/>
      <c r="K114" s="3623"/>
      <c r="L114" s="3623"/>
      <c r="M114" s="3623"/>
      <c r="N114" s="3623"/>
      <c r="O114" s="3623"/>
      <c r="P114" s="3623"/>
      <c r="Q114" s="3623"/>
      <c r="R114" s="3623"/>
      <c r="S114" s="3623"/>
      <c r="T114" s="3623"/>
      <c r="U114" s="3623"/>
      <c r="V114" s="3623"/>
      <c r="W114" s="3624"/>
      <c r="X114" s="1102" t="str">
        <f>IFERROR((X93+X96+X99+X102+X105+X108+X111)/COUNTA(G93:L113),"")</f>
        <v/>
      </c>
      <c r="Y114" s="1103" t="s">
        <v>99</v>
      </c>
      <c r="Z114" s="1104" t="str">
        <f>IFERROR((Z93+Z96+Z99+Z102+Z105+Z108+Z111)/COUNTA(G93:L113),"")</f>
        <v/>
      </c>
      <c r="AA114" s="1103" t="s">
        <v>99</v>
      </c>
      <c r="AB114" s="1004">
        <f>BP115</f>
        <v>0</v>
      </c>
      <c r="AC114" s="1103" t="s">
        <v>99</v>
      </c>
      <c r="AD114" s="3983" t="str">
        <f>IFERROR(AVERAGE(AD93,AD96,AD99,AD102,AD105,AD108,AD111),"")</f>
        <v/>
      </c>
      <c r="AE114" s="3984"/>
      <c r="AF114" s="3983" t="str">
        <f>IFERROR(AVERAGE(AF93,AF96,AF99,AF102,AF105,AF108,AF111),"")</f>
        <v/>
      </c>
      <c r="AG114" s="3984"/>
      <c r="AH114" s="3987"/>
      <c r="AI114" s="3988"/>
      <c r="AJ114" s="3988"/>
      <c r="AK114" s="3988"/>
      <c r="AL114" s="3988"/>
      <c r="AM114" s="3988"/>
      <c r="AN114" s="3988"/>
      <c r="AO114" s="3988"/>
      <c r="AP114" s="3988"/>
      <c r="AQ114" s="3988"/>
      <c r="AR114" s="3989"/>
      <c r="AS114" s="3993" t="str">
        <f>IFERROR(SUM(AS93:AU113)/COUNTA(G93:L113),"")</f>
        <v/>
      </c>
      <c r="AT114" s="3994"/>
      <c r="AU114" s="3995"/>
      <c r="AV114" s="3999" t="str">
        <f>IFERROR(AVERAGE(AV93,AV96,AV99,AV102,AV105,AV108,AV111),"")</f>
        <v/>
      </c>
      <c r="AW114" s="4000"/>
      <c r="AX114" s="4001"/>
      <c r="AY114" s="3970"/>
      <c r="AZ114" s="3971"/>
      <c r="BA114" s="3971"/>
      <c r="BB114" s="3972"/>
      <c r="BC114" s="3970" t="str">
        <f>IFERROR(AVERAGE(BC93,BC96,BC99,BC102,#REF!,BC108,BC111),"")</f>
        <v/>
      </c>
      <c r="BD114" s="3971"/>
      <c r="BE114" s="3971"/>
      <c r="BF114" s="3971"/>
      <c r="BG114" s="3971"/>
      <c r="BH114" s="3971"/>
      <c r="BI114" s="3971"/>
      <c r="BJ114" s="3971"/>
      <c r="BK114" s="3971"/>
      <c r="BL114" s="3972"/>
      <c r="BO114" s="1105">
        <f>INT(BO115/12)</f>
        <v>0</v>
      </c>
      <c r="BP114" s="1105">
        <f>MOD(BO115,12)</f>
        <v>0</v>
      </c>
    </row>
    <row r="115" spans="1:70" ht="14.1" customHeight="1" thickBot="1">
      <c r="A115" s="3625"/>
      <c r="B115" s="3626"/>
      <c r="C115" s="3626"/>
      <c r="D115" s="3626"/>
      <c r="E115" s="3626"/>
      <c r="F115" s="3626"/>
      <c r="G115" s="3626"/>
      <c r="H115" s="3626"/>
      <c r="I115" s="3626"/>
      <c r="J115" s="3626"/>
      <c r="K115" s="3626"/>
      <c r="L115" s="3626"/>
      <c r="M115" s="3626"/>
      <c r="N115" s="3626"/>
      <c r="O115" s="3626"/>
      <c r="P115" s="3626"/>
      <c r="Q115" s="3626"/>
      <c r="R115" s="3626"/>
      <c r="S115" s="3626"/>
      <c r="T115" s="3626"/>
      <c r="U115" s="3626"/>
      <c r="V115" s="3626"/>
      <c r="W115" s="3627"/>
      <c r="X115" s="1106" t="str">
        <f>IFERROR((X95+X98+X101+X104+X107+X110+X113)/COUNTA(G93:L113),"")</f>
        <v/>
      </c>
      <c r="Y115" s="1107" t="s">
        <v>28</v>
      </c>
      <c r="Z115" s="1106" t="str">
        <f>IFERROR((Z95+Z98+Z101+Z104+Z107+Z110+Z113)/COUNTA(G93:L113),"")</f>
        <v/>
      </c>
      <c r="AA115" s="1107" t="s">
        <v>28</v>
      </c>
      <c r="AB115" s="1009">
        <f>BP114</f>
        <v>0</v>
      </c>
      <c r="AC115" s="1107" t="s">
        <v>28</v>
      </c>
      <c r="AD115" s="3985"/>
      <c r="AE115" s="3986"/>
      <c r="AF115" s="3985"/>
      <c r="AG115" s="3986"/>
      <c r="AH115" s="3990"/>
      <c r="AI115" s="3991"/>
      <c r="AJ115" s="3991"/>
      <c r="AK115" s="3991"/>
      <c r="AL115" s="3991"/>
      <c r="AM115" s="3991"/>
      <c r="AN115" s="3991"/>
      <c r="AO115" s="3991"/>
      <c r="AP115" s="3991"/>
      <c r="AQ115" s="3991"/>
      <c r="AR115" s="3992"/>
      <c r="AS115" s="3996"/>
      <c r="AT115" s="3997"/>
      <c r="AU115" s="3998"/>
      <c r="AV115" s="4002"/>
      <c r="AW115" s="4003"/>
      <c r="AX115" s="4004"/>
      <c r="AY115" s="3973"/>
      <c r="AZ115" s="3974"/>
      <c r="BA115" s="3974"/>
      <c r="BB115" s="3975"/>
      <c r="BC115" s="3973"/>
      <c r="BD115" s="3974"/>
      <c r="BE115" s="3974"/>
      <c r="BF115" s="3974"/>
      <c r="BG115" s="3974"/>
      <c r="BH115" s="3974"/>
      <c r="BI115" s="3974"/>
      <c r="BJ115" s="3974"/>
      <c r="BK115" s="3974"/>
      <c r="BL115" s="3975"/>
      <c r="BM115" s="1108"/>
      <c r="BN115" s="1108"/>
      <c r="BO115" s="1105">
        <f>IFERROR(SUM(AB95,AB98,AB101,AB104,AB107,AB110,AB113)/COUNTA(G93:L113),0)</f>
        <v>0</v>
      </c>
      <c r="BP115" s="1105">
        <f>IFERROR(SUM(AB93,AB96,AB99,AB102,AB105,AB108,AB111)/COUNTA(G93:L113),0)</f>
        <v>0</v>
      </c>
      <c r="BQ115" s="1108"/>
      <c r="BR115" s="1108"/>
    </row>
    <row r="116" spans="1:70" s="754" customFormat="1" ht="14.1" customHeight="1">
      <c r="A116" s="1929" t="s">
        <v>91</v>
      </c>
      <c r="B116" s="1929"/>
      <c r="C116" s="1012" t="s">
        <v>92</v>
      </c>
      <c r="D116" s="3588" t="s">
        <v>1719</v>
      </c>
      <c r="E116" s="3588"/>
      <c r="F116" s="3588"/>
      <c r="G116" s="3588"/>
      <c r="H116" s="3588"/>
      <c r="I116" s="3588"/>
      <c r="J116" s="3588"/>
      <c r="K116" s="3588"/>
      <c r="L116" s="3588"/>
      <c r="M116" s="3588"/>
      <c r="N116" s="3588"/>
      <c r="O116" s="3588"/>
      <c r="P116" s="3588"/>
      <c r="Q116" s="3588"/>
      <c r="R116" s="3588"/>
      <c r="S116" s="3588"/>
      <c r="T116" s="3588"/>
      <c r="U116" s="3588"/>
      <c r="V116" s="3588"/>
      <c r="W116" s="3588"/>
      <c r="X116" s="3588"/>
      <c r="Y116" s="3588"/>
      <c r="Z116" s="3588"/>
      <c r="AA116" s="3588"/>
      <c r="AB116" s="3588"/>
      <c r="AC116" s="3588"/>
      <c r="AD116" s="3588"/>
      <c r="AE116" s="3588"/>
      <c r="AF116" s="3588"/>
      <c r="AG116" s="3588"/>
      <c r="AH116" s="3588"/>
      <c r="AI116" s="3588"/>
      <c r="AJ116" s="3588"/>
      <c r="AK116" s="3588"/>
      <c r="AL116" s="3588"/>
      <c r="AM116" s="3588"/>
      <c r="AN116" s="3588"/>
      <c r="AO116" s="3588"/>
      <c r="AP116" s="3588"/>
      <c r="AQ116" s="3588"/>
      <c r="AR116" s="3588"/>
      <c r="AS116" s="3588"/>
      <c r="AT116" s="3588"/>
      <c r="AU116" s="3588"/>
      <c r="AV116" s="3588"/>
      <c r="AW116" s="3588"/>
      <c r="AX116" s="3588"/>
      <c r="AY116" s="3588"/>
      <c r="AZ116" s="3588"/>
      <c r="BA116" s="3588"/>
      <c r="BB116" s="3588"/>
      <c r="BC116" s="3588"/>
      <c r="BD116" s="3588"/>
      <c r="BE116" s="3588"/>
      <c r="BF116" s="3588"/>
      <c r="BG116" s="3588"/>
      <c r="BH116" s="3588"/>
      <c r="BI116" s="3588"/>
      <c r="BJ116" s="743"/>
      <c r="BK116" s="743"/>
    </row>
    <row r="117" spans="1:70" s="754" customFormat="1" ht="14.1" customHeight="1">
      <c r="A117" s="744"/>
      <c r="B117" s="744"/>
      <c r="C117" s="1012"/>
      <c r="D117" s="1566"/>
      <c r="E117" s="1566"/>
      <c r="F117" s="1566"/>
      <c r="G117" s="1566"/>
      <c r="H117" s="1566"/>
      <c r="I117" s="1566"/>
      <c r="J117" s="1566"/>
      <c r="K117" s="1566"/>
      <c r="L117" s="1566"/>
      <c r="M117" s="1566"/>
      <c r="N117" s="1566"/>
      <c r="O117" s="1566"/>
      <c r="P117" s="1566"/>
      <c r="Q117" s="1566"/>
      <c r="R117" s="1566"/>
      <c r="S117" s="1566"/>
      <c r="T117" s="1566"/>
      <c r="U117" s="1566"/>
      <c r="V117" s="1566"/>
      <c r="W117" s="1566"/>
      <c r="X117" s="1566"/>
      <c r="Y117" s="1566"/>
      <c r="Z117" s="1566"/>
      <c r="AA117" s="1566"/>
      <c r="AB117" s="1566"/>
      <c r="AC117" s="1566"/>
      <c r="AD117" s="1566"/>
      <c r="AE117" s="1566"/>
      <c r="AF117" s="1566"/>
      <c r="AG117" s="1566"/>
      <c r="AH117" s="1566"/>
      <c r="AI117" s="1566"/>
      <c r="AJ117" s="1566"/>
      <c r="AK117" s="1566"/>
      <c r="AL117" s="1566"/>
      <c r="AM117" s="1566"/>
      <c r="AN117" s="1566"/>
      <c r="AO117" s="1566"/>
      <c r="AP117" s="1566"/>
      <c r="AQ117" s="1566"/>
      <c r="AR117" s="1566"/>
      <c r="AS117" s="1566"/>
      <c r="AT117" s="1566"/>
      <c r="AU117" s="1566"/>
      <c r="AV117" s="1566"/>
      <c r="AW117" s="1566"/>
      <c r="AX117" s="1566"/>
      <c r="AY117" s="1566"/>
      <c r="AZ117" s="1566"/>
      <c r="BA117" s="1566"/>
      <c r="BB117" s="1566"/>
      <c r="BC117" s="1566"/>
      <c r="BD117" s="1566"/>
      <c r="BE117" s="1566"/>
      <c r="BF117" s="1566"/>
      <c r="BG117" s="1566"/>
      <c r="BH117" s="1566"/>
      <c r="BI117" s="1566"/>
      <c r="BJ117" s="743"/>
      <c r="BK117" s="743"/>
    </row>
    <row r="118" spans="1:70" s="754" customFormat="1" ht="12" customHeight="1">
      <c r="C118" s="1013" t="s">
        <v>1483</v>
      </c>
      <c r="D118" s="3976" t="s">
        <v>1473</v>
      </c>
      <c r="E118" s="3976"/>
      <c r="F118" s="3976"/>
      <c r="G118" s="3976"/>
      <c r="H118" s="3976"/>
      <c r="I118" s="3976"/>
      <c r="J118" s="3976"/>
      <c r="K118" s="3976"/>
      <c r="L118" s="3976"/>
      <c r="M118" s="3976"/>
      <c r="N118" s="3976"/>
      <c r="O118" s="3976"/>
      <c r="P118" s="3976"/>
      <c r="Q118" s="3976"/>
      <c r="R118" s="3976"/>
      <c r="S118" s="3976"/>
      <c r="T118" s="3976"/>
      <c r="U118" s="3976"/>
      <c r="V118" s="3976"/>
      <c r="W118" s="3976"/>
      <c r="X118" s="3976"/>
      <c r="Y118" s="3976"/>
      <c r="Z118" s="3976"/>
      <c r="AA118" s="3976"/>
      <c r="AB118" s="3976"/>
      <c r="AC118" s="3976"/>
      <c r="AD118" s="3976"/>
      <c r="AE118" s="3976"/>
      <c r="AF118" s="3976"/>
      <c r="AG118" s="3976"/>
      <c r="AH118" s="3976"/>
      <c r="AI118" s="3976"/>
      <c r="AJ118" s="3976"/>
      <c r="AK118" s="3976"/>
      <c r="AL118" s="3976"/>
      <c r="AM118" s="3976"/>
      <c r="AN118" s="3976"/>
      <c r="AO118" s="3976"/>
      <c r="AP118" s="3976"/>
      <c r="AQ118" s="3976"/>
      <c r="AR118" s="3976"/>
      <c r="AS118" s="3976"/>
      <c r="AT118" s="3976"/>
      <c r="AU118" s="3976"/>
      <c r="AV118" s="3976"/>
      <c r="AW118" s="3976"/>
      <c r="AX118" s="3976"/>
      <c r="AY118" s="3976"/>
      <c r="AZ118" s="3976"/>
      <c r="BA118" s="3976"/>
      <c r="BB118" s="3976"/>
      <c r="BC118" s="3976"/>
      <c r="BD118" s="3976"/>
      <c r="BE118" s="3976"/>
      <c r="BF118" s="3976"/>
      <c r="BG118" s="3976"/>
      <c r="BH118" s="3976"/>
      <c r="BI118" s="3976"/>
      <c r="BJ118" s="1050"/>
      <c r="BK118" s="1050"/>
      <c r="BL118" s="1049"/>
    </row>
    <row r="119" spans="1:70" s="754" customFormat="1" ht="12" customHeight="1">
      <c r="B119" s="1014"/>
      <c r="C119" s="3966" t="s">
        <v>273</v>
      </c>
      <c r="D119" s="2080" t="s">
        <v>1709</v>
      </c>
      <c r="E119" s="2080"/>
      <c r="F119" s="2080"/>
      <c r="G119" s="2080"/>
      <c r="H119" s="2080"/>
      <c r="I119" s="2080"/>
      <c r="J119" s="2080"/>
      <c r="K119" s="2080"/>
      <c r="L119" s="2080"/>
      <c r="M119" s="2080"/>
      <c r="N119" s="2080"/>
      <c r="O119" s="2080"/>
      <c r="P119" s="2080"/>
      <c r="Q119" s="2080"/>
      <c r="R119" s="2080"/>
      <c r="S119" s="2080"/>
      <c r="T119" s="2080"/>
      <c r="U119" s="2080"/>
      <c r="V119" s="2080"/>
      <c r="W119" s="2080"/>
      <c r="X119" s="2080"/>
      <c r="Y119" s="2080"/>
      <c r="Z119" s="2080"/>
      <c r="AA119" s="2080"/>
      <c r="AB119" s="2080"/>
      <c r="AC119" s="2080"/>
      <c r="AD119" s="2080"/>
      <c r="AE119" s="2080"/>
      <c r="AF119" s="2080"/>
      <c r="AG119" s="2080"/>
      <c r="AH119" s="2080"/>
      <c r="AI119" s="2080"/>
      <c r="AJ119" s="2080"/>
      <c r="AK119" s="2080"/>
      <c r="AL119" s="2080"/>
      <c r="AM119" s="2080"/>
      <c r="AN119" s="2080"/>
      <c r="AO119" s="2080"/>
      <c r="AP119" s="2080"/>
      <c r="AQ119" s="2080"/>
      <c r="AR119" s="2080"/>
      <c r="AS119" s="2080"/>
      <c r="AT119" s="2080"/>
      <c r="AU119" s="2080"/>
      <c r="AV119" s="2080"/>
      <c r="AW119" s="2080"/>
      <c r="AX119" s="2080"/>
      <c r="AY119" s="2080"/>
      <c r="AZ119" s="2080"/>
      <c r="BA119" s="2080"/>
      <c r="BB119" s="2080"/>
      <c r="BC119" s="2080"/>
      <c r="BD119" s="2080"/>
      <c r="BE119" s="2080"/>
      <c r="BF119" s="2080"/>
      <c r="BG119" s="2080"/>
      <c r="BH119" s="2080"/>
      <c r="BI119" s="2080"/>
      <c r="BJ119" s="751"/>
      <c r="BK119" s="751"/>
      <c r="BL119" s="1049"/>
    </row>
    <row r="120" spans="1:70" s="754" customFormat="1" ht="12" customHeight="1">
      <c r="C120" s="3966"/>
      <c r="D120" s="2080"/>
      <c r="E120" s="2080"/>
      <c r="F120" s="2080"/>
      <c r="G120" s="2080"/>
      <c r="H120" s="2080"/>
      <c r="I120" s="2080"/>
      <c r="J120" s="2080"/>
      <c r="K120" s="2080"/>
      <c r="L120" s="2080"/>
      <c r="M120" s="2080"/>
      <c r="N120" s="2080"/>
      <c r="O120" s="2080"/>
      <c r="P120" s="2080"/>
      <c r="Q120" s="2080"/>
      <c r="R120" s="2080"/>
      <c r="S120" s="2080"/>
      <c r="T120" s="2080"/>
      <c r="U120" s="2080"/>
      <c r="V120" s="2080"/>
      <c r="W120" s="2080"/>
      <c r="X120" s="2080"/>
      <c r="Y120" s="2080"/>
      <c r="Z120" s="2080"/>
      <c r="AA120" s="2080"/>
      <c r="AB120" s="2080"/>
      <c r="AC120" s="2080"/>
      <c r="AD120" s="2080"/>
      <c r="AE120" s="2080"/>
      <c r="AF120" s="2080"/>
      <c r="AG120" s="2080"/>
      <c r="AH120" s="2080"/>
      <c r="AI120" s="2080"/>
      <c r="AJ120" s="2080"/>
      <c r="AK120" s="2080"/>
      <c r="AL120" s="2080"/>
      <c r="AM120" s="2080"/>
      <c r="AN120" s="2080"/>
      <c r="AO120" s="2080"/>
      <c r="AP120" s="2080"/>
      <c r="AQ120" s="2080"/>
      <c r="AR120" s="2080"/>
      <c r="AS120" s="2080"/>
      <c r="AT120" s="2080"/>
      <c r="AU120" s="2080"/>
      <c r="AV120" s="2080"/>
      <c r="AW120" s="2080"/>
      <c r="AX120" s="2080"/>
      <c r="AY120" s="2080"/>
      <c r="AZ120" s="2080"/>
      <c r="BA120" s="2080"/>
      <c r="BB120" s="2080"/>
      <c r="BC120" s="2080"/>
      <c r="BD120" s="2080"/>
      <c r="BE120" s="2080"/>
      <c r="BF120" s="2080"/>
      <c r="BG120" s="2080"/>
      <c r="BH120" s="2080"/>
      <c r="BI120" s="2080"/>
      <c r="BJ120" s="751"/>
      <c r="BK120" s="751"/>
      <c r="BL120" s="1049"/>
    </row>
    <row r="121" spans="1:70" s="754" customFormat="1" ht="12" customHeight="1">
      <c r="C121" s="3967" t="s">
        <v>274</v>
      </c>
      <c r="D121" s="2080" t="s">
        <v>1322</v>
      </c>
      <c r="E121" s="2080"/>
      <c r="F121" s="2080"/>
      <c r="G121" s="2080"/>
      <c r="H121" s="2080"/>
      <c r="I121" s="2080"/>
      <c r="J121" s="2080"/>
      <c r="K121" s="2080"/>
      <c r="L121" s="2080"/>
      <c r="M121" s="2080"/>
      <c r="N121" s="2080"/>
      <c r="O121" s="2080"/>
      <c r="P121" s="2080"/>
      <c r="Q121" s="2080"/>
      <c r="R121" s="2080"/>
      <c r="S121" s="2080"/>
      <c r="T121" s="2080"/>
      <c r="U121" s="2080"/>
      <c r="V121" s="2080"/>
      <c r="W121" s="2080"/>
      <c r="X121" s="2080"/>
      <c r="Y121" s="2080"/>
      <c r="Z121" s="2080"/>
      <c r="AA121" s="2080"/>
      <c r="AB121" s="2080"/>
      <c r="AC121" s="2080"/>
      <c r="AD121" s="2080"/>
      <c r="AE121" s="2080"/>
      <c r="AF121" s="2080"/>
      <c r="AG121" s="2080"/>
      <c r="AH121" s="2080"/>
      <c r="AI121" s="2080"/>
      <c r="AJ121" s="2080"/>
      <c r="AK121" s="2080"/>
      <c r="AL121" s="2080"/>
      <c r="AM121" s="2080"/>
      <c r="AN121" s="2080"/>
      <c r="AO121" s="2080"/>
      <c r="AP121" s="2080"/>
      <c r="AQ121" s="2080"/>
      <c r="AR121" s="2080"/>
      <c r="AS121" s="2080"/>
      <c r="AT121" s="2080"/>
      <c r="AU121" s="2080"/>
      <c r="AV121" s="2080"/>
      <c r="AW121" s="2080"/>
      <c r="AX121" s="2080"/>
      <c r="AY121" s="2080"/>
      <c r="AZ121" s="2080"/>
      <c r="BA121" s="2080"/>
      <c r="BB121" s="2080"/>
      <c r="BC121" s="2080"/>
      <c r="BD121" s="2080"/>
      <c r="BE121" s="2080"/>
      <c r="BF121" s="2080"/>
      <c r="BG121" s="2080"/>
      <c r="BH121" s="2080"/>
      <c r="BI121" s="2080"/>
      <c r="BJ121" s="751"/>
      <c r="BK121" s="751"/>
      <c r="BL121" s="1049"/>
    </row>
    <row r="122" spans="1:70" s="754" customFormat="1" ht="12" customHeight="1">
      <c r="C122" s="3968"/>
      <c r="D122" s="2080"/>
      <c r="E122" s="2080"/>
      <c r="F122" s="2080"/>
      <c r="G122" s="2080"/>
      <c r="H122" s="2080"/>
      <c r="I122" s="2080"/>
      <c r="J122" s="2080"/>
      <c r="K122" s="2080"/>
      <c r="L122" s="2080"/>
      <c r="M122" s="2080"/>
      <c r="N122" s="2080"/>
      <c r="O122" s="2080"/>
      <c r="P122" s="2080"/>
      <c r="Q122" s="2080"/>
      <c r="R122" s="2080"/>
      <c r="S122" s="2080"/>
      <c r="T122" s="2080"/>
      <c r="U122" s="2080"/>
      <c r="V122" s="2080"/>
      <c r="W122" s="2080"/>
      <c r="X122" s="2080"/>
      <c r="Y122" s="2080"/>
      <c r="Z122" s="2080"/>
      <c r="AA122" s="2080"/>
      <c r="AB122" s="2080"/>
      <c r="AC122" s="2080"/>
      <c r="AD122" s="2080"/>
      <c r="AE122" s="2080"/>
      <c r="AF122" s="2080"/>
      <c r="AG122" s="2080"/>
      <c r="AH122" s="2080"/>
      <c r="AI122" s="2080"/>
      <c r="AJ122" s="2080"/>
      <c r="AK122" s="2080"/>
      <c r="AL122" s="2080"/>
      <c r="AM122" s="2080"/>
      <c r="AN122" s="2080"/>
      <c r="AO122" s="2080"/>
      <c r="AP122" s="2080"/>
      <c r="AQ122" s="2080"/>
      <c r="AR122" s="2080"/>
      <c r="AS122" s="2080"/>
      <c r="AT122" s="2080"/>
      <c r="AU122" s="2080"/>
      <c r="AV122" s="2080"/>
      <c r="AW122" s="2080"/>
      <c r="AX122" s="2080"/>
      <c r="AY122" s="2080"/>
      <c r="AZ122" s="2080"/>
      <c r="BA122" s="2080"/>
      <c r="BB122" s="2080"/>
      <c r="BC122" s="2080"/>
      <c r="BD122" s="2080"/>
      <c r="BE122" s="2080"/>
      <c r="BF122" s="2080"/>
      <c r="BG122" s="2080"/>
      <c r="BH122" s="2080"/>
      <c r="BI122" s="2080"/>
      <c r="BJ122" s="751"/>
      <c r="BK122" s="751"/>
    </row>
    <row r="123" spans="1:70" s="754" customFormat="1" ht="12" customHeight="1">
      <c r="C123" s="1015" t="s">
        <v>1484</v>
      </c>
      <c r="D123" s="3586" t="s">
        <v>1481</v>
      </c>
      <c r="E123" s="3586"/>
      <c r="F123" s="3586"/>
      <c r="G123" s="3586"/>
      <c r="H123" s="3586"/>
      <c r="I123" s="3586"/>
      <c r="J123" s="3586"/>
      <c r="K123" s="3586"/>
      <c r="L123" s="3586"/>
      <c r="M123" s="3586"/>
      <c r="N123" s="3586"/>
      <c r="O123" s="3586"/>
      <c r="P123" s="3586"/>
      <c r="Q123" s="3586"/>
      <c r="R123" s="3586"/>
      <c r="S123" s="3586"/>
      <c r="T123" s="3586"/>
      <c r="U123" s="3586"/>
      <c r="V123" s="3586"/>
      <c r="W123" s="3586"/>
      <c r="X123" s="3586"/>
      <c r="Y123" s="3586"/>
      <c r="Z123" s="3586"/>
      <c r="AA123" s="3586"/>
      <c r="AB123" s="3586"/>
      <c r="AC123" s="3586"/>
      <c r="AD123" s="3586"/>
      <c r="AE123" s="3586"/>
      <c r="AF123" s="3586"/>
      <c r="AG123" s="3586"/>
      <c r="AH123" s="3586"/>
      <c r="AI123" s="3586"/>
      <c r="AJ123" s="3586"/>
      <c r="AK123" s="3586"/>
      <c r="AL123" s="3586"/>
      <c r="AM123" s="3586"/>
      <c r="AN123" s="3586"/>
      <c r="AO123" s="3586"/>
      <c r="AP123" s="3586"/>
      <c r="AQ123" s="3586"/>
      <c r="AR123" s="3586"/>
      <c r="AS123" s="3586"/>
      <c r="AT123" s="3586"/>
      <c r="AU123" s="3586"/>
      <c r="AV123" s="3586"/>
      <c r="AW123" s="3586"/>
      <c r="AX123" s="3586"/>
      <c r="AY123" s="3586"/>
      <c r="AZ123" s="3586"/>
      <c r="BA123" s="3586"/>
      <c r="BB123" s="3586"/>
      <c r="BC123" s="3586"/>
      <c r="BD123" s="3586"/>
      <c r="BE123" s="3586"/>
      <c r="BF123" s="3586"/>
      <c r="BG123" s="3586"/>
      <c r="BH123" s="3586"/>
      <c r="BI123" s="3586"/>
      <c r="BJ123" s="1016"/>
      <c r="BK123" s="1016"/>
    </row>
    <row r="124" spans="1:70">
      <c r="C124" s="1015"/>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row>
    <row r="125" spans="1:70">
      <c r="A125" s="1017"/>
      <c r="B125" s="1018"/>
      <c r="C125" s="1018"/>
      <c r="D125" s="1018"/>
      <c r="E125" s="1018"/>
      <c r="F125" s="1018"/>
      <c r="G125" s="1018"/>
      <c r="H125" s="1018"/>
      <c r="I125" s="1018"/>
      <c r="J125" s="1018"/>
      <c r="K125" s="1018"/>
      <c r="L125" s="1018"/>
      <c r="M125" s="1018"/>
      <c r="N125" s="1018"/>
      <c r="O125" s="1018"/>
      <c r="P125" s="1018"/>
      <c r="Q125" s="1018"/>
      <c r="R125" s="1018"/>
      <c r="S125" s="1018"/>
      <c r="T125" s="1018"/>
      <c r="U125" s="1018"/>
      <c r="V125" s="1018"/>
      <c r="W125" s="1018"/>
      <c r="X125" s="1018"/>
      <c r="Y125" s="1018"/>
      <c r="Z125" s="1018"/>
      <c r="AA125" s="1018"/>
      <c r="AB125" s="1018"/>
      <c r="AC125" s="1018"/>
      <c r="AD125" s="1018"/>
      <c r="AE125" s="1018"/>
      <c r="AF125" s="1018"/>
      <c r="AG125" s="1018"/>
      <c r="AH125" s="1018"/>
      <c r="AI125" s="1018"/>
      <c r="AJ125" s="1018"/>
      <c r="AK125" s="1018"/>
      <c r="AL125" s="1018"/>
      <c r="AM125" s="1018"/>
      <c r="AN125" s="1018"/>
      <c r="AO125" s="1018"/>
      <c r="AP125" s="1018"/>
      <c r="AQ125" s="1018"/>
      <c r="AR125" s="1018"/>
      <c r="AS125" s="1018"/>
      <c r="AT125" s="1018"/>
      <c r="AU125" s="1018"/>
      <c r="AV125" s="1018"/>
      <c r="AW125" s="1018"/>
      <c r="AX125" s="1018"/>
      <c r="AY125" s="1018"/>
      <c r="AZ125" s="1018"/>
      <c r="BA125" s="1018"/>
      <c r="BB125" s="1018"/>
      <c r="BC125" s="1018"/>
      <c r="BD125" s="1018"/>
      <c r="BE125" s="1018"/>
      <c r="BF125" s="1018"/>
      <c r="BG125" s="1018"/>
      <c r="BH125" s="1018"/>
      <c r="BI125" s="1018"/>
      <c r="BJ125" s="1018"/>
      <c r="BK125" s="1018"/>
      <c r="BL125" s="1018"/>
    </row>
    <row r="126" spans="1:70" ht="5.0999999999999996" customHeight="1"/>
    <row r="127" spans="1:70" ht="14.1" customHeight="1">
      <c r="A127" s="1020"/>
      <c r="B127" s="1020"/>
      <c r="C127" s="1020"/>
      <c r="D127" s="1020"/>
      <c r="E127" s="1020"/>
      <c r="F127" s="1020"/>
      <c r="G127" s="1020"/>
      <c r="H127" s="1020"/>
      <c r="I127" s="1020"/>
      <c r="J127" s="1020"/>
      <c r="K127" s="1020"/>
      <c r="L127" s="1020"/>
      <c r="M127" s="1020"/>
      <c r="N127" s="1020"/>
      <c r="O127" s="1020"/>
      <c r="P127" s="1020"/>
      <c r="Q127" s="1020"/>
      <c r="R127" s="1020"/>
      <c r="S127" s="1020"/>
      <c r="T127" s="1020"/>
      <c r="U127" s="1020"/>
      <c r="V127" s="1020"/>
      <c r="W127" s="1020"/>
      <c r="X127" s="1020"/>
      <c r="Y127" s="1020"/>
      <c r="Z127" s="1020"/>
      <c r="AA127" s="1020"/>
      <c r="AB127" s="1020"/>
      <c r="AC127" s="1020"/>
      <c r="AD127" s="1020"/>
      <c r="AE127" s="1020"/>
      <c r="AF127" s="1020"/>
      <c r="AG127" s="1020"/>
      <c r="AH127" s="1020"/>
      <c r="AI127" s="1020"/>
      <c r="AJ127" s="1020"/>
      <c r="AK127" s="1020"/>
      <c r="AL127" s="1020"/>
      <c r="AM127" s="1020"/>
      <c r="AN127" s="1020"/>
      <c r="AO127" s="1020"/>
      <c r="AP127" s="1020"/>
      <c r="AQ127" s="1020"/>
      <c r="AR127" s="1020"/>
      <c r="AS127" s="1020"/>
      <c r="AT127" s="1020"/>
      <c r="AU127" s="1020"/>
      <c r="AV127" s="1020"/>
      <c r="AW127" s="1020"/>
      <c r="AX127" s="1020"/>
      <c r="AY127" s="1020"/>
      <c r="AZ127" s="1020"/>
      <c r="BA127" s="1020"/>
      <c r="BB127" s="1020"/>
      <c r="BC127" s="1020"/>
      <c r="BD127" s="1020"/>
      <c r="BE127" s="1020"/>
      <c r="BF127" s="1020"/>
      <c r="BG127" s="1020"/>
      <c r="BH127" s="1020"/>
      <c r="BI127" s="1020"/>
      <c r="BJ127" s="1020"/>
      <c r="BK127" s="1020"/>
      <c r="BL127" s="1020"/>
    </row>
    <row r="128" spans="1:70" ht="6.95" customHeight="1">
      <c r="A128" s="1020"/>
      <c r="B128" s="1020"/>
    </row>
    <row r="129" spans="1:71" ht="12.95" customHeight="1">
      <c r="A129" s="1021"/>
      <c r="B129" s="1022"/>
      <c r="C129" s="1022"/>
      <c r="D129" s="1022"/>
      <c r="E129" s="1022"/>
      <c r="F129" s="1022"/>
      <c r="G129" s="1022"/>
      <c r="H129" s="1022"/>
      <c r="I129" s="1022"/>
      <c r="J129" s="1022"/>
      <c r="K129" s="1022"/>
      <c r="L129" s="1022"/>
      <c r="M129" s="1021"/>
      <c r="N129" s="1023"/>
      <c r="O129" s="1024"/>
      <c r="P129" s="1024"/>
      <c r="Q129" s="1024"/>
      <c r="R129" s="1024"/>
      <c r="S129" s="1024"/>
      <c r="T129" s="1024"/>
      <c r="U129" s="1022"/>
      <c r="V129" s="1022"/>
      <c r="W129" s="1022"/>
      <c r="X129" s="1022"/>
      <c r="Y129" s="1022"/>
      <c r="Z129" s="1022"/>
      <c r="AA129" s="1022"/>
      <c r="AB129" s="1022"/>
      <c r="AC129" s="1022"/>
      <c r="AD129" s="978"/>
      <c r="AE129" s="978"/>
      <c r="AF129" s="978"/>
      <c r="AG129" s="978"/>
      <c r="AH129" s="1024"/>
      <c r="AI129" s="1024"/>
      <c r="AJ129" s="1024"/>
      <c r="AK129" s="1024"/>
      <c r="AL129" s="1024"/>
      <c r="AM129" s="1024"/>
      <c r="AN129" s="1024"/>
      <c r="AO129" s="1024"/>
      <c r="AP129" s="1024"/>
      <c r="AQ129" s="1024"/>
      <c r="AR129" s="1024"/>
      <c r="AS129" s="124"/>
      <c r="AT129" s="124"/>
      <c r="AU129" s="124"/>
      <c r="AV129" s="1109"/>
      <c r="AW129" s="1109"/>
      <c r="AX129" s="1109"/>
      <c r="AY129" s="1109"/>
      <c r="AZ129" s="1109"/>
      <c r="BA129" s="1109"/>
      <c r="BB129" s="1109"/>
      <c r="BC129" s="1024"/>
      <c r="BD129" s="1024"/>
      <c r="BE129" s="1024"/>
      <c r="BF129" s="1024"/>
      <c r="BG129" s="1024"/>
      <c r="BH129" s="1024"/>
      <c r="BI129" s="1024"/>
      <c r="BJ129" s="1024"/>
      <c r="BK129" s="1024"/>
      <c r="BL129" s="1024"/>
    </row>
    <row r="130" spans="1:71" ht="12.95" customHeight="1">
      <c r="A130" s="1021"/>
      <c r="B130" s="1022"/>
      <c r="C130" s="1022"/>
      <c r="D130" s="1022"/>
      <c r="E130" s="1022"/>
      <c r="F130" s="1022"/>
      <c r="G130" s="1022"/>
      <c r="H130" s="1022"/>
      <c r="I130" s="1022"/>
      <c r="J130" s="1022"/>
      <c r="K130" s="1022"/>
      <c r="L130" s="1022"/>
      <c r="M130" s="1021"/>
      <c r="N130" s="1023"/>
      <c r="O130" s="1024"/>
      <c r="P130" s="1024"/>
      <c r="Q130" s="1024"/>
      <c r="R130" s="1024"/>
      <c r="S130" s="1024"/>
      <c r="T130" s="1024"/>
      <c r="U130" s="1022"/>
      <c r="V130" s="1022"/>
      <c r="W130" s="1022"/>
      <c r="X130" s="1022"/>
      <c r="Y130" s="1022"/>
      <c r="Z130" s="1022"/>
      <c r="AA130" s="1022"/>
      <c r="AB130" s="1022"/>
      <c r="AC130" s="1022"/>
      <c r="AD130" s="1024"/>
      <c r="AE130" s="1024"/>
      <c r="AF130" s="1024"/>
      <c r="AG130" s="1024"/>
      <c r="AH130" s="1024"/>
      <c r="AI130" s="1024"/>
      <c r="AJ130" s="1024"/>
      <c r="AK130" s="1024"/>
      <c r="AL130" s="1024"/>
      <c r="AM130" s="1024"/>
      <c r="AN130" s="1024"/>
      <c r="AO130" s="1024"/>
      <c r="AP130" s="1024"/>
      <c r="AQ130" s="1024"/>
      <c r="AR130" s="1024"/>
      <c r="AS130" s="124"/>
      <c r="AT130" s="124"/>
      <c r="AU130" s="124"/>
      <c r="AV130" s="1109"/>
      <c r="AW130" s="1109"/>
      <c r="AX130" s="1109"/>
      <c r="AY130" s="1109"/>
      <c r="AZ130" s="1109"/>
      <c r="BA130" s="1109"/>
      <c r="BB130" s="1109"/>
      <c r="BC130" s="1024"/>
      <c r="BD130" s="1024"/>
      <c r="BE130" s="1024"/>
      <c r="BF130" s="1024"/>
      <c r="BG130" s="1024"/>
      <c r="BH130" s="1024"/>
      <c r="BI130" s="1024"/>
      <c r="BJ130" s="1024"/>
      <c r="BK130" s="1024"/>
      <c r="BL130" s="1024"/>
    </row>
    <row r="131" spans="1:71" ht="15" customHeight="1">
      <c r="A131" s="1021"/>
      <c r="B131" s="1022"/>
      <c r="C131" s="1022"/>
      <c r="D131" s="1022"/>
      <c r="E131" s="1022"/>
      <c r="F131" s="1022"/>
      <c r="G131" s="1022"/>
      <c r="H131" s="1022"/>
      <c r="I131" s="1022"/>
      <c r="J131" s="1022"/>
      <c r="K131" s="1022"/>
      <c r="L131" s="1022"/>
      <c r="M131" s="1021"/>
      <c r="N131" s="1023"/>
      <c r="O131" s="1024"/>
      <c r="P131" s="1024"/>
      <c r="Q131" s="1024"/>
      <c r="R131" s="1024"/>
      <c r="S131" s="1024"/>
      <c r="T131" s="1024"/>
      <c r="U131" s="754"/>
      <c r="V131" s="754"/>
      <c r="W131" s="754"/>
      <c r="X131" s="754"/>
      <c r="Y131" s="754"/>
      <c r="Z131" s="1027"/>
      <c r="AA131" s="1027"/>
      <c r="AB131" s="1024"/>
      <c r="AC131" s="1024"/>
      <c r="AD131" s="1024"/>
      <c r="AE131" s="1024"/>
      <c r="AF131" s="1024"/>
      <c r="AG131" s="1024"/>
      <c r="AH131" s="1022"/>
      <c r="AI131" s="1022"/>
      <c r="AJ131" s="1022"/>
      <c r="AK131" s="1022"/>
      <c r="AL131" s="1022"/>
      <c r="AM131" s="1022"/>
      <c r="AN131" s="1022"/>
      <c r="AO131" s="1022"/>
      <c r="AP131" s="1022"/>
      <c r="AQ131" s="1022"/>
      <c r="AR131" s="1022"/>
      <c r="AS131" s="124"/>
      <c r="AT131" s="124"/>
      <c r="AU131" s="124"/>
      <c r="AV131" s="1028"/>
      <c r="AW131" s="1028"/>
      <c r="AX131" s="1028"/>
      <c r="AY131" s="1028"/>
      <c r="AZ131" s="1028"/>
      <c r="BA131" s="1028"/>
      <c r="BB131" s="1028"/>
      <c r="BC131" s="1024"/>
      <c r="BD131" s="1024"/>
      <c r="BE131" s="1024"/>
      <c r="BF131" s="1024"/>
      <c r="BG131" s="1024"/>
      <c r="BH131" s="1024"/>
      <c r="BI131" s="1024"/>
      <c r="BJ131" s="1024"/>
      <c r="BK131" s="1024"/>
      <c r="BL131" s="1024"/>
    </row>
    <row r="132" spans="1:71" ht="15" customHeight="1">
      <c r="A132" s="1021"/>
      <c r="B132" s="1022"/>
      <c r="C132" s="1022"/>
      <c r="D132" s="1022"/>
      <c r="E132" s="1022"/>
      <c r="F132" s="1022"/>
      <c r="G132" s="1022"/>
      <c r="H132" s="1022"/>
      <c r="I132" s="1022"/>
      <c r="J132" s="1022"/>
      <c r="K132" s="1022"/>
      <c r="L132" s="1022"/>
      <c r="M132" s="1021"/>
      <c r="N132" s="1023"/>
      <c r="O132" s="124"/>
      <c r="P132" s="124"/>
      <c r="Q132" s="124"/>
      <c r="R132" s="1024"/>
      <c r="S132" s="1024"/>
      <c r="T132" s="1024"/>
      <c r="U132" s="1024"/>
      <c r="V132" s="1024"/>
      <c r="W132" s="1024"/>
      <c r="X132" s="1024"/>
      <c r="Y132" s="1024"/>
      <c r="Z132" s="1027"/>
      <c r="AA132" s="1027"/>
      <c r="AB132" s="1024"/>
      <c r="AC132" s="1024"/>
      <c r="AD132" s="1024"/>
      <c r="AE132" s="1024"/>
      <c r="AF132" s="1024"/>
      <c r="AG132" s="1024"/>
      <c r="AH132" s="978"/>
      <c r="AI132" s="978"/>
      <c r="AJ132" s="978"/>
      <c r="AK132" s="1022"/>
      <c r="AL132" s="1022"/>
      <c r="AM132" s="1022"/>
      <c r="AN132" s="1022"/>
      <c r="AO132" s="1022"/>
      <c r="AP132" s="1022"/>
      <c r="AQ132" s="1022"/>
      <c r="AR132" s="1022"/>
      <c r="AS132" s="124"/>
      <c r="AT132" s="124"/>
      <c r="AU132" s="124"/>
      <c r="AV132" s="1028"/>
      <c r="AW132" s="1028"/>
      <c r="AX132" s="1028"/>
      <c r="AY132" s="1028"/>
      <c r="AZ132" s="1028"/>
      <c r="BA132" s="1028"/>
      <c r="BB132" s="1028"/>
      <c r="BC132" s="1024"/>
      <c r="BD132" s="1024"/>
      <c r="BE132" s="1024"/>
      <c r="BF132" s="1024"/>
      <c r="BG132" s="1024"/>
      <c r="BH132" s="1024"/>
      <c r="BI132" s="1024"/>
      <c r="BJ132" s="1024"/>
      <c r="BK132" s="1024"/>
      <c r="BL132" s="1024"/>
    </row>
    <row r="133" spans="1:71" ht="15" customHeight="1">
      <c r="A133" s="1021"/>
      <c r="B133" s="1022"/>
      <c r="C133" s="1022"/>
      <c r="D133" s="1022"/>
      <c r="E133" s="1022"/>
      <c r="F133" s="1022"/>
      <c r="G133" s="1022"/>
      <c r="H133" s="1022"/>
      <c r="I133" s="1022"/>
      <c r="J133" s="1022"/>
      <c r="K133" s="1022"/>
      <c r="L133" s="1022"/>
      <c r="M133" s="1022"/>
      <c r="N133" s="1022"/>
      <c r="O133" s="1022"/>
      <c r="P133" s="1022"/>
      <c r="Q133" s="1022"/>
      <c r="R133" s="1022"/>
      <c r="S133" s="1022"/>
      <c r="T133" s="1022"/>
      <c r="U133" s="1022"/>
      <c r="V133" s="1022"/>
      <c r="W133" s="1022"/>
      <c r="X133" s="1022"/>
      <c r="Y133" s="1022"/>
      <c r="Z133" s="1022"/>
      <c r="AA133" s="1022"/>
      <c r="AB133" s="1022"/>
      <c r="AC133" s="1022"/>
      <c r="AD133" s="1022"/>
      <c r="AE133" s="1022"/>
      <c r="AF133" s="1022"/>
      <c r="AG133" s="1022"/>
      <c r="AH133" s="1022"/>
      <c r="AI133" s="1022"/>
      <c r="AJ133" s="1022"/>
      <c r="AK133" s="1022"/>
      <c r="AL133" s="1022"/>
      <c r="AM133" s="1022"/>
      <c r="AN133" s="1022"/>
      <c r="AO133" s="1022"/>
      <c r="AP133" s="1022"/>
      <c r="AQ133" s="1022"/>
      <c r="AR133" s="1022"/>
      <c r="AS133" s="1022"/>
      <c r="AT133" s="1022"/>
      <c r="AU133" s="1022"/>
      <c r="AV133" s="1022"/>
      <c r="AW133" s="1022"/>
      <c r="AX133" s="1022"/>
      <c r="AY133" s="1022"/>
      <c r="AZ133" s="1022"/>
      <c r="BA133" s="1022"/>
      <c r="BB133" s="1022"/>
      <c r="BC133" s="1022"/>
      <c r="BD133" s="1022"/>
      <c r="BE133" s="1022"/>
      <c r="BF133" s="1022"/>
      <c r="BG133" s="1022"/>
      <c r="BH133" s="1022"/>
      <c r="BI133" s="1022"/>
      <c r="BJ133" s="1022"/>
      <c r="BK133" s="1022"/>
      <c r="BL133" s="1022"/>
      <c r="BM133" s="1022"/>
      <c r="BN133" s="1022"/>
      <c r="BO133" s="1022"/>
      <c r="BP133" s="1022"/>
      <c r="BQ133" s="1022"/>
      <c r="BR133" s="1022"/>
      <c r="BS133" s="1022"/>
    </row>
    <row r="134" spans="1:71" ht="15" customHeight="1">
      <c r="A134" s="1021"/>
      <c r="B134" s="1022"/>
      <c r="C134" s="1022"/>
      <c r="D134" s="1022"/>
      <c r="E134" s="1022"/>
      <c r="F134" s="1022"/>
      <c r="G134" s="1022"/>
      <c r="H134" s="1022"/>
      <c r="I134" s="1022"/>
      <c r="J134" s="1022"/>
      <c r="K134" s="1022"/>
      <c r="L134" s="1022"/>
      <c r="M134" s="1022"/>
      <c r="N134" s="1022"/>
      <c r="O134" s="1022"/>
      <c r="P134" s="1022"/>
      <c r="Q134" s="1022"/>
      <c r="R134" s="1022"/>
      <c r="S134" s="1022"/>
      <c r="T134" s="1022"/>
      <c r="U134" s="1022"/>
      <c r="V134" s="1022"/>
      <c r="W134" s="1022"/>
      <c r="X134" s="1022"/>
      <c r="Y134" s="1022"/>
      <c r="Z134" s="1022"/>
      <c r="AA134" s="1022"/>
      <c r="AB134" s="1022"/>
      <c r="AC134" s="1022"/>
      <c r="AD134" s="1022"/>
      <c r="AE134" s="1022"/>
      <c r="AF134" s="1022"/>
      <c r="AG134" s="1022"/>
      <c r="AH134" s="1022"/>
      <c r="AI134" s="1022"/>
      <c r="AJ134" s="1022"/>
      <c r="AK134" s="1022"/>
      <c r="AL134" s="1022"/>
      <c r="AM134" s="1022"/>
      <c r="AN134" s="1022"/>
      <c r="AO134" s="1022"/>
      <c r="AP134" s="1022"/>
      <c r="AQ134" s="1022"/>
      <c r="AR134" s="1022"/>
      <c r="AS134" s="1022"/>
      <c r="AT134" s="1022"/>
      <c r="AU134" s="1022"/>
      <c r="AV134" s="1022"/>
      <c r="AW134" s="1022"/>
      <c r="AX134" s="1022"/>
      <c r="AY134" s="1022"/>
      <c r="AZ134" s="1022"/>
      <c r="BA134" s="1022"/>
      <c r="BB134" s="1022"/>
      <c r="BC134" s="1022"/>
      <c r="BD134" s="1022"/>
      <c r="BE134" s="1022"/>
      <c r="BF134" s="1022"/>
      <c r="BG134" s="1022"/>
      <c r="BH134" s="1022"/>
      <c r="BI134" s="1022"/>
      <c r="BJ134" s="1022"/>
      <c r="BK134" s="1022"/>
      <c r="BL134" s="1022"/>
      <c r="BM134" s="1022"/>
      <c r="BN134" s="1022"/>
      <c r="BO134" s="1022"/>
      <c r="BP134" s="1022"/>
      <c r="BQ134" s="1022"/>
      <c r="BR134" s="1022"/>
      <c r="BS134" s="1022"/>
    </row>
    <row r="135" spans="1:71" ht="15" customHeight="1">
      <c r="A135" s="1022"/>
      <c r="B135" s="1022"/>
      <c r="C135" s="1022"/>
      <c r="D135" s="1022"/>
      <c r="E135" s="1022"/>
      <c r="F135" s="1022"/>
      <c r="G135" s="1022"/>
      <c r="H135" s="1022"/>
      <c r="I135" s="1022"/>
      <c r="J135" s="1022"/>
      <c r="K135" s="1022"/>
      <c r="L135" s="1022"/>
      <c r="M135" s="1022"/>
      <c r="N135" s="1022"/>
      <c r="O135" s="1022"/>
      <c r="P135" s="1022"/>
      <c r="Q135" s="1022"/>
      <c r="R135" s="1022"/>
      <c r="S135" s="1022"/>
      <c r="T135" s="1022"/>
      <c r="U135" s="1022"/>
      <c r="V135" s="1022"/>
      <c r="W135" s="1022"/>
      <c r="X135" s="1022"/>
      <c r="Y135" s="1022"/>
      <c r="Z135" s="1022"/>
      <c r="AA135" s="1022"/>
      <c r="AB135" s="1022"/>
      <c r="AC135" s="1022"/>
      <c r="AD135" s="1022"/>
      <c r="AE135" s="1022"/>
      <c r="AF135" s="1022"/>
      <c r="AG135" s="1022"/>
      <c r="AH135" s="1022"/>
      <c r="AI135" s="1022"/>
      <c r="AJ135" s="1022"/>
      <c r="AK135" s="1022"/>
      <c r="AL135" s="1022"/>
      <c r="AM135" s="1022"/>
      <c r="AN135" s="1022"/>
      <c r="AO135" s="1022"/>
      <c r="AP135" s="1022"/>
      <c r="AQ135" s="1022"/>
      <c r="AR135" s="1022"/>
      <c r="AS135" s="1022"/>
      <c r="AT135" s="1022"/>
      <c r="AU135" s="1022"/>
      <c r="AV135" s="1022"/>
      <c r="AW135" s="1022"/>
      <c r="AX135" s="1022"/>
      <c r="AY135" s="1022"/>
      <c r="AZ135" s="1022"/>
      <c r="BA135" s="1022"/>
      <c r="BB135" s="1022"/>
      <c r="BC135" s="1022"/>
      <c r="BD135" s="1022"/>
      <c r="BE135" s="1022"/>
      <c r="BF135" s="1022"/>
      <c r="BG135" s="1022"/>
      <c r="BH135" s="1022"/>
      <c r="BI135" s="1022"/>
      <c r="BJ135" s="1022"/>
      <c r="BK135" s="1022"/>
      <c r="BL135" s="1022"/>
      <c r="BM135" s="1022"/>
      <c r="BN135" s="1022"/>
      <c r="BO135" s="1022"/>
      <c r="BP135" s="1022"/>
      <c r="BQ135" s="1022"/>
      <c r="BR135" s="1022"/>
      <c r="BS135" s="1022"/>
    </row>
    <row r="136" spans="1:71" ht="15" customHeight="1">
      <c r="A136" s="1022"/>
      <c r="B136" s="1022"/>
      <c r="C136" s="1022"/>
      <c r="D136" s="1022"/>
      <c r="E136" s="1022"/>
      <c r="F136" s="1022"/>
      <c r="G136" s="1022"/>
      <c r="H136" s="1022"/>
      <c r="I136" s="1022"/>
      <c r="J136" s="1022"/>
      <c r="K136" s="1022"/>
      <c r="L136" s="1022"/>
      <c r="M136" s="1022"/>
      <c r="N136" s="1022"/>
      <c r="O136" s="1022"/>
      <c r="P136" s="1022"/>
      <c r="Q136" s="1022"/>
      <c r="R136" s="1022"/>
      <c r="S136" s="1022"/>
      <c r="T136" s="1022"/>
      <c r="U136" s="1022"/>
      <c r="V136" s="1022"/>
      <c r="W136" s="1022"/>
      <c r="X136" s="1022"/>
      <c r="Y136" s="1022"/>
      <c r="Z136" s="1022"/>
      <c r="AA136" s="1022"/>
      <c r="AB136" s="1022"/>
      <c r="AC136" s="1022"/>
      <c r="AD136" s="1022"/>
      <c r="AE136" s="1022"/>
      <c r="AF136" s="1022"/>
      <c r="AG136" s="1022"/>
      <c r="AH136" s="1022"/>
      <c r="AI136" s="1022"/>
      <c r="AJ136" s="1022"/>
      <c r="AK136" s="1022"/>
      <c r="AL136" s="1022"/>
      <c r="AM136" s="1022"/>
      <c r="AN136" s="1022"/>
      <c r="AO136" s="1022"/>
      <c r="AP136" s="1022"/>
      <c r="AQ136" s="1022"/>
      <c r="AR136" s="1022"/>
      <c r="AS136" s="1022"/>
      <c r="AT136" s="1022"/>
      <c r="AU136" s="1022"/>
      <c r="AV136" s="1022"/>
      <c r="AW136" s="1022"/>
      <c r="AX136" s="1022"/>
      <c r="AY136" s="1022"/>
      <c r="AZ136" s="1022"/>
      <c r="BA136" s="1022"/>
      <c r="BB136" s="1022"/>
      <c r="BC136" s="1022"/>
      <c r="BD136" s="1022"/>
      <c r="BE136" s="1022"/>
      <c r="BF136" s="1022"/>
      <c r="BG136" s="1022"/>
      <c r="BH136" s="1022"/>
      <c r="BI136" s="1022"/>
      <c r="BJ136" s="1022"/>
      <c r="BK136" s="1022"/>
      <c r="BL136" s="1022"/>
      <c r="BM136" s="1022"/>
      <c r="BN136" s="1022"/>
      <c r="BO136" s="1022"/>
      <c r="BP136" s="1022"/>
      <c r="BQ136" s="1022"/>
      <c r="BR136" s="1022"/>
      <c r="BS136" s="1022"/>
    </row>
    <row r="137" spans="1:71" ht="15" customHeight="1">
      <c r="A137" s="1022"/>
      <c r="B137" s="1022"/>
      <c r="C137" s="1022"/>
      <c r="D137" s="1022"/>
      <c r="E137" s="1022"/>
      <c r="F137" s="1022"/>
      <c r="G137" s="1022"/>
      <c r="H137" s="1022"/>
      <c r="I137" s="1022"/>
      <c r="J137" s="1022"/>
      <c r="K137" s="1022"/>
      <c r="L137" s="1022"/>
      <c r="M137" s="1022"/>
      <c r="N137" s="1022"/>
      <c r="O137" s="1022"/>
      <c r="P137" s="1022"/>
      <c r="Q137" s="1022"/>
      <c r="R137" s="1022"/>
      <c r="S137" s="1022"/>
      <c r="T137" s="1022"/>
      <c r="U137" s="1022"/>
      <c r="V137" s="1022"/>
      <c r="W137" s="1022"/>
      <c r="X137" s="1022"/>
      <c r="Y137" s="1022"/>
      <c r="Z137" s="1022"/>
      <c r="AA137" s="1022"/>
      <c r="AB137" s="1022"/>
      <c r="AC137" s="1022"/>
      <c r="AD137" s="1022"/>
      <c r="AE137" s="1022"/>
      <c r="AF137" s="1022"/>
      <c r="AG137" s="1022"/>
      <c r="AH137" s="1022"/>
      <c r="AI137" s="1022"/>
      <c r="AJ137" s="1022"/>
      <c r="AK137" s="1022"/>
      <c r="AL137" s="1022"/>
      <c r="AM137" s="1022"/>
      <c r="AN137" s="1022"/>
      <c r="AO137" s="1022"/>
      <c r="AP137" s="1022"/>
      <c r="AQ137" s="1022"/>
      <c r="AR137" s="1022"/>
      <c r="AS137" s="1022"/>
      <c r="AT137" s="1022"/>
      <c r="AU137" s="1022"/>
      <c r="AV137" s="1022"/>
      <c r="AW137" s="1022"/>
      <c r="AX137" s="1022"/>
      <c r="AY137" s="1022"/>
      <c r="AZ137" s="1022"/>
      <c r="BA137" s="1022"/>
      <c r="BB137" s="1022"/>
      <c r="BC137" s="1022"/>
      <c r="BD137" s="1022"/>
      <c r="BE137" s="1022"/>
      <c r="BF137" s="1022"/>
      <c r="BG137" s="1022"/>
      <c r="BH137" s="1022"/>
      <c r="BI137" s="1022"/>
      <c r="BJ137" s="1022"/>
      <c r="BK137" s="1022"/>
      <c r="BL137" s="1022"/>
      <c r="BM137" s="1022"/>
      <c r="BN137" s="1022"/>
      <c r="BO137" s="1022"/>
      <c r="BP137" s="1022"/>
      <c r="BQ137" s="1022"/>
      <c r="BR137" s="1022"/>
      <c r="BS137" s="1022"/>
    </row>
    <row r="138" spans="1:71" ht="15" customHeight="1">
      <c r="A138" s="1022"/>
      <c r="B138" s="1022"/>
      <c r="C138" s="1022"/>
      <c r="D138" s="1022"/>
      <c r="E138" s="1022"/>
      <c r="F138" s="1022"/>
      <c r="G138" s="1022"/>
      <c r="H138" s="1022"/>
      <c r="I138" s="1022"/>
      <c r="J138" s="1022"/>
      <c r="K138" s="1022"/>
      <c r="L138" s="1022"/>
      <c r="M138" s="1022"/>
      <c r="N138" s="1022"/>
      <c r="O138" s="1022"/>
      <c r="P138" s="1022"/>
      <c r="Q138" s="1022"/>
      <c r="R138" s="1022"/>
      <c r="S138" s="1022"/>
      <c r="T138" s="1022"/>
      <c r="U138" s="1022"/>
      <c r="V138" s="1022"/>
      <c r="W138" s="1022"/>
      <c r="X138" s="1022"/>
      <c r="Y138" s="1022"/>
      <c r="Z138" s="1022"/>
      <c r="AA138" s="1022"/>
      <c r="AB138" s="1022"/>
      <c r="AC138" s="1022"/>
      <c r="AD138" s="1022"/>
      <c r="AE138" s="1022"/>
      <c r="AF138" s="1022"/>
      <c r="AG138" s="1022"/>
      <c r="AH138" s="1022"/>
      <c r="AI138" s="1022"/>
      <c r="AJ138" s="1022"/>
      <c r="AK138" s="1022"/>
      <c r="AL138" s="1022"/>
      <c r="AM138" s="1022"/>
      <c r="AN138" s="1022"/>
      <c r="AO138" s="1022"/>
      <c r="AP138" s="1022"/>
      <c r="AQ138" s="1022"/>
      <c r="AR138" s="1022"/>
      <c r="AS138" s="1022"/>
      <c r="AT138" s="1022"/>
      <c r="AU138" s="1022"/>
      <c r="AV138" s="1022"/>
      <c r="AW138" s="1022"/>
      <c r="AX138" s="1022"/>
      <c r="AY138" s="1022"/>
      <c r="AZ138" s="1022"/>
      <c r="BA138" s="1022"/>
      <c r="BB138" s="1022"/>
      <c r="BC138" s="1022"/>
      <c r="BD138" s="1022"/>
      <c r="BE138" s="1022"/>
      <c r="BF138" s="1022"/>
      <c r="BG138" s="1022"/>
      <c r="BH138" s="1022"/>
      <c r="BI138" s="1022"/>
      <c r="BJ138" s="1022"/>
      <c r="BK138" s="1022"/>
      <c r="BL138" s="1022"/>
      <c r="BM138" s="1022"/>
      <c r="BN138" s="1022"/>
      <c r="BO138" s="1022"/>
      <c r="BP138" s="1022"/>
      <c r="BQ138" s="1022"/>
      <c r="BR138" s="1022"/>
      <c r="BS138" s="1022"/>
    </row>
    <row r="139" spans="1:71" ht="15" customHeight="1">
      <c r="A139" s="1022"/>
      <c r="B139" s="1022"/>
      <c r="C139" s="1022"/>
      <c r="D139" s="1022"/>
      <c r="E139" s="1022"/>
      <c r="F139" s="1022"/>
      <c r="G139" s="1022"/>
      <c r="H139" s="1022"/>
      <c r="I139" s="1022"/>
      <c r="J139" s="1022"/>
      <c r="K139" s="1022"/>
      <c r="L139" s="1022"/>
      <c r="M139" s="1022"/>
      <c r="N139" s="1022"/>
      <c r="O139" s="1022"/>
      <c r="P139" s="1022"/>
      <c r="Q139" s="1022"/>
      <c r="R139" s="1022"/>
      <c r="S139" s="1022"/>
      <c r="T139" s="1022"/>
      <c r="U139" s="1022"/>
      <c r="V139" s="1022"/>
      <c r="W139" s="1022"/>
      <c r="X139" s="1022"/>
      <c r="Y139" s="1022"/>
      <c r="Z139" s="1022"/>
      <c r="AA139" s="1022"/>
      <c r="AB139" s="1022"/>
      <c r="AC139" s="1022"/>
      <c r="AD139" s="1022"/>
      <c r="AE139" s="1022"/>
      <c r="AF139" s="1022"/>
      <c r="AG139" s="1022"/>
      <c r="AH139" s="1022"/>
      <c r="AI139" s="1022"/>
      <c r="AJ139" s="1022"/>
      <c r="AK139" s="1022"/>
      <c r="AL139" s="1022"/>
      <c r="AM139" s="1022"/>
      <c r="AN139" s="1022"/>
      <c r="AO139" s="1022"/>
      <c r="AP139" s="1022"/>
      <c r="AQ139" s="1022"/>
      <c r="AR139" s="1022"/>
      <c r="AS139" s="1022"/>
      <c r="AT139" s="1022"/>
      <c r="AU139" s="1022"/>
      <c r="AV139" s="1022"/>
      <c r="AW139" s="1022"/>
      <c r="AX139" s="1022"/>
      <c r="AY139" s="1022"/>
      <c r="AZ139" s="1022"/>
      <c r="BA139" s="1022"/>
      <c r="BB139" s="1022"/>
      <c r="BC139" s="1022"/>
      <c r="BD139" s="1022"/>
      <c r="BE139" s="1022"/>
      <c r="BF139" s="1022"/>
      <c r="BG139" s="1022"/>
      <c r="BH139" s="1022"/>
      <c r="BI139" s="1022"/>
      <c r="BJ139" s="1022"/>
      <c r="BK139" s="1022"/>
      <c r="BL139" s="1022"/>
      <c r="BM139" s="1022"/>
      <c r="BN139" s="1022"/>
      <c r="BO139" s="1022"/>
      <c r="BP139" s="1022"/>
      <c r="BQ139" s="1022"/>
      <c r="BR139" s="1022"/>
      <c r="BS139" s="1022"/>
    </row>
    <row r="140" spans="1:71" ht="15" customHeight="1">
      <c r="A140" s="1022"/>
      <c r="B140" s="1022"/>
      <c r="C140" s="1022"/>
      <c r="D140" s="1022"/>
      <c r="E140" s="1022"/>
      <c r="F140" s="1022"/>
      <c r="G140" s="1022"/>
      <c r="H140" s="1022"/>
      <c r="I140" s="1022"/>
      <c r="J140" s="1022"/>
      <c r="K140" s="1022"/>
      <c r="L140" s="1022"/>
      <c r="M140" s="1022"/>
      <c r="N140" s="1022"/>
      <c r="O140" s="1022"/>
      <c r="P140" s="1022"/>
      <c r="Q140" s="1022"/>
      <c r="R140" s="1022"/>
      <c r="S140" s="1022"/>
      <c r="T140" s="1022"/>
      <c r="U140" s="1022"/>
      <c r="V140" s="1022"/>
      <c r="W140" s="1022"/>
      <c r="X140" s="1022"/>
      <c r="Y140" s="1022"/>
      <c r="Z140" s="1022"/>
      <c r="AA140" s="1022"/>
      <c r="AB140" s="1022"/>
      <c r="AC140" s="1022"/>
      <c r="AD140" s="1022"/>
      <c r="AE140" s="1022"/>
      <c r="AF140" s="1022"/>
      <c r="AG140" s="1022"/>
      <c r="AH140" s="1022"/>
      <c r="AI140" s="1022"/>
      <c r="AJ140" s="1022"/>
      <c r="AK140" s="1022"/>
      <c r="AL140" s="1022"/>
      <c r="AM140" s="1022"/>
      <c r="AN140" s="1022"/>
      <c r="AO140" s="1022"/>
      <c r="AP140" s="1022"/>
      <c r="AQ140" s="1022"/>
      <c r="AR140" s="1022"/>
      <c r="AS140" s="1022"/>
      <c r="AT140" s="1022"/>
      <c r="AU140" s="1022"/>
      <c r="AV140" s="1022"/>
      <c r="AW140" s="1022"/>
      <c r="AX140" s="1022"/>
      <c r="AY140" s="1022"/>
      <c r="AZ140" s="1022"/>
      <c r="BA140" s="1022"/>
      <c r="BB140" s="1022"/>
      <c r="BC140" s="1022"/>
      <c r="BD140" s="1022"/>
      <c r="BE140" s="1022"/>
      <c r="BF140" s="1022"/>
      <c r="BG140" s="1022"/>
      <c r="BH140" s="1022"/>
      <c r="BI140" s="1022"/>
      <c r="BJ140" s="1022"/>
      <c r="BK140" s="1022"/>
      <c r="BL140" s="1022"/>
      <c r="BM140" s="1022"/>
      <c r="BN140" s="1022"/>
      <c r="BO140" s="1022"/>
      <c r="BP140" s="1022"/>
      <c r="BQ140" s="1022"/>
      <c r="BR140" s="1022"/>
      <c r="BS140" s="1022"/>
    </row>
    <row r="141" spans="1:71" ht="15" customHeight="1">
      <c r="A141" s="1022"/>
      <c r="B141" s="1022"/>
      <c r="C141" s="1022"/>
      <c r="D141" s="1022"/>
      <c r="E141" s="1022"/>
      <c r="F141" s="1022"/>
      <c r="G141" s="1022"/>
      <c r="H141" s="1022"/>
      <c r="I141" s="1022"/>
      <c r="J141" s="1022"/>
      <c r="K141" s="1022"/>
      <c r="L141" s="1022"/>
      <c r="M141" s="1022"/>
      <c r="N141" s="1022"/>
      <c r="O141" s="1022"/>
      <c r="P141" s="1022"/>
      <c r="Q141" s="1022"/>
      <c r="R141" s="1022"/>
      <c r="S141" s="1022"/>
      <c r="T141" s="1022"/>
      <c r="U141" s="1022"/>
      <c r="V141" s="1022"/>
      <c r="W141" s="1022"/>
      <c r="X141" s="1022"/>
      <c r="Y141" s="1022"/>
      <c r="Z141" s="1022"/>
      <c r="AA141" s="1022"/>
      <c r="AB141" s="1022"/>
      <c r="AC141" s="1022"/>
      <c r="AD141" s="1022"/>
      <c r="AE141" s="1022"/>
      <c r="AF141" s="1022"/>
      <c r="AG141" s="1022"/>
      <c r="AH141" s="1022"/>
      <c r="AI141" s="1022"/>
      <c r="AJ141" s="1022"/>
      <c r="AK141" s="1022"/>
      <c r="AL141" s="1022"/>
      <c r="AM141" s="1022"/>
      <c r="AN141" s="1022"/>
      <c r="AO141" s="1022"/>
      <c r="AP141" s="1022"/>
      <c r="AQ141" s="1022"/>
      <c r="AR141" s="1022"/>
      <c r="AS141" s="1022"/>
      <c r="AT141" s="1022"/>
      <c r="AU141" s="1022"/>
      <c r="AV141" s="1022"/>
      <c r="AW141" s="1022"/>
      <c r="AX141" s="1022"/>
      <c r="AY141" s="1022"/>
      <c r="AZ141" s="1022"/>
      <c r="BA141" s="1022"/>
      <c r="BB141" s="1022"/>
      <c r="BC141" s="1022"/>
      <c r="BD141" s="1022"/>
      <c r="BE141" s="1022"/>
      <c r="BF141" s="1022"/>
      <c r="BG141" s="1022"/>
      <c r="BH141" s="1022"/>
      <c r="BI141" s="1022"/>
      <c r="BJ141" s="1022"/>
      <c r="BK141" s="1022"/>
      <c r="BL141" s="1022"/>
      <c r="BM141" s="1022"/>
      <c r="BN141" s="1022"/>
      <c r="BO141" s="1022"/>
      <c r="BP141" s="1022"/>
      <c r="BQ141" s="1022"/>
      <c r="BR141" s="1022"/>
      <c r="BS141" s="1022"/>
    </row>
    <row r="142" spans="1:71" ht="15" customHeight="1">
      <c r="A142" s="1022"/>
      <c r="B142" s="1022"/>
      <c r="C142" s="1022"/>
      <c r="D142" s="1022"/>
      <c r="E142" s="1022"/>
      <c r="F142" s="1022"/>
      <c r="G142" s="1022"/>
      <c r="H142" s="1022"/>
      <c r="I142" s="1022"/>
      <c r="J142" s="1022"/>
      <c r="K142" s="1022"/>
      <c r="L142" s="1022"/>
      <c r="M142" s="1022"/>
      <c r="N142" s="1022"/>
      <c r="O142" s="1022"/>
      <c r="P142" s="1022"/>
      <c r="Q142" s="1022"/>
      <c r="R142" s="1022"/>
      <c r="S142" s="1022"/>
      <c r="T142" s="1022"/>
      <c r="U142" s="1022"/>
      <c r="V142" s="1022"/>
      <c r="W142" s="1022"/>
      <c r="X142" s="1022"/>
      <c r="Y142" s="1022"/>
      <c r="Z142" s="1022"/>
      <c r="AA142" s="1022"/>
      <c r="AB142" s="1022"/>
      <c r="AC142" s="1022"/>
      <c r="AD142" s="1022"/>
      <c r="AE142" s="1022"/>
      <c r="AF142" s="1022"/>
      <c r="AG142" s="1022"/>
      <c r="AH142" s="1022"/>
      <c r="AI142" s="1022"/>
      <c r="AJ142" s="1022"/>
      <c r="AK142" s="1022"/>
      <c r="AL142" s="1022"/>
      <c r="AM142" s="1022"/>
      <c r="AN142" s="1022"/>
      <c r="AO142" s="1022"/>
      <c r="AP142" s="1022"/>
      <c r="AQ142" s="1022"/>
      <c r="AR142" s="1022"/>
      <c r="AS142" s="1022"/>
      <c r="AT142" s="1022"/>
      <c r="AU142" s="1022"/>
      <c r="AV142" s="1022"/>
      <c r="AW142" s="1022"/>
      <c r="AX142" s="1022"/>
      <c r="AY142" s="1022"/>
      <c r="AZ142" s="1022"/>
      <c r="BA142" s="1022"/>
      <c r="BB142" s="1022"/>
      <c r="BC142" s="1022"/>
      <c r="BD142" s="1022"/>
      <c r="BE142" s="1022"/>
      <c r="BF142" s="1022"/>
      <c r="BG142" s="1022"/>
      <c r="BH142" s="1022"/>
      <c r="BI142" s="1022"/>
      <c r="BJ142" s="1022"/>
      <c r="BK142" s="1022"/>
      <c r="BL142" s="1022"/>
      <c r="BM142" s="1022"/>
      <c r="BN142" s="1022"/>
      <c r="BO142" s="1022"/>
      <c r="BP142" s="1022"/>
      <c r="BQ142" s="1022"/>
      <c r="BR142" s="1022"/>
      <c r="BS142" s="1022"/>
    </row>
    <row r="143" spans="1:71" ht="15" customHeight="1">
      <c r="A143" s="1022"/>
      <c r="B143" s="1022"/>
      <c r="C143" s="1022"/>
      <c r="D143" s="1022"/>
      <c r="E143" s="1022"/>
      <c r="F143" s="1022"/>
      <c r="G143" s="1022"/>
      <c r="H143" s="1022"/>
      <c r="I143" s="1022"/>
      <c r="J143" s="1022"/>
      <c r="K143" s="1022"/>
      <c r="L143" s="1022"/>
      <c r="M143" s="1022"/>
      <c r="N143" s="1022"/>
      <c r="O143" s="1022"/>
      <c r="P143" s="1022"/>
      <c r="Q143" s="1022"/>
      <c r="R143" s="1022"/>
      <c r="S143" s="1022"/>
      <c r="T143" s="1022"/>
      <c r="U143" s="1022"/>
      <c r="V143" s="1022"/>
      <c r="W143" s="1022"/>
      <c r="X143" s="1022"/>
      <c r="Y143" s="1022"/>
      <c r="Z143" s="1022"/>
      <c r="AA143" s="1022"/>
      <c r="AB143" s="1022"/>
      <c r="AC143" s="1022"/>
      <c r="AD143" s="1022"/>
      <c r="AE143" s="1022"/>
      <c r="AF143" s="1022"/>
      <c r="AG143" s="1022"/>
      <c r="AH143" s="1022"/>
      <c r="AI143" s="1022"/>
      <c r="AJ143" s="1022"/>
      <c r="AK143" s="1022"/>
      <c r="AL143" s="1022"/>
      <c r="AM143" s="1022"/>
      <c r="AN143" s="1022"/>
      <c r="AO143" s="1022"/>
      <c r="AP143" s="1022"/>
      <c r="AQ143" s="1022"/>
      <c r="AR143" s="1022"/>
      <c r="AS143" s="1022"/>
      <c r="AT143" s="1022"/>
      <c r="AU143" s="1022"/>
      <c r="AV143" s="1022"/>
      <c r="AW143" s="1022"/>
      <c r="AX143" s="1022"/>
      <c r="AY143" s="1022"/>
      <c r="AZ143" s="1022"/>
      <c r="BA143" s="1022"/>
      <c r="BB143" s="1022"/>
      <c r="BC143" s="1022"/>
      <c r="BD143" s="1022"/>
      <c r="BE143" s="1022"/>
      <c r="BF143" s="1022"/>
      <c r="BG143" s="1022"/>
      <c r="BH143" s="1022"/>
      <c r="BI143" s="1022"/>
      <c r="BJ143" s="1022"/>
      <c r="BK143" s="1022"/>
      <c r="BL143" s="1022"/>
      <c r="BM143" s="1022"/>
      <c r="BN143" s="1022"/>
      <c r="BO143" s="1022"/>
      <c r="BP143" s="1022"/>
      <c r="BQ143" s="1022"/>
      <c r="BR143" s="1022"/>
      <c r="BS143" s="1022"/>
    </row>
    <row r="144" spans="1:71" ht="15" customHeight="1">
      <c r="A144" s="1022"/>
      <c r="B144" s="1022"/>
      <c r="C144" s="1022"/>
      <c r="D144" s="1022"/>
      <c r="E144" s="1022"/>
      <c r="F144" s="1022"/>
      <c r="G144" s="1022"/>
      <c r="H144" s="1022"/>
      <c r="I144" s="1022"/>
      <c r="J144" s="1022"/>
      <c r="K144" s="1022"/>
      <c r="L144" s="1022"/>
      <c r="M144" s="1022"/>
      <c r="N144" s="1022"/>
      <c r="O144" s="1022"/>
      <c r="P144" s="1022"/>
      <c r="Q144" s="1022"/>
      <c r="R144" s="1022"/>
      <c r="S144" s="1022"/>
      <c r="T144" s="1022"/>
      <c r="U144" s="1022"/>
      <c r="V144" s="1022"/>
      <c r="W144" s="1022"/>
      <c r="X144" s="1022"/>
      <c r="Y144" s="1022"/>
      <c r="Z144" s="1022"/>
      <c r="AA144" s="1022"/>
      <c r="AB144" s="1022"/>
      <c r="AC144" s="1022"/>
      <c r="AD144" s="1022"/>
      <c r="AE144" s="1022"/>
      <c r="AF144" s="1022"/>
      <c r="AG144" s="1022"/>
      <c r="AH144" s="1022"/>
      <c r="AI144" s="1022"/>
      <c r="AJ144" s="1022"/>
      <c r="AK144" s="1022"/>
      <c r="AL144" s="1022"/>
      <c r="AM144" s="1022"/>
      <c r="AN144" s="1022"/>
      <c r="AO144" s="1022"/>
      <c r="AP144" s="1022"/>
      <c r="AQ144" s="1022"/>
      <c r="AR144" s="1022"/>
      <c r="AS144" s="1022"/>
      <c r="AT144" s="1022"/>
      <c r="AU144" s="1022"/>
      <c r="AV144" s="1022"/>
      <c r="AW144" s="1022"/>
      <c r="AX144" s="1022"/>
      <c r="AY144" s="1022"/>
      <c r="AZ144" s="1022"/>
      <c r="BA144" s="1022"/>
      <c r="BB144" s="1022"/>
      <c r="BC144" s="1022"/>
      <c r="BD144" s="1022"/>
      <c r="BE144" s="1022"/>
      <c r="BF144" s="1022"/>
      <c r="BG144" s="1022"/>
      <c r="BH144" s="1022"/>
      <c r="BI144" s="1022"/>
      <c r="BJ144" s="1022"/>
      <c r="BK144" s="1022"/>
      <c r="BL144" s="1022"/>
      <c r="BM144" s="1022"/>
      <c r="BN144" s="1022"/>
      <c r="BO144" s="1022"/>
      <c r="BP144" s="1022"/>
      <c r="BQ144" s="1022"/>
      <c r="BR144" s="1022"/>
      <c r="BS144" s="1022"/>
    </row>
    <row r="145" spans="1:71" ht="15" customHeight="1">
      <c r="A145" s="1022"/>
      <c r="B145" s="1022"/>
      <c r="C145" s="1022"/>
      <c r="D145" s="1022"/>
      <c r="E145" s="1022"/>
      <c r="F145" s="1022"/>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c r="AJ145" s="1022"/>
      <c r="AK145" s="1022"/>
      <c r="AL145" s="1022"/>
      <c r="AM145" s="1022"/>
      <c r="AN145" s="1022"/>
      <c r="AO145" s="1022"/>
      <c r="AP145" s="1022"/>
      <c r="AQ145" s="1022"/>
      <c r="AR145" s="1022"/>
      <c r="AS145" s="1022"/>
      <c r="AT145" s="1022"/>
      <c r="AU145" s="1022"/>
      <c r="AV145" s="1022"/>
      <c r="AW145" s="1022"/>
      <c r="AX145" s="1022"/>
      <c r="AY145" s="1022"/>
      <c r="AZ145" s="1022"/>
      <c r="BA145" s="1022"/>
      <c r="BB145" s="1022"/>
      <c r="BC145" s="1022"/>
      <c r="BD145" s="1022"/>
      <c r="BE145" s="1022"/>
      <c r="BF145" s="1022"/>
      <c r="BG145" s="1022"/>
      <c r="BH145" s="1022"/>
      <c r="BI145" s="1022"/>
      <c r="BJ145" s="1022"/>
      <c r="BK145" s="1022"/>
      <c r="BL145" s="1022"/>
      <c r="BM145" s="1022"/>
      <c r="BN145" s="1022"/>
      <c r="BO145" s="1022"/>
      <c r="BP145" s="1022"/>
      <c r="BQ145" s="1022"/>
      <c r="BR145" s="1022"/>
      <c r="BS145" s="1022"/>
    </row>
    <row r="146" spans="1:71" ht="15" customHeight="1">
      <c r="A146" s="1022"/>
      <c r="B146" s="1022"/>
      <c r="C146" s="1022"/>
      <c r="D146" s="1022"/>
      <c r="E146" s="1022"/>
      <c r="F146" s="1022"/>
      <c r="G146" s="1022"/>
      <c r="H146" s="1022"/>
      <c r="I146" s="1022"/>
      <c r="J146" s="1022"/>
      <c r="K146" s="1022"/>
      <c r="L146" s="1022"/>
      <c r="M146" s="1022"/>
      <c r="N146" s="1022"/>
      <c r="O146" s="1022"/>
      <c r="P146" s="1022"/>
      <c r="Q146" s="1022"/>
      <c r="R146" s="1022"/>
      <c r="S146" s="1022"/>
      <c r="T146" s="1022"/>
      <c r="U146" s="1022"/>
      <c r="V146" s="1022"/>
      <c r="W146" s="1022"/>
      <c r="X146" s="1022"/>
      <c r="Y146" s="1022"/>
      <c r="Z146" s="1022"/>
      <c r="AA146" s="1022"/>
      <c r="AB146" s="1022"/>
      <c r="AC146" s="1022"/>
      <c r="AD146" s="1022"/>
      <c r="AE146" s="1022"/>
      <c r="AF146" s="1022"/>
      <c r="AG146" s="1022"/>
      <c r="AH146" s="1022"/>
      <c r="AI146" s="1022"/>
      <c r="AJ146" s="1022"/>
      <c r="AK146" s="1022"/>
      <c r="AL146" s="1022"/>
      <c r="AM146" s="1022"/>
      <c r="AN146" s="1022"/>
      <c r="AO146" s="1022"/>
      <c r="AP146" s="1022"/>
      <c r="AQ146" s="1022"/>
      <c r="AR146" s="1022"/>
      <c r="AS146" s="1022"/>
      <c r="AT146" s="1022"/>
      <c r="AU146" s="1022"/>
      <c r="AV146" s="1022"/>
      <c r="AW146" s="1022"/>
      <c r="AX146" s="1022"/>
      <c r="AY146" s="1022"/>
      <c r="AZ146" s="1022"/>
      <c r="BA146" s="1022"/>
      <c r="BB146" s="1022"/>
      <c r="BC146" s="1022"/>
      <c r="BD146" s="1022"/>
      <c r="BE146" s="1022"/>
      <c r="BF146" s="1022"/>
      <c r="BG146" s="1022"/>
      <c r="BH146" s="1022"/>
      <c r="BI146" s="1022"/>
      <c r="BJ146" s="1022"/>
      <c r="BK146" s="1022"/>
      <c r="BL146" s="1022"/>
      <c r="BM146" s="1022"/>
      <c r="BN146" s="1022"/>
      <c r="BO146" s="1022"/>
      <c r="BP146" s="1022"/>
      <c r="BQ146" s="1022"/>
      <c r="BR146" s="1022"/>
      <c r="BS146" s="1022"/>
    </row>
    <row r="147" spans="1:71" ht="15" customHeight="1">
      <c r="A147" s="1022"/>
      <c r="B147" s="1022"/>
      <c r="C147" s="1022"/>
      <c r="D147" s="1022"/>
      <c r="E147" s="1022"/>
      <c r="F147" s="1022"/>
      <c r="G147" s="1022"/>
      <c r="H147" s="1022"/>
      <c r="I147" s="1022"/>
      <c r="J147" s="1022"/>
      <c r="K147" s="1022"/>
      <c r="L147" s="1022"/>
      <c r="M147" s="1022"/>
      <c r="N147" s="1022"/>
      <c r="O147" s="1022"/>
      <c r="P147" s="1022"/>
      <c r="Q147" s="1022"/>
      <c r="R147" s="1022"/>
      <c r="S147" s="1022"/>
      <c r="T147" s="1022"/>
      <c r="U147" s="1022"/>
      <c r="V147" s="1022"/>
      <c r="W147" s="1022"/>
      <c r="X147" s="1022"/>
      <c r="Y147" s="1022"/>
      <c r="Z147" s="1022"/>
      <c r="AA147" s="1022"/>
      <c r="AB147" s="1022"/>
      <c r="AC147" s="1022"/>
      <c r="AD147" s="1022"/>
      <c r="AE147" s="1022"/>
      <c r="AF147" s="1022"/>
      <c r="AG147" s="1022"/>
      <c r="AH147" s="1022"/>
      <c r="AI147" s="1022"/>
      <c r="AJ147" s="1022"/>
      <c r="AK147" s="1022"/>
      <c r="AL147" s="1022"/>
      <c r="AM147" s="1022"/>
      <c r="AN147" s="1022"/>
      <c r="AO147" s="1022"/>
      <c r="AP147" s="1022"/>
      <c r="AQ147" s="1022"/>
      <c r="AR147" s="1022"/>
      <c r="AS147" s="1022"/>
      <c r="AT147" s="1022"/>
      <c r="AU147" s="1022"/>
      <c r="AV147" s="1022"/>
      <c r="AW147" s="1022"/>
      <c r="AX147" s="1022"/>
      <c r="AY147" s="1022"/>
      <c r="AZ147" s="1022"/>
      <c r="BA147" s="1022"/>
      <c r="BB147" s="1022"/>
      <c r="BC147" s="1022"/>
      <c r="BD147" s="1022"/>
      <c r="BE147" s="1022"/>
      <c r="BF147" s="1022"/>
      <c r="BG147" s="1022"/>
      <c r="BH147" s="1022"/>
      <c r="BI147" s="1022"/>
      <c r="BJ147" s="1022"/>
      <c r="BK147" s="1022"/>
      <c r="BL147" s="1022"/>
      <c r="BM147" s="1022"/>
      <c r="BN147" s="1022"/>
      <c r="BO147" s="1022"/>
      <c r="BP147" s="1022"/>
      <c r="BQ147" s="1022"/>
      <c r="BR147" s="1022"/>
      <c r="BS147" s="1022"/>
    </row>
    <row r="148" spans="1:71" ht="15" customHeight="1">
      <c r="A148" s="1022"/>
      <c r="B148" s="1022"/>
      <c r="C148" s="1022"/>
      <c r="D148" s="1022"/>
      <c r="E148" s="1022"/>
      <c r="F148" s="1022"/>
      <c r="G148" s="1022"/>
      <c r="H148" s="1022"/>
      <c r="I148" s="1022"/>
      <c r="J148" s="1022"/>
      <c r="K148" s="1022"/>
      <c r="L148" s="1022"/>
      <c r="M148" s="1022"/>
      <c r="N148" s="1022"/>
      <c r="O148" s="1022"/>
      <c r="P148" s="1022"/>
      <c r="Q148" s="1022"/>
      <c r="R148" s="1022"/>
      <c r="S148" s="1022"/>
      <c r="T148" s="1022"/>
      <c r="U148" s="1022"/>
      <c r="V148" s="1022"/>
      <c r="W148" s="1022"/>
      <c r="X148" s="1022"/>
      <c r="Y148" s="1022"/>
      <c r="Z148" s="1022"/>
      <c r="AA148" s="1022"/>
      <c r="AB148" s="1022"/>
      <c r="AC148" s="1022"/>
      <c r="AD148" s="1022"/>
      <c r="AE148" s="1022"/>
      <c r="AF148" s="1022"/>
      <c r="AG148" s="1022"/>
      <c r="AH148" s="1022"/>
      <c r="AI148" s="1022"/>
      <c r="AJ148" s="1022"/>
      <c r="AK148" s="1022"/>
      <c r="AL148" s="1022"/>
      <c r="AM148" s="1022"/>
      <c r="AN148" s="1022"/>
      <c r="AO148" s="1022"/>
      <c r="AP148" s="1022"/>
      <c r="AQ148" s="1022"/>
      <c r="AR148" s="1022"/>
      <c r="AS148" s="1022"/>
      <c r="AT148" s="1022"/>
      <c r="AU148" s="1022"/>
      <c r="AV148" s="1022"/>
      <c r="AW148" s="1022"/>
      <c r="AX148" s="1022"/>
      <c r="AY148" s="1022"/>
      <c r="AZ148" s="1022"/>
      <c r="BA148" s="1022"/>
      <c r="BB148" s="1022"/>
      <c r="BC148" s="1022"/>
      <c r="BD148" s="1022"/>
      <c r="BE148" s="1022"/>
      <c r="BF148" s="1022"/>
      <c r="BG148" s="1022"/>
      <c r="BH148" s="1022"/>
      <c r="BI148" s="1022"/>
      <c r="BJ148" s="1022"/>
      <c r="BK148" s="1022"/>
      <c r="BL148" s="1022"/>
      <c r="BM148" s="1022"/>
      <c r="BN148" s="1022"/>
      <c r="BO148" s="1022"/>
      <c r="BP148" s="1022"/>
      <c r="BQ148" s="1022"/>
      <c r="BR148" s="1022"/>
      <c r="BS148" s="1022"/>
    </row>
    <row r="149" spans="1:71" ht="15" customHeight="1">
      <c r="A149" s="1022"/>
      <c r="B149" s="1022"/>
      <c r="C149" s="1022"/>
      <c r="D149" s="1022"/>
      <c r="E149" s="1022"/>
      <c r="F149" s="1022"/>
      <c r="G149" s="1022"/>
      <c r="H149" s="1022"/>
      <c r="I149" s="1022"/>
      <c r="J149" s="1022"/>
      <c r="K149" s="1022"/>
      <c r="L149" s="1022"/>
      <c r="M149" s="1022"/>
      <c r="N149" s="1022"/>
      <c r="O149" s="1022"/>
      <c r="P149" s="1022"/>
      <c r="Q149" s="1022"/>
      <c r="R149" s="1022"/>
      <c r="S149" s="1022"/>
      <c r="T149" s="1022"/>
      <c r="U149" s="1022"/>
      <c r="V149" s="1022"/>
      <c r="W149" s="1022"/>
      <c r="X149" s="1022"/>
      <c r="Y149" s="1022"/>
      <c r="Z149" s="1022"/>
      <c r="AA149" s="1022"/>
      <c r="AB149" s="1022"/>
      <c r="AC149" s="1022"/>
      <c r="AD149" s="1022"/>
      <c r="AE149" s="1022"/>
      <c r="AF149" s="1022"/>
      <c r="AG149" s="1022"/>
      <c r="AH149" s="1022"/>
      <c r="AI149" s="1022"/>
      <c r="AJ149" s="1022"/>
      <c r="AK149" s="1022"/>
      <c r="AL149" s="1022"/>
      <c r="AM149" s="1022"/>
      <c r="AN149" s="1022"/>
      <c r="AO149" s="1022"/>
      <c r="AP149" s="1022"/>
      <c r="AQ149" s="1022"/>
      <c r="AR149" s="1022"/>
      <c r="AS149" s="1022"/>
      <c r="AT149" s="1022"/>
      <c r="AU149" s="1022"/>
      <c r="AV149" s="1022"/>
      <c r="AW149" s="1022"/>
      <c r="AX149" s="1022"/>
      <c r="AY149" s="1022"/>
      <c r="AZ149" s="1022"/>
      <c r="BA149" s="1022"/>
      <c r="BB149" s="1022"/>
      <c r="BC149" s="1022"/>
      <c r="BD149" s="1022"/>
      <c r="BE149" s="1022"/>
      <c r="BF149" s="1022"/>
      <c r="BG149" s="1022"/>
      <c r="BH149" s="1022"/>
      <c r="BI149" s="1022"/>
      <c r="BJ149" s="1022"/>
      <c r="BK149" s="1022"/>
      <c r="BL149" s="1022"/>
      <c r="BM149" s="1022"/>
      <c r="BN149" s="1022"/>
      <c r="BO149" s="1022"/>
      <c r="BP149" s="1022"/>
      <c r="BQ149" s="1022"/>
      <c r="BR149" s="1022"/>
      <c r="BS149" s="1022"/>
    </row>
    <row r="150" spans="1:71" ht="15" customHeight="1">
      <c r="A150" s="1022"/>
      <c r="B150" s="1022"/>
      <c r="C150" s="1022"/>
      <c r="D150" s="1022"/>
      <c r="E150" s="1022"/>
      <c r="F150" s="1022"/>
      <c r="G150" s="1022"/>
      <c r="H150" s="1022"/>
      <c r="I150" s="1022"/>
      <c r="J150" s="1022"/>
      <c r="K150" s="1022"/>
      <c r="L150" s="1022"/>
      <c r="M150" s="1022"/>
      <c r="N150" s="1022"/>
      <c r="O150" s="1022"/>
      <c r="P150" s="1022"/>
      <c r="Q150" s="1022"/>
      <c r="R150" s="1022"/>
      <c r="S150" s="1022"/>
      <c r="T150" s="1022"/>
      <c r="U150" s="1022"/>
      <c r="V150" s="1022"/>
      <c r="W150" s="1022"/>
      <c r="X150" s="1022"/>
      <c r="Y150" s="1022"/>
      <c r="Z150" s="1022"/>
      <c r="AA150" s="1022"/>
      <c r="AB150" s="1022"/>
      <c r="AC150" s="1022"/>
      <c r="AD150" s="1022"/>
      <c r="AE150" s="1022"/>
      <c r="AF150" s="1022"/>
      <c r="AG150" s="1022"/>
      <c r="AH150" s="1022"/>
      <c r="AI150" s="1022"/>
      <c r="AJ150" s="1022"/>
      <c r="AK150" s="1022"/>
      <c r="AL150" s="1022"/>
      <c r="AM150" s="1022"/>
      <c r="AN150" s="1022"/>
      <c r="AO150" s="1022"/>
      <c r="AP150" s="1022"/>
      <c r="AQ150" s="1022"/>
      <c r="AR150" s="1022"/>
      <c r="AS150" s="1022"/>
      <c r="AT150" s="1022"/>
      <c r="AU150" s="1022"/>
      <c r="AV150" s="1022"/>
      <c r="AW150" s="1022"/>
      <c r="AX150" s="1022"/>
      <c r="AY150" s="1022"/>
      <c r="AZ150" s="1022"/>
      <c r="BA150" s="1022"/>
      <c r="BB150" s="1022"/>
      <c r="BC150" s="1022"/>
      <c r="BD150" s="1022"/>
      <c r="BE150" s="1022"/>
      <c r="BF150" s="1022"/>
      <c r="BG150" s="1022"/>
      <c r="BH150" s="1022"/>
      <c r="BI150" s="1022"/>
      <c r="BJ150" s="1022"/>
      <c r="BK150" s="1022"/>
      <c r="BL150" s="1022"/>
      <c r="BM150" s="1022"/>
      <c r="BN150" s="1022"/>
      <c r="BO150" s="1022"/>
      <c r="BP150" s="1022"/>
      <c r="BQ150" s="1022"/>
      <c r="BR150" s="1022"/>
      <c r="BS150" s="1022"/>
    </row>
    <row r="151" spans="1:71" ht="15" customHeight="1">
      <c r="A151" s="1022"/>
      <c r="B151" s="1022"/>
      <c r="C151" s="1022"/>
      <c r="D151" s="1022"/>
      <c r="E151" s="1022"/>
      <c r="F151" s="1022"/>
      <c r="G151" s="1022"/>
      <c r="H151" s="1022"/>
      <c r="I151" s="1022"/>
      <c r="J151" s="1022"/>
      <c r="K151" s="1022"/>
      <c r="L151" s="1022"/>
      <c r="M151" s="1022"/>
      <c r="N151" s="1022"/>
      <c r="O151" s="1022"/>
      <c r="P151" s="1022"/>
      <c r="Q151" s="1022"/>
      <c r="R151" s="1022"/>
      <c r="S151" s="1022"/>
      <c r="T151" s="1022"/>
      <c r="U151" s="1022"/>
      <c r="V151" s="1022"/>
      <c r="W151" s="1022"/>
      <c r="X151" s="1022"/>
      <c r="Y151" s="1022"/>
      <c r="Z151" s="1022"/>
      <c r="AA151" s="1022"/>
      <c r="AB151" s="1022"/>
      <c r="AC151" s="1022"/>
      <c r="AD151" s="1022"/>
      <c r="AE151" s="1022"/>
      <c r="AF151" s="1022"/>
      <c r="AG151" s="1022"/>
      <c r="AH151" s="1022"/>
      <c r="AI151" s="1022"/>
      <c r="AJ151" s="1022"/>
      <c r="AK151" s="1022"/>
      <c r="AL151" s="1022"/>
      <c r="AM151" s="1022"/>
      <c r="AN151" s="1022"/>
      <c r="AO151" s="1022"/>
      <c r="AP151" s="1022"/>
      <c r="AQ151" s="1022"/>
      <c r="AR151" s="1022"/>
      <c r="AS151" s="1022"/>
      <c r="AT151" s="1022"/>
      <c r="AU151" s="1022"/>
      <c r="AV151" s="1022"/>
      <c r="AW151" s="1022"/>
      <c r="AX151" s="1022"/>
      <c r="AY151" s="1022"/>
      <c r="AZ151" s="1022"/>
      <c r="BA151" s="1022"/>
      <c r="BB151" s="1022"/>
      <c r="BC151" s="1022"/>
      <c r="BD151" s="1022"/>
      <c r="BE151" s="1022"/>
      <c r="BF151" s="1022"/>
      <c r="BG151" s="1022"/>
      <c r="BH151" s="1022"/>
      <c r="BI151" s="1022"/>
      <c r="BJ151" s="1022"/>
      <c r="BK151" s="1022"/>
      <c r="BL151" s="1022"/>
      <c r="BM151" s="1022"/>
      <c r="BN151" s="1022"/>
      <c r="BO151" s="1022"/>
      <c r="BP151" s="1022"/>
      <c r="BQ151" s="1022"/>
      <c r="BR151" s="1022"/>
      <c r="BS151" s="1022"/>
    </row>
    <row r="152" spans="1:71" ht="15" customHeight="1">
      <c r="A152" s="1022"/>
      <c r="B152" s="1022"/>
      <c r="C152" s="1022"/>
      <c r="D152" s="1022"/>
      <c r="E152" s="1022"/>
      <c r="F152" s="1022"/>
      <c r="G152" s="1022"/>
      <c r="H152" s="1022"/>
      <c r="I152" s="1022"/>
      <c r="J152" s="1022"/>
      <c r="K152" s="1022"/>
      <c r="L152" s="1022"/>
      <c r="M152" s="1022"/>
      <c r="N152" s="1022"/>
      <c r="O152" s="1022"/>
      <c r="P152" s="1022"/>
      <c r="Q152" s="1022"/>
      <c r="R152" s="1022"/>
      <c r="S152" s="1022"/>
      <c r="T152" s="1022"/>
      <c r="U152" s="1022"/>
      <c r="V152" s="1022"/>
      <c r="W152" s="1022"/>
      <c r="X152" s="1022"/>
      <c r="Y152" s="1022"/>
      <c r="Z152" s="1022"/>
      <c r="AA152" s="1022"/>
      <c r="AB152" s="1022"/>
      <c r="AC152" s="1022"/>
      <c r="AD152" s="1022"/>
      <c r="AE152" s="1022"/>
      <c r="AF152" s="1022"/>
      <c r="AG152" s="1022"/>
      <c r="AH152" s="1022"/>
      <c r="AI152" s="1022"/>
      <c r="AJ152" s="1022"/>
      <c r="AK152" s="1022"/>
      <c r="AL152" s="1022"/>
      <c r="AM152" s="1022"/>
      <c r="AN152" s="1022"/>
      <c r="AO152" s="1022"/>
      <c r="AP152" s="1022"/>
      <c r="AQ152" s="1022"/>
      <c r="AR152" s="1022"/>
      <c r="AS152" s="1022"/>
      <c r="AT152" s="1022"/>
      <c r="AU152" s="1022"/>
      <c r="AV152" s="1022"/>
      <c r="AW152" s="1022"/>
      <c r="AX152" s="1022"/>
      <c r="AY152" s="1022"/>
      <c r="AZ152" s="1022"/>
      <c r="BA152" s="1022"/>
      <c r="BB152" s="1022"/>
      <c r="BC152" s="1022"/>
      <c r="BD152" s="1022"/>
      <c r="BE152" s="1022"/>
      <c r="BF152" s="1022"/>
      <c r="BG152" s="1022"/>
      <c r="BH152" s="1022"/>
      <c r="BI152" s="1022"/>
      <c r="BJ152" s="1022"/>
      <c r="BK152" s="1022"/>
      <c r="BL152" s="1022"/>
      <c r="BM152" s="1022"/>
      <c r="BN152" s="1022"/>
      <c r="BO152" s="1022"/>
      <c r="BP152" s="1022"/>
      <c r="BQ152" s="1022"/>
      <c r="BR152" s="1022"/>
      <c r="BS152" s="1022"/>
    </row>
    <row r="153" spans="1:71" ht="15" customHeight="1">
      <c r="A153" s="1022"/>
      <c r="B153" s="1022"/>
      <c r="C153" s="1022"/>
      <c r="D153" s="1022"/>
      <c r="E153" s="1022"/>
      <c r="F153" s="1022"/>
      <c r="G153" s="1022"/>
      <c r="H153" s="1022"/>
      <c r="I153" s="1022"/>
      <c r="J153" s="1022"/>
      <c r="K153" s="1022"/>
      <c r="L153" s="1022"/>
      <c r="M153" s="1022"/>
      <c r="N153" s="1022"/>
      <c r="O153" s="1022"/>
      <c r="P153" s="1022"/>
      <c r="Q153" s="1022"/>
      <c r="R153" s="1022"/>
      <c r="S153" s="1022"/>
      <c r="T153" s="1022"/>
      <c r="U153" s="1022"/>
      <c r="V153" s="1022"/>
      <c r="W153" s="1022"/>
      <c r="X153" s="1022"/>
      <c r="Y153" s="1022"/>
      <c r="Z153" s="1022"/>
      <c r="AA153" s="1022"/>
      <c r="AB153" s="1022"/>
      <c r="AC153" s="1022"/>
      <c r="AD153" s="1022"/>
      <c r="AE153" s="1022"/>
      <c r="AF153" s="1022"/>
      <c r="AG153" s="1022"/>
      <c r="AH153" s="1022"/>
      <c r="AI153" s="1022"/>
      <c r="AJ153" s="1022"/>
      <c r="AK153" s="1022"/>
      <c r="AL153" s="1022"/>
      <c r="AM153" s="1022"/>
      <c r="AN153" s="1022"/>
      <c r="AO153" s="1022"/>
      <c r="AP153" s="1022"/>
      <c r="AQ153" s="1022"/>
      <c r="AR153" s="1022"/>
      <c r="AS153" s="1022"/>
      <c r="AT153" s="1022"/>
      <c r="AU153" s="1022"/>
      <c r="AV153" s="1022"/>
      <c r="AW153" s="1022"/>
      <c r="AX153" s="1022"/>
      <c r="AY153" s="1022"/>
      <c r="AZ153" s="1022"/>
      <c r="BA153" s="1022"/>
      <c r="BB153" s="1022"/>
      <c r="BC153" s="1022"/>
      <c r="BD153" s="1022"/>
      <c r="BE153" s="1022"/>
      <c r="BF153" s="1022"/>
      <c r="BG153" s="1022"/>
      <c r="BH153" s="1022"/>
      <c r="BI153" s="1022"/>
      <c r="BJ153" s="1022"/>
      <c r="BK153" s="1022"/>
      <c r="BL153" s="1022"/>
      <c r="BM153" s="1022"/>
      <c r="BN153" s="1022"/>
      <c r="BO153" s="1022"/>
      <c r="BP153" s="1022"/>
      <c r="BQ153" s="1022"/>
      <c r="BR153" s="1022"/>
      <c r="BS153" s="1022"/>
    </row>
    <row r="154" spans="1:71" ht="15" customHeight="1">
      <c r="A154" s="1022"/>
      <c r="B154" s="1022"/>
      <c r="C154" s="1022"/>
      <c r="D154" s="1022"/>
      <c r="E154" s="1022"/>
      <c r="F154" s="1022"/>
      <c r="G154" s="1022"/>
      <c r="H154" s="1022"/>
      <c r="I154" s="1022"/>
      <c r="J154" s="1022"/>
      <c r="K154" s="1022"/>
      <c r="L154" s="1022"/>
      <c r="M154" s="1022"/>
      <c r="N154" s="1022"/>
      <c r="O154" s="1022"/>
      <c r="P154" s="1022"/>
      <c r="Q154" s="1022"/>
      <c r="R154" s="1022"/>
      <c r="S154" s="1022"/>
      <c r="T154" s="1022"/>
      <c r="U154" s="1022"/>
      <c r="V154" s="1022"/>
      <c r="W154" s="1022"/>
      <c r="X154" s="1022"/>
      <c r="Y154" s="1022"/>
      <c r="Z154" s="1022"/>
      <c r="AA154" s="1022"/>
      <c r="AB154" s="1022"/>
      <c r="AC154" s="1022"/>
      <c r="AD154" s="1022"/>
      <c r="AE154" s="1022"/>
      <c r="AF154" s="1022"/>
      <c r="AG154" s="1022"/>
      <c r="AH154" s="1022"/>
      <c r="AI154" s="1022"/>
      <c r="AJ154" s="1022"/>
      <c r="AK154" s="1022"/>
      <c r="AL154" s="1022"/>
      <c r="AM154" s="1022"/>
      <c r="AN154" s="1022"/>
      <c r="AO154" s="1022"/>
      <c r="AP154" s="1022"/>
      <c r="AQ154" s="1022"/>
      <c r="AR154" s="1022"/>
      <c r="AS154" s="1022"/>
      <c r="AT154" s="1022"/>
      <c r="AU154" s="1022"/>
      <c r="AV154" s="1022"/>
      <c r="AW154" s="1022"/>
      <c r="AX154" s="1022"/>
      <c r="AY154" s="1022"/>
      <c r="AZ154" s="1022"/>
      <c r="BA154" s="1022"/>
      <c r="BB154" s="1022"/>
      <c r="BC154" s="1022"/>
      <c r="BD154" s="1022"/>
      <c r="BE154" s="1022"/>
      <c r="BF154" s="1022"/>
      <c r="BG154" s="1022"/>
      <c r="BH154" s="1022"/>
      <c r="BI154" s="1022"/>
      <c r="BJ154" s="1022"/>
      <c r="BK154" s="1022"/>
      <c r="BL154" s="1022"/>
      <c r="BM154" s="1022"/>
      <c r="BN154" s="1022"/>
      <c r="BO154" s="1022"/>
      <c r="BP154" s="1022"/>
      <c r="BQ154" s="1022"/>
      <c r="BR154" s="1022"/>
      <c r="BS154" s="1022"/>
    </row>
    <row r="155" spans="1:71" ht="15" customHeight="1">
      <c r="A155" s="1022"/>
      <c r="B155" s="1022"/>
      <c r="C155" s="1022"/>
      <c r="D155" s="1022"/>
      <c r="E155" s="1022"/>
      <c r="F155" s="1022"/>
      <c r="G155" s="1022"/>
      <c r="H155" s="1022"/>
      <c r="I155" s="1022"/>
      <c r="J155" s="1022"/>
      <c r="K155" s="1022"/>
      <c r="L155" s="1022"/>
      <c r="M155" s="1022"/>
      <c r="N155" s="1022"/>
      <c r="O155" s="1022"/>
      <c r="P155" s="1022"/>
      <c r="Q155" s="1022"/>
      <c r="R155" s="1022"/>
      <c r="S155" s="1022"/>
      <c r="T155" s="1022"/>
      <c r="U155" s="1022"/>
      <c r="V155" s="1022"/>
      <c r="W155" s="1022"/>
      <c r="X155" s="1022"/>
      <c r="Y155" s="1022"/>
      <c r="Z155" s="1022"/>
      <c r="AA155" s="1022"/>
      <c r="AB155" s="1022"/>
      <c r="AC155" s="1022"/>
      <c r="AD155" s="1022"/>
      <c r="AE155" s="1022"/>
      <c r="AF155" s="1022"/>
      <c r="AG155" s="1022"/>
      <c r="AH155" s="1022"/>
      <c r="AI155" s="1022"/>
      <c r="AJ155" s="1022"/>
      <c r="AK155" s="1022"/>
      <c r="AL155" s="1022"/>
      <c r="AM155" s="1022"/>
      <c r="AN155" s="1022"/>
      <c r="AO155" s="1022"/>
      <c r="AP155" s="1022"/>
      <c r="AQ155" s="1022"/>
      <c r="AR155" s="1022"/>
      <c r="AS155" s="1022"/>
      <c r="AT155" s="1022"/>
      <c r="AU155" s="1022"/>
      <c r="AV155" s="1022"/>
      <c r="AW155" s="1022"/>
      <c r="AX155" s="1022"/>
      <c r="AY155" s="1022"/>
      <c r="AZ155" s="1022"/>
      <c r="BA155" s="1022"/>
      <c r="BB155" s="1022"/>
      <c r="BC155" s="1022"/>
      <c r="BD155" s="1022"/>
      <c r="BE155" s="1022"/>
      <c r="BF155" s="1022"/>
      <c r="BG155" s="1022"/>
      <c r="BH155" s="1022"/>
      <c r="BI155" s="1022"/>
      <c r="BJ155" s="1022"/>
      <c r="BK155" s="1022"/>
      <c r="BL155" s="1022"/>
      <c r="BM155" s="1022"/>
      <c r="BN155" s="1022"/>
      <c r="BO155" s="1022"/>
      <c r="BP155" s="1022"/>
      <c r="BQ155" s="1022"/>
      <c r="BR155" s="1022"/>
      <c r="BS155" s="1022"/>
    </row>
    <row r="156" spans="1:71" ht="14.1" customHeight="1">
      <c r="A156" s="1024"/>
      <c r="B156" s="1022"/>
      <c r="C156" s="1022"/>
      <c r="D156" s="1022"/>
      <c r="E156" s="1022"/>
      <c r="F156" s="1022"/>
      <c r="G156" s="1022"/>
      <c r="H156" s="1022"/>
      <c r="I156" s="1022"/>
      <c r="J156" s="1022"/>
      <c r="K156" s="1022"/>
      <c r="L156" s="1022"/>
      <c r="M156" s="1022"/>
      <c r="N156" s="1022"/>
      <c r="O156" s="1022"/>
      <c r="P156" s="1022"/>
      <c r="Q156" s="1022"/>
      <c r="R156" s="1022"/>
      <c r="S156" s="1022"/>
      <c r="T156" s="1022"/>
      <c r="U156" s="1022"/>
      <c r="V156" s="1022"/>
      <c r="W156" s="1022"/>
      <c r="X156" s="1022"/>
      <c r="Y156" s="1022"/>
      <c r="Z156" s="1022"/>
      <c r="AA156" s="1022"/>
      <c r="AB156" s="1022"/>
      <c r="AC156" s="1022"/>
      <c r="AD156" s="1022"/>
      <c r="AE156" s="1022"/>
      <c r="AF156" s="1022"/>
      <c r="AG156" s="1022"/>
      <c r="AH156" s="1022"/>
      <c r="AI156" s="1022"/>
      <c r="AJ156" s="1022"/>
      <c r="AK156" s="1022"/>
      <c r="AL156" s="1022"/>
      <c r="AM156" s="1022"/>
      <c r="AN156" s="1022"/>
      <c r="AO156" s="1022"/>
      <c r="AP156" s="1022"/>
      <c r="AQ156" s="1022"/>
      <c r="AR156" s="1022"/>
      <c r="AS156" s="1022"/>
      <c r="AT156" s="1022"/>
      <c r="AU156" s="1022"/>
      <c r="AV156" s="1022"/>
      <c r="AW156" s="1022"/>
      <c r="AX156" s="1022"/>
      <c r="AY156" s="1022"/>
      <c r="AZ156" s="1022"/>
      <c r="BA156" s="1022"/>
      <c r="BB156" s="1022"/>
      <c r="BC156" s="1022"/>
      <c r="BD156" s="1022"/>
      <c r="BE156" s="1022"/>
      <c r="BF156" s="1022"/>
      <c r="BG156" s="1022"/>
      <c r="BH156" s="1022"/>
      <c r="BI156" s="1022"/>
      <c r="BJ156" s="1022"/>
      <c r="BK156" s="1022"/>
      <c r="BL156" s="1022"/>
      <c r="BM156" s="1022"/>
      <c r="BN156" s="1022"/>
      <c r="BO156" s="1022"/>
      <c r="BP156" s="1022"/>
      <c r="BQ156" s="1022"/>
      <c r="BR156" s="1022"/>
      <c r="BS156" s="1022"/>
    </row>
    <row r="157" spans="1:71" ht="14.1" customHeight="1">
      <c r="A157" s="1024"/>
      <c r="B157" s="1022"/>
      <c r="C157" s="1022"/>
      <c r="D157" s="1022"/>
      <c r="E157" s="1022"/>
      <c r="F157" s="1022"/>
      <c r="G157" s="1022"/>
      <c r="H157" s="1022"/>
      <c r="I157" s="1022"/>
      <c r="J157" s="1022"/>
      <c r="K157" s="1022"/>
      <c r="L157" s="1022"/>
      <c r="M157" s="1022"/>
      <c r="N157" s="1022"/>
      <c r="O157" s="1022"/>
      <c r="P157" s="1022"/>
      <c r="Q157" s="1022"/>
      <c r="R157" s="1022"/>
      <c r="S157" s="1022"/>
      <c r="T157" s="1022"/>
      <c r="U157" s="1022"/>
      <c r="V157" s="1022"/>
      <c r="W157" s="1022"/>
      <c r="X157" s="1022"/>
      <c r="Y157" s="1022"/>
      <c r="Z157" s="1022"/>
      <c r="AA157" s="1022"/>
      <c r="AB157" s="1022"/>
      <c r="AC157" s="1022"/>
      <c r="AD157" s="1022"/>
      <c r="AE157" s="1022"/>
      <c r="AF157" s="1022"/>
      <c r="AG157" s="1022"/>
      <c r="AH157" s="1022"/>
      <c r="AI157" s="1022"/>
      <c r="AJ157" s="1022"/>
      <c r="AK157" s="1022"/>
      <c r="AL157" s="1022"/>
      <c r="AM157" s="1022"/>
      <c r="AN157" s="1022"/>
      <c r="AO157" s="1022"/>
      <c r="AP157" s="1022"/>
      <c r="AQ157" s="1022"/>
      <c r="AR157" s="1022"/>
      <c r="AS157" s="1022"/>
      <c r="AT157" s="1022"/>
      <c r="AU157" s="1022"/>
      <c r="AV157" s="1022"/>
      <c r="AW157" s="1022"/>
      <c r="AX157" s="1022"/>
      <c r="AY157" s="1022"/>
      <c r="AZ157" s="1022"/>
      <c r="BA157" s="1022"/>
      <c r="BB157" s="1022"/>
      <c r="BC157" s="1022"/>
      <c r="BD157" s="1022"/>
      <c r="BE157" s="1022"/>
      <c r="BF157" s="1022"/>
      <c r="BG157" s="1022"/>
      <c r="BH157" s="1022"/>
      <c r="BI157" s="1022"/>
      <c r="BJ157" s="1022"/>
      <c r="BK157" s="1022"/>
      <c r="BL157" s="1022"/>
      <c r="BM157" s="1022"/>
      <c r="BN157" s="1022"/>
      <c r="BO157" s="1022"/>
      <c r="BP157" s="1022"/>
      <c r="BQ157" s="1022"/>
      <c r="BR157" s="1022"/>
      <c r="BS157" s="1022"/>
    </row>
    <row r="158" spans="1:71">
      <c r="A158" s="754"/>
      <c r="B158" s="1022"/>
      <c r="C158" s="1022"/>
      <c r="D158" s="1022"/>
      <c r="E158" s="1022"/>
      <c r="F158" s="1022"/>
      <c r="G158" s="1022"/>
      <c r="H158" s="1022"/>
      <c r="I158" s="1022"/>
      <c r="J158" s="1022"/>
      <c r="K158" s="1022"/>
      <c r="L158" s="1022"/>
      <c r="M158" s="1022"/>
      <c r="N158" s="1022"/>
      <c r="O158" s="1022"/>
      <c r="P158" s="1022"/>
      <c r="Q158" s="1022"/>
      <c r="R158" s="1022"/>
      <c r="S158" s="1022"/>
      <c r="T158" s="1022"/>
      <c r="U158" s="1022"/>
      <c r="V158" s="1022"/>
      <c r="W158" s="1022"/>
      <c r="X158" s="1022"/>
      <c r="Y158" s="1022"/>
      <c r="Z158" s="1022"/>
      <c r="AA158" s="1022"/>
      <c r="AB158" s="1022"/>
      <c r="AC158" s="1022"/>
      <c r="AD158" s="1022"/>
      <c r="AE158" s="1022"/>
      <c r="AF158" s="1022"/>
      <c r="AG158" s="1022"/>
      <c r="AH158" s="1022"/>
      <c r="AI158" s="1022"/>
      <c r="AJ158" s="1022"/>
      <c r="AK158" s="1022"/>
      <c r="AL158" s="1022"/>
      <c r="AM158" s="1022"/>
      <c r="AN158" s="1022"/>
      <c r="AO158" s="1022"/>
      <c r="AP158" s="1022"/>
      <c r="AQ158" s="1022"/>
      <c r="AR158" s="1022"/>
      <c r="AS158" s="1022"/>
      <c r="AT158" s="1022"/>
      <c r="AU158" s="1022"/>
      <c r="AV158" s="1022"/>
      <c r="AW158" s="1022"/>
      <c r="AX158" s="1022"/>
      <c r="AY158" s="1022"/>
      <c r="AZ158" s="1022"/>
      <c r="BA158" s="1022"/>
      <c r="BB158" s="1022"/>
      <c r="BC158" s="1022"/>
      <c r="BD158" s="1022"/>
      <c r="BE158" s="1022"/>
      <c r="BF158" s="1022"/>
      <c r="BG158" s="1022"/>
      <c r="BH158" s="1022"/>
      <c r="BI158" s="1022"/>
      <c r="BJ158" s="1022"/>
      <c r="BK158" s="1022"/>
      <c r="BL158" s="1022"/>
      <c r="BM158" s="1022"/>
      <c r="BN158" s="1022"/>
      <c r="BO158" s="1022"/>
      <c r="BP158" s="1022"/>
      <c r="BQ158" s="1022"/>
      <c r="BR158" s="1022"/>
      <c r="BS158" s="1022"/>
    </row>
    <row r="159" spans="1:71">
      <c r="A159" s="744"/>
      <c r="B159" s="1022"/>
      <c r="C159" s="1022"/>
      <c r="D159" s="1022"/>
      <c r="E159" s="1022"/>
      <c r="F159" s="1022"/>
      <c r="G159" s="1022"/>
      <c r="H159" s="1022"/>
      <c r="I159" s="1022"/>
      <c r="J159" s="1022"/>
      <c r="K159" s="1022"/>
      <c r="L159" s="1022"/>
      <c r="M159" s="1022"/>
      <c r="N159" s="1022"/>
      <c r="O159" s="1022"/>
      <c r="P159" s="1022"/>
      <c r="Q159" s="1022"/>
      <c r="R159" s="1022"/>
      <c r="S159" s="1022"/>
      <c r="T159" s="1022"/>
      <c r="U159" s="1022"/>
      <c r="V159" s="1022"/>
      <c r="W159" s="1022"/>
      <c r="X159" s="1022"/>
      <c r="Y159" s="1022"/>
      <c r="Z159" s="1022"/>
      <c r="AA159" s="1022"/>
      <c r="AB159" s="1022"/>
      <c r="AC159" s="1022"/>
      <c r="AD159" s="1022"/>
      <c r="AE159" s="1022"/>
      <c r="AF159" s="1022"/>
      <c r="AG159" s="1022"/>
      <c r="AH159" s="1022"/>
      <c r="AI159" s="1022"/>
      <c r="AJ159" s="1022"/>
      <c r="AK159" s="1022"/>
      <c r="AL159" s="1022"/>
      <c r="AM159" s="1022"/>
      <c r="AN159" s="1022"/>
      <c r="AO159" s="1022"/>
      <c r="AP159" s="1022"/>
      <c r="AQ159" s="1022"/>
      <c r="AR159" s="1022"/>
      <c r="AS159" s="1022"/>
      <c r="AT159" s="1022"/>
      <c r="AU159" s="1022"/>
      <c r="AV159" s="1022"/>
      <c r="AW159" s="1022"/>
      <c r="AX159" s="1022"/>
      <c r="AY159" s="1022"/>
      <c r="AZ159" s="1022"/>
      <c r="BA159" s="1022"/>
      <c r="BB159" s="1022"/>
      <c r="BC159" s="1022"/>
      <c r="BD159" s="1022"/>
      <c r="BE159" s="1022"/>
      <c r="BF159" s="1022"/>
      <c r="BG159" s="1022"/>
      <c r="BH159" s="1022"/>
      <c r="BI159" s="1022"/>
      <c r="BJ159" s="1022"/>
      <c r="BK159" s="1022"/>
      <c r="BL159" s="1022"/>
      <c r="BM159" s="1022"/>
      <c r="BN159" s="1022"/>
      <c r="BO159" s="1022"/>
      <c r="BP159" s="1022"/>
      <c r="BQ159" s="1022"/>
      <c r="BR159" s="1022"/>
      <c r="BS159" s="1022"/>
    </row>
    <row r="160" spans="1:71">
      <c r="A160" s="754"/>
      <c r="B160" s="1022"/>
      <c r="C160" s="1022"/>
      <c r="D160" s="1022"/>
      <c r="E160" s="1022"/>
      <c r="F160" s="1022"/>
      <c r="G160" s="1022"/>
      <c r="H160" s="1022"/>
      <c r="I160" s="1022"/>
      <c r="J160" s="1022"/>
      <c r="K160" s="1022"/>
      <c r="L160" s="1022"/>
      <c r="M160" s="1022"/>
      <c r="N160" s="1022"/>
      <c r="O160" s="1022"/>
      <c r="P160" s="1022"/>
      <c r="Q160" s="1022"/>
      <c r="R160" s="1022"/>
      <c r="S160" s="1022"/>
      <c r="T160" s="1022"/>
      <c r="U160" s="1022"/>
      <c r="V160" s="1022"/>
      <c r="W160" s="1022"/>
      <c r="X160" s="1022"/>
      <c r="Y160" s="1022"/>
      <c r="Z160" s="1022"/>
      <c r="AA160" s="1022"/>
      <c r="AB160" s="1022"/>
      <c r="AC160" s="1022"/>
      <c r="AD160" s="1022"/>
      <c r="AE160" s="1022"/>
      <c r="AF160" s="1022"/>
      <c r="AG160" s="1022"/>
      <c r="AH160" s="1022"/>
      <c r="AI160" s="1022"/>
      <c r="AJ160" s="1022"/>
      <c r="AK160" s="1022"/>
      <c r="AL160" s="1022"/>
      <c r="AM160" s="1022"/>
      <c r="AN160" s="1022"/>
      <c r="AO160" s="1022"/>
      <c r="AP160" s="1022"/>
      <c r="AQ160" s="1022"/>
      <c r="AR160" s="1022"/>
      <c r="AS160" s="1022"/>
      <c r="AT160" s="1022"/>
      <c r="AU160" s="1022"/>
      <c r="AV160" s="1022"/>
      <c r="AW160" s="1022"/>
      <c r="AX160" s="1022"/>
      <c r="AY160" s="1022"/>
      <c r="AZ160" s="1022"/>
      <c r="BA160" s="1022"/>
      <c r="BB160" s="1022"/>
      <c r="BC160" s="1022"/>
      <c r="BD160" s="1022"/>
      <c r="BE160" s="1022"/>
      <c r="BF160" s="1022"/>
      <c r="BG160" s="1022"/>
      <c r="BH160" s="1022"/>
      <c r="BI160" s="1022"/>
      <c r="BJ160" s="1022"/>
      <c r="BK160" s="1022"/>
      <c r="BL160" s="1022"/>
      <c r="BM160" s="1022"/>
      <c r="BN160" s="1022"/>
      <c r="BO160" s="1022"/>
      <c r="BP160" s="1022"/>
      <c r="BQ160" s="1022"/>
      <c r="BR160" s="1022"/>
      <c r="BS160" s="1022"/>
    </row>
    <row r="161" spans="1:71">
      <c r="A161" s="754"/>
      <c r="B161" s="1022"/>
      <c r="C161" s="1022"/>
      <c r="D161" s="1022"/>
      <c r="E161" s="1022"/>
      <c r="F161" s="1022"/>
      <c r="G161" s="1022"/>
      <c r="H161" s="1022"/>
      <c r="I161" s="1022"/>
      <c r="J161" s="1022"/>
      <c r="K161" s="1022"/>
      <c r="L161" s="1022"/>
      <c r="M161" s="1022"/>
      <c r="N161" s="1022"/>
      <c r="O161" s="1022"/>
      <c r="P161" s="1022"/>
      <c r="Q161" s="1022"/>
      <c r="R161" s="1022"/>
      <c r="S161" s="1022"/>
      <c r="T161" s="1022"/>
      <c r="U161" s="1022"/>
      <c r="V161" s="1022"/>
      <c r="W161" s="1022"/>
      <c r="X161" s="1022"/>
      <c r="Y161" s="1022"/>
      <c r="Z161" s="1022"/>
      <c r="AA161" s="1022"/>
      <c r="AB161" s="1022"/>
      <c r="AC161" s="1022"/>
      <c r="AD161" s="1022"/>
      <c r="AE161" s="1022"/>
      <c r="AF161" s="1022"/>
      <c r="AG161" s="1022"/>
      <c r="AH161" s="1022"/>
      <c r="AI161" s="1022"/>
      <c r="AJ161" s="1022"/>
      <c r="AK161" s="1022"/>
      <c r="AL161" s="1022"/>
      <c r="AM161" s="1022"/>
      <c r="AN161" s="1022"/>
      <c r="AO161" s="1022"/>
      <c r="AP161" s="1022"/>
      <c r="AQ161" s="1022"/>
      <c r="AR161" s="1022"/>
      <c r="AS161" s="1022"/>
      <c r="AT161" s="1022"/>
      <c r="AU161" s="1022"/>
      <c r="AV161" s="1022"/>
      <c r="AW161" s="1022"/>
      <c r="AX161" s="1022"/>
      <c r="AY161" s="1022"/>
      <c r="AZ161" s="1022"/>
      <c r="BA161" s="1022"/>
      <c r="BB161" s="1022"/>
      <c r="BC161" s="1022"/>
      <c r="BD161" s="1022"/>
      <c r="BE161" s="1022"/>
      <c r="BF161" s="1022"/>
      <c r="BG161" s="1022"/>
      <c r="BH161" s="1022"/>
      <c r="BI161" s="1022"/>
      <c r="BJ161" s="1022"/>
      <c r="BK161" s="1022"/>
      <c r="BL161" s="1022"/>
      <c r="BM161" s="1022"/>
      <c r="BN161" s="1022"/>
      <c r="BO161" s="1022"/>
      <c r="BP161" s="1022"/>
      <c r="BQ161" s="1022"/>
      <c r="BR161" s="1022"/>
      <c r="BS161" s="1022"/>
    </row>
    <row r="162" spans="1:71">
      <c r="A162" s="754"/>
      <c r="B162" s="1014"/>
      <c r="C162" s="1013"/>
      <c r="D162" s="1049"/>
      <c r="E162" s="1049"/>
      <c r="F162" s="1049"/>
      <c r="G162" s="1049"/>
      <c r="H162" s="1049"/>
      <c r="I162" s="1049"/>
      <c r="J162" s="1049"/>
      <c r="K162" s="1049"/>
      <c r="L162" s="1049"/>
      <c r="M162" s="1049"/>
      <c r="N162" s="1049"/>
      <c r="O162" s="1049"/>
      <c r="P162" s="1049"/>
      <c r="Q162" s="1049"/>
      <c r="R162" s="1049"/>
      <c r="S162" s="1049"/>
      <c r="T162" s="1049"/>
      <c r="U162" s="1049"/>
      <c r="V162" s="1049"/>
      <c r="W162" s="1049"/>
      <c r="X162" s="1049"/>
      <c r="Y162" s="1049"/>
      <c r="Z162" s="1049"/>
      <c r="AA162" s="1049"/>
      <c r="AB162" s="1049"/>
      <c r="AC162" s="1049"/>
      <c r="AD162" s="1049"/>
      <c r="AE162" s="1049"/>
      <c r="AF162" s="1049"/>
      <c r="AG162" s="1049"/>
      <c r="AH162" s="1049"/>
      <c r="AI162" s="1049"/>
      <c r="AJ162" s="1049"/>
      <c r="AK162" s="1049"/>
      <c r="AL162" s="1049"/>
      <c r="AM162" s="1049"/>
      <c r="AN162" s="1049"/>
      <c r="AO162" s="1049"/>
      <c r="AP162" s="1049"/>
      <c r="AQ162" s="1049"/>
      <c r="AR162" s="1049"/>
      <c r="AS162" s="1049"/>
      <c r="AT162" s="1049"/>
      <c r="AU162" s="1049"/>
      <c r="AV162" s="1049"/>
      <c r="AW162" s="1049"/>
      <c r="AX162" s="1049"/>
      <c r="AY162" s="1049"/>
      <c r="AZ162" s="1049"/>
      <c r="BA162" s="1049"/>
      <c r="BB162" s="1049"/>
      <c r="BC162" s="1049"/>
      <c r="BD162" s="1049"/>
      <c r="BE162" s="1049"/>
      <c r="BF162" s="1049"/>
      <c r="BG162" s="1049"/>
      <c r="BH162" s="1049"/>
      <c r="BI162" s="1049"/>
      <c r="BJ162" s="1049"/>
      <c r="BK162" s="1049"/>
      <c r="BL162" s="1049"/>
    </row>
    <row r="163" spans="1:71">
      <c r="A163" s="754"/>
      <c r="B163" s="754"/>
      <c r="C163" s="1013"/>
      <c r="D163" s="1049"/>
      <c r="E163" s="1049"/>
      <c r="F163" s="1049"/>
      <c r="G163" s="1049"/>
      <c r="H163" s="1049"/>
      <c r="I163" s="1049"/>
      <c r="J163" s="1049"/>
      <c r="K163" s="1049"/>
      <c r="L163" s="1049"/>
      <c r="M163" s="1049"/>
      <c r="N163" s="1049"/>
      <c r="O163" s="1049"/>
      <c r="P163" s="1049"/>
      <c r="Q163" s="1049"/>
      <c r="R163" s="1049"/>
      <c r="S163" s="1049"/>
      <c r="T163" s="1049"/>
      <c r="U163" s="1049"/>
      <c r="V163" s="1049"/>
      <c r="W163" s="1049"/>
      <c r="X163" s="1049"/>
      <c r="Y163" s="1049"/>
      <c r="Z163" s="1049"/>
      <c r="AA163" s="1049"/>
      <c r="AB163" s="1049"/>
      <c r="AC163" s="1049"/>
      <c r="AD163" s="1049"/>
      <c r="AE163" s="1049"/>
      <c r="AF163" s="1049"/>
      <c r="AG163" s="1049"/>
      <c r="AH163" s="1049"/>
      <c r="AI163" s="1049"/>
      <c r="AJ163" s="1049"/>
      <c r="AK163" s="1049"/>
      <c r="AL163" s="1049"/>
      <c r="AM163" s="1049"/>
      <c r="AN163" s="1049"/>
      <c r="AO163" s="1049"/>
      <c r="AP163" s="1049"/>
      <c r="AQ163" s="1049"/>
      <c r="AR163" s="1049"/>
      <c r="AS163" s="1049"/>
      <c r="AT163" s="1049"/>
      <c r="AU163" s="1049"/>
      <c r="AV163" s="1049"/>
      <c r="AW163" s="1049"/>
      <c r="AX163" s="1049"/>
      <c r="AY163" s="1049"/>
      <c r="AZ163" s="1049"/>
      <c r="BA163" s="1049"/>
      <c r="BB163" s="1049"/>
      <c r="BC163" s="1049"/>
      <c r="BD163" s="1049"/>
      <c r="BE163" s="1049"/>
      <c r="BF163" s="1049"/>
      <c r="BG163" s="1049"/>
      <c r="BH163" s="1049"/>
      <c r="BI163" s="1049"/>
      <c r="BJ163" s="1049"/>
      <c r="BK163" s="1049"/>
      <c r="BL163" s="1049"/>
    </row>
    <row r="164" spans="1:71">
      <c r="A164" s="754"/>
      <c r="B164" s="754"/>
      <c r="C164" s="1013"/>
      <c r="D164" s="1049"/>
      <c r="E164" s="1049"/>
      <c r="F164" s="1049"/>
      <c r="G164" s="1049"/>
      <c r="H164" s="1049"/>
      <c r="I164" s="1049"/>
      <c r="J164" s="1049"/>
      <c r="K164" s="1049"/>
      <c r="L164" s="1049"/>
      <c r="M164" s="1049"/>
      <c r="N164" s="1049"/>
      <c r="O164" s="1049"/>
      <c r="P164" s="1049"/>
      <c r="Q164" s="1049"/>
      <c r="R164" s="1049"/>
      <c r="S164" s="1049"/>
      <c r="T164" s="1049"/>
      <c r="U164" s="1049"/>
      <c r="V164" s="1049"/>
      <c r="W164" s="1049"/>
      <c r="X164" s="1049"/>
      <c r="Y164" s="1049"/>
      <c r="Z164" s="1049"/>
      <c r="AA164" s="1049"/>
      <c r="AB164" s="1049"/>
      <c r="AC164" s="1049"/>
      <c r="AD164" s="1049"/>
      <c r="AE164" s="1049"/>
      <c r="AF164" s="1049"/>
      <c r="AG164" s="1049"/>
      <c r="AH164" s="1049"/>
      <c r="AI164" s="1049"/>
      <c r="AJ164" s="1049"/>
      <c r="AK164" s="1049"/>
      <c r="AL164" s="1049"/>
      <c r="AM164" s="1049"/>
      <c r="AN164" s="1049"/>
      <c r="AO164" s="1049"/>
      <c r="AP164" s="1049"/>
      <c r="AQ164" s="1049"/>
      <c r="AR164" s="1049"/>
      <c r="AS164" s="1049"/>
      <c r="AT164" s="1049"/>
      <c r="AU164" s="1049"/>
      <c r="AV164" s="1049"/>
      <c r="AW164" s="1049"/>
      <c r="AX164" s="1049"/>
      <c r="AY164" s="1049"/>
      <c r="AZ164" s="1049"/>
      <c r="BA164" s="1049"/>
      <c r="BB164" s="1049"/>
      <c r="BC164" s="1049"/>
      <c r="BD164" s="1049"/>
      <c r="BE164" s="1049"/>
      <c r="BF164" s="1049"/>
      <c r="BG164" s="1049"/>
      <c r="BH164" s="1049"/>
      <c r="BI164" s="1049"/>
      <c r="BJ164" s="1049"/>
      <c r="BK164" s="1049"/>
      <c r="BL164" s="1049"/>
    </row>
    <row r="165" spans="1:71">
      <c r="A165" s="754"/>
      <c r="B165" s="754"/>
      <c r="C165" s="1120"/>
      <c r="D165" s="1049"/>
      <c r="E165" s="1049"/>
      <c r="F165" s="1049"/>
      <c r="G165" s="1049"/>
      <c r="H165" s="1049"/>
      <c r="I165" s="1049"/>
      <c r="J165" s="1049"/>
      <c r="K165" s="1049"/>
      <c r="L165" s="1049"/>
      <c r="M165" s="1049"/>
      <c r="N165" s="1049"/>
      <c r="O165" s="1049"/>
      <c r="P165" s="1049"/>
      <c r="Q165" s="1049"/>
      <c r="R165" s="1049"/>
      <c r="S165" s="1049"/>
      <c r="T165" s="1049"/>
      <c r="U165" s="1049"/>
      <c r="V165" s="1049"/>
      <c r="W165" s="1049"/>
      <c r="X165" s="1049"/>
      <c r="Y165" s="1049"/>
      <c r="Z165" s="1049"/>
      <c r="AA165" s="1049"/>
      <c r="AB165" s="1049"/>
      <c r="AC165" s="1049"/>
      <c r="AD165" s="1049"/>
      <c r="AE165" s="1049"/>
      <c r="AF165" s="1049"/>
      <c r="AG165" s="1049"/>
      <c r="AH165" s="1049"/>
      <c r="AI165" s="1049"/>
      <c r="AJ165" s="1049"/>
      <c r="AK165" s="1049"/>
      <c r="AL165" s="1049"/>
      <c r="AM165" s="1049"/>
      <c r="AN165" s="1049"/>
      <c r="AO165" s="1049"/>
      <c r="AP165" s="1049"/>
      <c r="AQ165" s="1049"/>
      <c r="AR165" s="1049"/>
      <c r="AS165" s="1049"/>
      <c r="AT165" s="1049"/>
      <c r="AU165" s="1049"/>
      <c r="AV165" s="1049"/>
      <c r="AW165" s="1049"/>
      <c r="AX165" s="1049"/>
      <c r="AY165" s="1049"/>
      <c r="AZ165" s="1049"/>
      <c r="BA165" s="1049"/>
      <c r="BB165" s="1049"/>
      <c r="BC165" s="1049"/>
      <c r="BD165" s="1049"/>
      <c r="BE165" s="1049"/>
      <c r="BF165" s="1049"/>
      <c r="BG165" s="1049"/>
      <c r="BH165" s="1049"/>
      <c r="BI165" s="1049"/>
      <c r="BJ165" s="1049"/>
      <c r="BK165" s="1049"/>
      <c r="BL165" s="754"/>
    </row>
    <row r="166" spans="1:71">
      <c r="A166" s="754"/>
      <c r="B166" s="754"/>
      <c r="C166" s="1121"/>
      <c r="D166" s="1049"/>
      <c r="E166" s="1049"/>
      <c r="F166" s="1049"/>
      <c r="G166" s="1049"/>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1049"/>
      <c r="AL166" s="1049"/>
      <c r="AM166" s="1049"/>
      <c r="AN166" s="1049"/>
      <c r="AO166" s="1049"/>
      <c r="AP166" s="1049"/>
      <c r="AQ166" s="1049"/>
      <c r="AR166" s="1049"/>
      <c r="AS166" s="1049"/>
      <c r="AT166" s="1049"/>
      <c r="AU166" s="1049"/>
      <c r="AV166" s="1049"/>
      <c r="AW166" s="1049"/>
      <c r="AX166" s="1049"/>
      <c r="AY166" s="1049"/>
      <c r="AZ166" s="1049"/>
      <c r="BA166" s="1049"/>
      <c r="BB166" s="1049"/>
      <c r="BC166" s="1049"/>
      <c r="BD166" s="1049"/>
      <c r="BE166" s="1049"/>
      <c r="BF166" s="1049"/>
      <c r="BG166" s="1049"/>
      <c r="BH166" s="1049"/>
      <c r="BI166" s="1049"/>
      <c r="BJ166" s="1049"/>
      <c r="BK166" s="1049"/>
      <c r="BL166" s="754"/>
    </row>
    <row r="167" spans="1:71">
      <c r="C167" s="1015"/>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row>
  </sheetData>
  <sheetProtection algorithmName="SHA-512" hashValue="AZenEQDSUjpbs1fs7e4063HhinAi6EieJF42jCsr0ovMYKfet28IviaWVWnx4qaNyVFDixF/cJy44z20J/0YYA==" saltValue="liU5ABxq6JL3u2kZ+ywKgA==" spinCount="100000" sheet="1" formatCells="0" formatColumns="0" formatRows="0"/>
  <mergeCells count="864">
    <mergeCell ref="C121:C122"/>
    <mergeCell ref="D121:BI122"/>
    <mergeCell ref="D123:BI123"/>
    <mergeCell ref="AY114:BB115"/>
    <mergeCell ref="BC114:BL115"/>
    <mergeCell ref="A116:B116"/>
    <mergeCell ref="D116:BI117"/>
    <mergeCell ref="D118:BI118"/>
    <mergeCell ref="C119:C120"/>
    <mergeCell ref="D119:BI120"/>
    <mergeCell ref="A114:W115"/>
    <mergeCell ref="AD114:AE115"/>
    <mergeCell ref="AF114:AG115"/>
    <mergeCell ref="AH114:AR115"/>
    <mergeCell ref="AS114:AU115"/>
    <mergeCell ref="AV114:AX115"/>
    <mergeCell ref="A111:A113"/>
    <mergeCell ref="B111:F112"/>
    <mergeCell ref="G111:L113"/>
    <mergeCell ref="M111:M113"/>
    <mergeCell ref="N111:N113"/>
    <mergeCell ref="B113:D113"/>
    <mergeCell ref="E113:F113"/>
    <mergeCell ref="AO111:AR111"/>
    <mergeCell ref="AS111:AU113"/>
    <mergeCell ref="BC111:BL113"/>
    <mergeCell ref="O112:Q113"/>
    <mergeCell ref="AH112:AJ112"/>
    <mergeCell ref="AK112:AN112"/>
    <mergeCell ref="AO112:AR112"/>
    <mergeCell ref="U113:W113"/>
    <mergeCell ref="AH113:AJ113"/>
    <mergeCell ref="AB111:AB112"/>
    <mergeCell ref="AC111:AC112"/>
    <mergeCell ref="AD111:AE112"/>
    <mergeCell ref="AF111:AG112"/>
    <mergeCell ref="AH111:AJ111"/>
    <mergeCell ref="AK111:AN111"/>
    <mergeCell ref="R111:T113"/>
    <mergeCell ref="U111:W112"/>
    <mergeCell ref="X111:X112"/>
    <mergeCell ref="Y111:Y112"/>
    <mergeCell ref="Z111:Z112"/>
    <mergeCell ref="AA111:AA112"/>
    <mergeCell ref="O111:Q111"/>
    <mergeCell ref="AK113:AN113"/>
    <mergeCell ref="AO113:AR113"/>
    <mergeCell ref="AV113:AX113"/>
    <mergeCell ref="AV111:AX112"/>
    <mergeCell ref="U110:W110"/>
    <mergeCell ref="AH110:AJ110"/>
    <mergeCell ref="AK110:AN110"/>
    <mergeCell ref="AO105:AR105"/>
    <mergeCell ref="AS105:AU107"/>
    <mergeCell ref="AO110:AR110"/>
    <mergeCell ref="AS108:AU110"/>
    <mergeCell ref="AV108:AX109"/>
    <mergeCell ref="U108:W109"/>
    <mergeCell ref="X108:X109"/>
    <mergeCell ref="Y108:Y109"/>
    <mergeCell ref="Z108:Z109"/>
    <mergeCell ref="AA108:AA109"/>
    <mergeCell ref="AV105:AX106"/>
    <mergeCell ref="AB108:AB109"/>
    <mergeCell ref="BC108:BL110"/>
    <mergeCell ref="AH109:AJ109"/>
    <mergeCell ref="AK109:AN109"/>
    <mergeCell ref="AO109:AR109"/>
    <mergeCell ref="AV110:AX110"/>
    <mergeCell ref="AC108:AC109"/>
    <mergeCell ref="AD108:AE109"/>
    <mergeCell ref="AF108:AG109"/>
    <mergeCell ref="AH108:AJ108"/>
    <mergeCell ref="AK108:AN108"/>
    <mergeCell ref="AO108:AR108"/>
    <mergeCell ref="A108:A110"/>
    <mergeCell ref="B108:F109"/>
    <mergeCell ref="G108:L110"/>
    <mergeCell ref="M108:M110"/>
    <mergeCell ref="N108:N110"/>
    <mergeCell ref="O108:Q108"/>
    <mergeCell ref="R108:T110"/>
    <mergeCell ref="A105:A107"/>
    <mergeCell ref="B105:F106"/>
    <mergeCell ref="G105:L107"/>
    <mergeCell ref="M105:M107"/>
    <mergeCell ref="N105:N107"/>
    <mergeCell ref="B107:D107"/>
    <mergeCell ref="E107:F107"/>
    <mergeCell ref="B110:D110"/>
    <mergeCell ref="E110:F110"/>
    <mergeCell ref="O109:Q110"/>
    <mergeCell ref="BC105:BL107"/>
    <mergeCell ref="O106:Q107"/>
    <mergeCell ref="AH106:AJ106"/>
    <mergeCell ref="AK106:AN106"/>
    <mergeCell ref="AO106:AR106"/>
    <mergeCell ref="U107:W107"/>
    <mergeCell ref="AH107:AJ107"/>
    <mergeCell ref="AB105:AB106"/>
    <mergeCell ref="AC105:AC106"/>
    <mergeCell ref="AD105:AE106"/>
    <mergeCell ref="AF105:AG106"/>
    <mergeCell ref="AH105:AJ105"/>
    <mergeCell ref="AK105:AN105"/>
    <mergeCell ref="R105:T107"/>
    <mergeCell ref="U105:W106"/>
    <mergeCell ref="X105:X106"/>
    <mergeCell ref="Y105:Y106"/>
    <mergeCell ref="Z105:Z106"/>
    <mergeCell ref="AA105:AA106"/>
    <mergeCell ref="O105:Q105"/>
    <mergeCell ref="AK107:AN107"/>
    <mergeCell ref="AO107:AR107"/>
    <mergeCell ref="AV107:AX107"/>
    <mergeCell ref="AV102:AX103"/>
    <mergeCell ref="BC102:BL104"/>
    <mergeCell ref="O103:Q104"/>
    <mergeCell ref="AH103:AJ103"/>
    <mergeCell ref="AK103:AN103"/>
    <mergeCell ref="AO103:AR103"/>
    <mergeCell ref="AV104:AX104"/>
    <mergeCell ref="AC102:AC103"/>
    <mergeCell ref="AD102:AE103"/>
    <mergeCell ref="AF102:AG103"/>
    <mergeCell ref="AH102:AJ102"/>
    <mergeCell ref="AK102:AN102"/>
    <mergeCell ref="AO102:AR102"/>
    <mergeCell ref="U102:W103"/>
    <mergeCell ref="X102:X103"/>
    <mergeCell ref="Y102:Y103"/>
    <mergeCell ref="Z102:Z103"/>
    <mergeCell ref="AA102:AA103"/>
    <mergeCell ref="AB102:AB103"/>
    <mergeCell ref="AV101:AX101"/>
    <mergeCell ref="A102:A104"/>
    <mergeCell ref="B102:F103"/>
    <mergeCell ref="G102:L104"/>
    <mergeCell ref="M102:M104"/>
    <mergeCell ref="N102:N104"/>
    <mergeCell ref="O102:Q102"/>
    <mergeCell ref="R102:T104"/>
    <mergeCell ref="A99:A101"/>
    <mergeCell ref="B99:F100"/>
    <mergeCell ref="G99:L101"/>
    <mergeCell ref="M99:M101"/>
    <mergeCell ref="N99:N101"/>
    <mergeCell ref="B101:D101"/>
    <mergeCell ref="E101:F101"/>
    <mergeCell ref="B104:D104"/>
    <mergeCell ref="E104:F104"/>
    <mergeCell ref="U104:W104"/>
    <mergeCell ref="AH104:AJ104"/>
    <mergeCell ref="AK104:AN104"/>
    <mergeCell ref="AO99:AR99"/>
    <mergeCell ref="AS99:AU101"/>
    <mergeCell ref="AO104:AR104"/>
    <mergeCell ref="AS102:AU104"/>
    <mergeCell ref="AB96:AB97"/>
    <mergeCell ref="AV99:AX100"/>
    <mergeCell ref="BC99:BL101"/>
    <mergeCell ref="O100:Q101"/>
    <mergeCell ref="AH100:AJ100"/>
    <mergeCell ref="AK100:AN100"/>
    <mergeCell ref="AO100:AR100"/>
    <mergeCell ref="U101:W101"/>
    <mergeCell ref="AH101:AJ101"/>
    <mergeCell ref="AB99:AB100"/>
    <mergeCell ref="AC99:AC100"/>
    <mergeCell ref="AD99:AE100"/>
    <mergeCell ref="AF99:AG100"/>
    <mergeCell ref="AH99:AJ99"/>
    <mergeCell ref="AK99:AN99"/>
    <mergeCell ref="R99:T101"/>
    <mergeCell ref="U99:W100"/>
    <mergeCell ref="X99:X100"/>
    <mergeCell ref="Y99:Y100"/>
    <mergeCell ref="Z99:Z100"/>
    <mergeCell ref="AA99:AA100"/>
    <mergeCell ref="O99:Q99"/>
    <mergeCell ref="AK101:AN101"/>
    <mergeCell ref="AO101:AR101"/>
    <mergeCell ref="U98:W98"/>
    <mergeCell ref="AH98:AJ98"/>
    <mergeCell ref="AK98:AN98"/>
    <mergeCell ref="AO93:AR93"/>
    <mergeCell ref="AS93:AU95"/>
    <mergeCell ref="AO98:AR98"/>
    <mergeCell ref="AS96:AU98"/>
    <mergeCell ref="AV96:AX97"/>
    <mergeCell ref="BC96:BL98"/>
    <mergeCell ref="AH97:AJ97"/>
    <mergeCell ref="AK97:AN97"/>
    <mergeCell ref="AO97:AR97"/>
    <mergeCell ref="AV98:AX98"/>
    <mergeCell ref="AC96:AC97"/>
    <mergeCell ref="AD96:AE97"/>
    <mergeCell ref="AF96:AG97"/>
    <mergeCell ref="AH96:AJ96"/>
    <mergeCell ref="AK96:AN96"/>
    <mergeCell ref="AO96:AR96"/>
    <mergeCell ref="U96:W97"/>
    <mergeCell ref="X96:X97"/>
    <mergeCell ref="Y96:Y97"/>
    <mergeCell ref="Z96:Z97"/>
    <mergeCell ref="AA96:AA97"/>
    <mergeCell ref="A96:A98"/>
    <mergeCell ref="B96:F97"/>
    <mergeCell ref="G96:L98"/>
    <mergeCell ref="M96:M98"/>
    <mergeCell ref="N96:N98"/>
    <mergeCell ref="O96:Q96"/>
    <mergeCell ref="R96:T98"/>
    <mergeCell ref="A93:A95"/>
    <mergeCell ref="B93:F94"/>
    <mergeCell ref="G93:L95"/>
    <mergeCell ref="M93:M95"/>
    <mergeCell ref="N93:N95"/>
    <mergeCell ref="B95:D95"/>
    <mergeCell ref="E95:F95"/>
    <mergeCell ref="B98:D98"/>
    <mergeCell ref="E98:F98"/>
    <mergeCell ref="O97:Q98"/>
    <mergeCell ref="AV93:AX94"/>
    <mergeCell ref="BC93:BL95"/>
    <mergeCell ref="O94:Q95"/>
    <mergeCell ref="AH94:AJ94"/>
    <mergeCell ref="AK94:AN94"/>
    <mergeCell ref="AO94:AR94"/>
    <mergeCell ref="U95:W95"/>
    <mergeCell ref="AH95:AJ95"/>
    <mergeCell ref="AB93:AB94"/>
    <mergeCell ref="AC93:AC94"/>
    <mergeCell ref="AD93:AE94"/>
    <mergeCell ref="AF93:AG94"/>
    <mergeCell ref="AH93:AJ93"/>
    <mergeCell ref="AK93:AN93"/>
    <mergeCell ref="R93:T95"/>
    <mergeCell ref="U93:W94"/>
    <mergeCell ref="X93:X94"/>
    <mergeCell ref="Y93:Y94"/>
    <mergeCell ref="Z93:Z94"/>
    <mergeCell ref="AA93:AA94"/>
    <mergeCell ref="O93:Q93"/>
    <mergeCell ref="AK95:AN95"/>
    <mergeCell ref="AO95:AR95"/>
    <mergeCell ref="AV95:AX95"/>
    <mergeCell ref="B91:D92"/>
    <mergeCell ref="E91:F92"/>
    <mergeCell ref="AH91:AJ91"/>
    <mergeCell ref="AK91:AN91"/>
    <mergeCell ref="AO91:AR91"/>
    <mergeCell ref="AV91:AX92"/>
    <mergeCell ref="AD92:AE92"/>
    <mergeCell ref="AF92:AG92"/>
    <mergeCell ref="AH92:AJ92"/>
    <mergeCell ref="AK92:AN92"/>
    <mergeCell ref="Z89:AA92"/>
    <mergeCell ref="AB89:AC92"/>
    <mergeCell ref="AH89:AR89"/>
    <mergeCell ref="AV89:AX90"/>
    <mergeCell ref="O87:Q89"/>
    <mergeCell ref="R87:T92"/>
    <mergeCell ref="U87:AC88"/>
    <mergeCell ref="AD87:AG87"/>
    <mergeCell ref="AH87:AR88"/>
    <mergeCell ref="AS87:AU92"/>
    <mergeCell ref="C80:C81"/>
    <mergeCell ref="D80:BI81"/>
    <mergeCell ref="D82:BI82"/>
    <mergeCell ref="A83:BL83"/>
    <mergeCell ref="A85:BL85"/>
    <mergeCell ref="A87:A92"/>
    <mergeCell ref="B87:F90"/>
    <mergeCell ref="G87:L92"/>
    <mergeCell ref="M87:M92"/>
    <mergeCell ref="N87:N92"/>
    <mergeCell ref="BC89:BL92"/>
    <mergeCell ref="O90:Q92"/>
    <mergeCell ref="U90:W92"/>
    <mergeCell ref="X90:Y92"/>
    <mergeCell ref="AH90:AJ90"/>
    <mergeCell ref="AK90:AN90"/>
    <mergeCell ref="AO90:AR90"/>
    <mergeCell ref="AO92:AR92"/>
    <mergeCell ref="AV87:AX88"/>
    <mergeCell ref="AY87:BB92"/>
    <mergeCell ref="BC87:BL88"/>
    <mergeCell ref="AD88:AE91"/>
    <mergeCell ref="AF88:AG91"/>
    <mergeCell ref="U89:Y89"/>
    <mergeCell ref="U69:W69"/>
    <mergeCell ref="AY73:BB74"/>
    <mergeCell ref="BC73:BL74"/>
    <mergeCell ref="A75:B75"/>
    <mergeCell ref="D75:BI76"/>
    <mergeCell ref="D77:BI77"/>
    <mergeCell ref="C78:C79"/>
    <mergeCell ref="D78:BI79"/>
    <mergeCell ref="AK72:AN72"/>
    <mergeCell ref="AO72:AR72"/>
    <mergeCell ref="AV72:AX72"/>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AS70:AU72"/>
    <mergeCell ref="AV70:AX71"/>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O70:AR70"/>
    <mergeCell ref="AH69:AJ69"/>
    <mergeCell ref="AK69:AN69"/>
    <mergeCell ref="AO64:AR64"/>
    <mergeCell ref="AS64:AU66"/>
    <mergeCell ref="AO69:AR69"/>
    <mergeCell ref="AS67:AU69"/>
    <mergeCell ref="AV67:AX68"/>
    <mergeCell ref="BC67:BL69"/>
    <mergeCell ref="AH68:AJ68"/>
    <mergeCell ref="AK68:AN68"/>
    <mergeCell ref="AO68:AR68"/>
    <mergeCell ref="AV69:AX69"/>
    <mergeCell ref="AV64:AX65"/>
    <mergeCell ref="BC64:BL66"/>
    <mergeCell ref="AH65:AJ65"/>
    <mergeCell ref="AK65:AN65"/>
    <mergeCell ref="AO65:AR65"/>
    <mergeCell ref="AO66:AR66"/>
    <mergeCell ref="AV66:AX66"/>
    <mergeCell ref="AC67:AC68"/>
    <mergeCell ref="AD67:AE68"/>
    <mergeCell ref="AF67:AG68"/>
    <mergeCell ref="AH67:AJ67"/>
    <mergeCell ref="AK67:AN67"/>
    <mergeCell ref="AO67:AR67"/>
    <mergeCell ref="U67:W68"/>
    <mergeCell ref="X67:X68"/>
    <mergeCell ref="Y67:Y68"/>
    <mergeCell ref="Z67:Z68"/>
    <mergeCell ref="AA67:AA68"/>
    <mergeCell ref="AB67:AB68"/>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O65:Q66"/>
    <mergeCell ref="O64:Q64"/>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AK66:AN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61" priority="44">
      <formula>LEN(TRIM(B11))=0</formula>
    </cfRule>
  </conditionalFormatting>
  <conditionalFormatting sqref="B52:G52 B53:F53 E54:F54 B55:G55 B56:F56 E57:F57">
    <cfRule type="containsBlanks" dxfId="160" priority="25">
      <formula>LEN(TRIM(B52))=0</formula>
    </cfRule>
  </conditionalFormatting>
  <conditionalFormatting sqref="B93:G93 B94:F94 E95:F95 B96:G96 B97:F97 E98:F98">
    <cfRule type="containsBlanks" dxfId="159" priority="6">
      <formula>LEN(TRIM(B93))=0</formula>
    </cfRule>
  </conditionalFormatting>
  <conditionalFormatting sqref="M11:M31 U11:X31 Z11:Z31 B17:G17 B18:F18 E19:F19">
    <cfRule type="containsBlanks" dxfId="158" priority="42">
      <formula>LEN(TRIM(B11))=0</formula>
    </cfRule>
  </conditionalFormatting>
  <conditionalFormatting sqref="M52:M72 U52:X72 Z52:Z72 B58:G58 B59:F59 E60:F60">
    <cfRule type="containsBlanks" dxfId="157" priority="23">
      <formula>LEN(TRIM(B52))=0</formula>
    </cfRule>
  </conditionalFormatting>
  <conditionalFormatting sqref="M93:M113 U93:X113 Z93:Z113 B99:G99 B100:F100 E101:F101">
    <cfRule type="containsBlanks" dxfId="156" priority="4">
      <formula>LEN(TRIM(B93))=0</formula>
    </cfRule>
  </conditionalFormatting>
  <conditionalFormatting sqref="N11:O12 B13:D13 N13 N14:O15 B16:D16 N16">
    <cfRule type="containsBlanks" dxfId="155" priority="43">
      <formula>LEN(TRIM(B11))=0</formula>
    </cfRule>
  </conditionalFormatting>
  <conditionalFormatting sqref="N20:O21 B22:D22 N22 AD22 AF22 N23:O24 B25:D25 N25 AD25 AF25 N26:O27 B28:D28 N28 AD28 AF28 N29:O30 B31:D31 N31 AD31 AF31">
    <cfRule type="containsBlanks" dxfId="154" priority="69">
      <formula>LEN(TRIM(B20))=0</formula>
    </cfRule>
  </conditionalFormatting>
  <conditionalFormatting sqref="N52:O53 B54:D54 N54 N55:O56 B57:D57 N57">
    <cfRule type="containsBlanks" dxfId="153" priority="24">
      <formula>LEN(TRIM(B52))=0</formula>
    </cfRule>
  </conditionalFormatting>
  <conditionalFormatting sqref="N61:O62 B63:D63 N63 AD63 AF63 N64:O65 B66:D66 N66 AD66 AF66 N67:O68 B69:D69 N69 AD69 AF69 N70:O71 B72:D72 N72 AD72 AF72">
    <cfRule type="containsBlanks" dxfId="152" priority="37">
      <formula>LEN(TRIM(B61))=0</formula>
    </cfRule>
  </conditionalFormatting>
  <conditionalFormatting sqref="N93:O94 B95:D95 N95 N96:O97 B98:D98 N98">
    <cfRule type="containsBlanks" dxfId="151" priority="5">
      <formula>LEN(TRIM(B93))=0</formula>
    </cfRule>
  </conditionalFormatting>
  <conditionalFormatting sqref="N102:O103 B104:D104 N104 AD104 AF104 N105:O106 B107:D107 N107 AD107 AF107 N108:O109 B110:D110 N110 AD110 AF110 N111:O112 B113:D113 N113 AD113 AF113">
    <cfRule type="containsBlanks" dxfId="150" priority="18">
      <formula>LEN(TRIM(B102))=0</formula>
    </cfRule>
  </conditionalFormatting>
  <conditionalFormatting sqref="R11:T31 N17:O18 B19:D19 N19">
    <cfRule type="containsBlanks" dxfId="149" priority="41">
      <formula>LEN(TRIM(B11))=0</formula>
    </cfRule>
  </conditionalFormatting>
  <conditionalFormatting sqref="R52:T72 N58:O59 B60:D60 N60">
    <cfRule type="containsBlanks" dxfId="148" priority="22">
      <formula>LEN(TRIM(B52))=0</formula>
    </cfRule>
  </conditionalFormatting>
  <conditionalFormatting sqref="R93:T113 N99:O100 B101:D101 N101">
    <cfRule type="containsBlanks" dxfId="147" priority="3">
      <formula>LEN(TRIM(B93))=0</formula>
    </cfRule>
  </conditionalFormatting>
  <conditionalFormatting sqref="AD13 AF13 AD16 AF16">
    <cfRule type="containsBlanks" dxfId="146" priority="47">
      <formula>LEN(TRIM(AD13))=0</formula>
    </cfRule>
  </conditionalFormatting>
  <conditionalFormatting sqref="AD19 AF19">
    <cfRule type="containsBlanks" dxfId="145" priority="45">
      <formula>LEN(TRIM(AD19))=0</formula>
    </cfRule>
  </conditionalFormatting>
  <conditionalFormatting sqref="AD54 AF54 AD57 AF57">
    <cfRule type="containsBlanks" dxfId="144" priority="28">
      <formula>LEN(TRIM(AD54))=0</formula>
    </cfRule>
  </conditionalFormatting>
  <conditionalFormatting sqref="AD60 AF60">
    <cfRule type="containsBlanks" dxfId="143" priority="26">
      <formula>LEN(TRIM(AD60))=0</formula>
    </cfRule>
  </conditionalFormatting>
  <conditionalFormatting sqref="AD95 AF95 AD98 AF98">
    <cfRule type="containsBlanks" dxfId="142" priority="9">
      <formula>LEN(TRIM(AD95))=0</formula>
    </cfRule>
  </conditionalFormatting>
  <conditionalFormatting sqref="AD101 AF101">
    <cfRule type="containsBlanks" dxfId="141" priority="7">
      <formula>LEN(TRIM(AD101))=0</formula>
    </cfRule>
  </conditionalFormatting>
  <conditionalFormatting sqref="AD11:AG12 AE13 AG13:AK13 AD14:AG15 AE16 AG16">
    <cfRule type="containsBlanks" dxfId="140" priority="48">
      <formula>LEN(TRIM(AD11))=0</formula>
    </cfRule>
  </conditionalFormatting>
  <conditionalFormatting sqref="AD17:AG18 AE19 AG19">
    <cfRule type="containsBlanks" dxfId="139" priority="46">
      <formula>LEN(TRIM(AD17))=0</formula>
    </cfRule>
  </conditionalFormatting>
  <conditionalFormatting sqref="AD52:AG53 AE54 AG54:AK54 AD55:AG56 AE57 AG57">
    <cfRule type="containsBlanks" dxfId="138" priority="29">
      <formula>LEN(TRIM(AD52))=0</formula>
    </cfRule>
  </conditionalFormatting>
  <conditionalFormatting sqref="AD58:AG59 AE60 AG60">
    <cfRule type="containsBlanks" dxfId="137" priority="27">
      <formula>LEN(TRIM(AD58))=0</formula>
    </cfRule>
  </conditionalFormatting>
  <conditionalFormatting sqref="AD93:AG94 AE95 AG95:AK95 AD96:AG97 AE98 AG98">
    <cfRule type="containsBlanks" dxfId="136" priority="10">
      <formula>LEN(TRIM(AD93))=0</formula>
    </cfRule>
  </conditionalFormatting>
  <conditionalFormatting sqref="AD99:AG100 AE101 AG101">
    <cfRule type="containsBlanks" dxfId="135" priority="8">
      <formula>LEN(TRIM(AD99))=0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34" priority="70">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33" priority="38">
      <formula>LEN(TRIM(B52))=0</formula>
    </cfRule>
  </conditionalFormatting>
  <conditionalFormatting sqref="AH93:AK93 BC93 BC96 B102:G102 BC102 AD102:AJ103 B103:F103 E104:F104 AE104 AG104:AJ104 B105:G105 AD105:AJ106 B106:F106 E107:F107 AE107 AG107:AJ107 B108:G108 BC108 AD108:AJ109 B109:F109 E110:F110 AE110 AG110:AJ110 B111:G111 BC111 AD111:AJ112 B112:F112 E113:F113 AE113 AG113:AJ113">
    <cfRule type="containsBlanks" dxfId="132" priority="19">
      <formula>LEN(TRIM(B93))=0</formula>
    </cfRule>
  </conditionalFormatting>
  <conditionalFormatting sqref="AH12:AN12">
    <cfRule type="containsBlanks" dxfId="131" priority="63">
      <formula>LEN(TRIM(AH12))=0</formula>
    </cfRule>
  </conditionalFormatting>
  <conditionalFormatting sqref="AH53:AN53">
    <cfRule type="containsBlanks" dxfId="130" priority="35">
      <formula>LEN(TRIM(AH53))=0</formula>
    </cfRule>
  </conditionalFormatting>
  <conditionalFormatting sqref="AH94:AN94">
    <cfRule type="containsBlanks" dxfId="129" priority="16">
      <formula>LEN(TRIM(AH94))=0</formula>
    </cfRule>
  </conditionalFormatting>
  <conditionalFormatting sqref="AK14:AN31">
    <cfRule type="containsBlanks" dxfId="128" priority="62">
      <formula>LEN(TRIM(AK14))=0</formula>
    </cfRule>
  </conditionalFormatting>
  <conditionalFormatting sqref="AK55:AN72">
    <cfRule type="containsBlanks" dxfId="127" priority="34">
      <formula>LEN(TRIM(AK55))=0</formula>
    </cfRule>
  </conditionalFormatting>
  <conditionalFormatting sqref="AK96:AN113">
    <cfRule type="containsBlanks" dxfId="126" priority="15">
      <formula>LEN(TRIM(AK96))=0</formula>
    </cfRule>
  </conditionalFormatting>
  <conditionalFormatting sqref="AO11:AR31 AH14:AJ19 BC17">
    <cfRule type="containsBlanks" dxfId="125" priority="68">
      <formula>LEN(TRIM(AH11))=0</formula>
    </cfRule>
  </conditionalFormatting>
  <conditionalFormatting sqref="AO52:AR72 AH55:AJ60 BC58">
    <cfRule type="containsBlanks" dxfId="124" priority="36">
      <formula>LEN(TRIM(AH52))=0</formula>
    </cfRule>
  </conditionalFormatting>
  <conditionalFormatting sqref="AO93:AR113 AH96:AJ101 BC99">
    <cfRule type="containsBlanks" dxfId="123" priority="17">
      <formula>LEN(TRIM(AH93))=0</formula>
    </cfRule>
  </conditionalFormatting>
  <conditionalFormatting sqref="AV11 AV31">
    <cfRule type="containsBlanks" dxfId="122" priority="61">
      <formula>LEN(TRIM(AV11))=0</formula>
    </cfRule>
  </conditionalFormatting>
  <conditionalFormatting sqref="AV13:AV14">
    <cfRule type="containsBlanks" dxfId="121" priority="40">
      <formula>LEN(TRIM(AV13))=0</formula>
    </cfRule>
  </conditionalFormatting>
  <conditionalFormatting sqref="AV16:AV17 AV19:AV20">
    <cfRule type="containsBlanks" dxfId="120" priority="39">
      <formula>LEN(TRIM(AV16))=0</formula>
    </cfRule>
  </conditionalFormatting>
  <conditionalFormatting sqref="AV22:AV23 AV25:AV26">
    <cfRule type="containsBlanks" dxfId="119" priority="60">
      <formula>LEN(TRIM(AV22))=0</formula>
    </cfRule>
  </conditionalFormatting>
  <conditionalFormatting sqref="AV28:AV29">
    <cfRule type="containsBlanks" dxfId="118" priority="59">
      <formula>LEN(TRIM(AV28))=0</formula>
    </cfRule>
  </conditionalFormatting>
  <conditionalFormatting sqref="AV52 AV72">
    <cfRule type="containsBlanks" dxfId="117" priority="33">
      <formula>LEN(TRIM(AV52))=0</formula>
    </cfRule>
  </conditionalFormatting>
  <conditionalFormatting sqref="AV54:AV55">
    <cfRule type="containsBlanks" dxfId="116" priority="21">
      <formula>LEN(TRIM(AV54))=0</formula>
    </cfRule>
  </conditionalFormatting>
  <conditionalFormatting sqref="AV57:AV58 AV60:AV61">
    <cfRule type="containsBlanks" dxfId="115" priority="20">
      <formula>LEN(TRIM(AV57))=0</formula>
    </cfRule>
  </conditionalFormatting>
  <conditionalFormatting sqref="AV63:AV64 AV66:AV67">
    <cfRule type="containsBlanks" dxfId="114" priority="32">
      <formula>LEN(TRIM(AV63))=0</formula>
    </cfRule>
  </conditionalFormatting>
  <conditionalFormatting sqref="AV69:AV70">
    <cfRule type="containsBlanks" dxfId="113" priority="31">
      <formula>LEN(TRIM(AV69))=0</formula>
    </cfRule>
  </conditionalFormatting>
  <conditionalFormatting sqref="AV93 AV113">
    <cfRule type="containsBlanks" dxfId="112" priority="14">
      <formula>LEN(TRIM(AV93))=0</formula>
    </cfRule>
  </conditionalFormatting>
  <conditionalFormatting sqref="AV95:AV96">
    <cfRule type="containsBlanks" dxfId="111" priority="2">
      <formula>LEN(TRIM(AV95))=0</formula>
    </cfRule>
  </conditionalFormatting>
  <conditionalFormatting sqref="AV98:AV99 AV101:AV102">
    <cfRule type="containsBlanks" dxfId="110" priority="1">
      <formula>LEN(TRIM(AV98))=0</formula>
    </cfRule>
  </conditionalFormatting>
  <conditionalFormatting sqref="AV104:AV105 AV107:AV108">
    <cfRule type="containsBlanks" dxfId="109" priority="13">
      <formula>LEN(TRIM(AV104))=0</formula>
    </cfRule>
  </conditionalFormatting>
  <conditionalFormatting sqref="AV110:AV111">
    <cfRule type="containsBlanks" dxfId="108" priority="12">
      <formula>LEN(TRIM(AV110))=0</formula>
    </cfRule>
  </conditionalFormatting>
  <conditionalFormatting sqref="BC23">
    <cfRule type="containsBlanks" dxfId="107" priority="58">
      <formula>LEN(TRIM(BC23))=0</formula>
    </cfRule>
  </conditionalFormatting>
  <conditionalFormatting sqref="BC64">
    <cfRule type="containsBlanks" dxfId="106" priority="30">
      <formula>LEN(TRIM(BC64))=0</formula>
    </cfRule>
  </conditionalFormatting>
  <conditionalFormatting sqref="BC105">
    <cfRule type="containsBlanks" dxfId="105" priority="11">
      <formula>LEN(TRIM(BC105))=0</formula>
    </cfRule>
  </conditionalFormatting>
  <dataValidations count="6">
    <dataValidation type="list" allowBlank="1" showInputMessage="1" showErrorMessage="1" sqref="O12:Q13 O18:Q19 O53:Q54 O59:Q60 O94:Q95 O100:Q101" xr:uid="{E77E7848-4441-433B-B536-68A96C8568EE}">
      <formula1>"　,施設長,保育士,看護師,准看護師,管理栄養士,栄養士,調理師,子育て支援員(地域型保育),幼稚園教諭,小学校教諭,養護教諭"</formula1>
    </dataValidation>
    <dataValidation type="list" allowBlank="1" showInputMessage="1" showErrorMessage="1" sqref="O71:Q72 O56:Q57 O103:Q104 O21:Q22 O24:Q25 O27:Q28 O30:Q31 O106:Q107 O109:Q110 O112:Q113 O97:Q98 O15:Q16 O62:Q63 O65:Q66 O68:Q69" xr:uid="{640CD636-59D3-44D1-880A-0397FF1C2B18}">
      <formula1>"　,施設長,保育士,看護師,准看護師,管理栄養士,栄養士,調理師,子育て支援員(地域型保育コース),幼稚園教諭,小学校教諭,養護教諭"</formula1>
    </dataValidation>
    <dataValidation type="list" allowBlank="1" showInputMessage="1" showErrorMessage="1" sqref="AD28 AD110 AF113 AF31 AD31 AD113 AD107 AD25 AF28 AF22 AD22 AF25 AF110 AF104 AD104 AF107 AF95 AD95 AF98 AD98 AF101 AD101 AF13 AD13 AF16 AD16 AF19 AD19 AD69 AF72 AD72 AD66 AF69 AF63 AD63 AF66 AF54 AD54 AF57 AD57 AF60 AD60" xr:uid="{1BFB51E5-C12B-4B27-99BA-E7FEA9FBAA05}">
      <formula1>"　,格付表,月給,日給,時給"</formula1>
    </dataValidation>
    <dataValidation type="list" allowBlank="1" showInputMessage="1" showErrorMessage="1" sqref="O102:Q102 O20:Q20 O23:Q23 O26:Q26 O29:Q29 N11:N31 O105:Q105 O108:Q108 O111:Q111 N93:N113 O96:Q96 O93:Q93 O99:Q99 O14:Q14 O11:Q11 O17:Q17 O61:Q61 O64:Q64 O67:Q67 O70:Q70 N52:N72 O55:Q55 O52:Q52 O58:Q58" xr:uid="{0E0C60B1-0CA4-4550-93A1-6B0D15AD481B}">
      <formula1>"　,有,無"</formula1>
    </dataValidation>
    <dataValidation type="list" allowBlank="1" showInputMessage="1" showErrorMessage="1" sqref="R93:T113 R11:T31 R52:T72" xr:uid="{BE3352AF-E2BF-43AF-882B-5D69D057E299}">
      <formula1>"　,大学院,大学,短大,専門学校,高校,中学校,特別支援学校"</formula1>
    </dataValidation>
    <dataValidation type="list" allowBlank="1" showInputMessage="1" showErrorMessage="1" sqref="B13:D13 B16:D16 B31:D31 B22:D22 B25:D25 B28:D28 B19:D19 B54:D54 B57:D57 B72:D72 B63:D63 B66:D66 B69:D69 B60:D60 B95:D95 B98:D98 B113:D113 B104:D104 B107:D107 B110:D110 B101:D101" xr:uid="{42FE454C-7771-4249-9B67-19962F826319}">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2" manualBreakCount="2">
    <brk id="41" max="63" man="1"/>
    <brk id="124"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10721"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10722"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10723"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10724"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10725"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10726"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10727"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10728"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10729"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10730"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10731"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10732"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10733"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10734"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10735"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10736"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310738" r:id="rId20" name="Check Box 18">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10739" r:id="rId21" name="Check Box 19">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10740" r:id="rId22" name="Check Box 20">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310741" r:id="rId23" name="Check Box 21">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310742" r:id="rId24" name="Check Box 22">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310743" r:id="rId25" name="Check Box 23">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310744" r:id="rId26" name="Check Box 24">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10745" r:id="rId27" name="Check Box 25">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10746" r:id="rId28" name="Check Box 26">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310747" r:id="rId29" name="Check Box 27">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310748" r:id="rId30" name="Check Box 28">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310749" r:id="rId31" name="Check Box 29">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310750" r:id="rId32" name="Check Box 30">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310751" r:id="rId33" name="Check Box 31">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310752" r:id="rId34" name="Check Box 32">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310753" r:id="rId35" name="Check Box 33">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mc:AlternateContent xmlns:mc="http://schemas.openxmlformats.org/markup-compatibility/2006">
          <mc:Choice Requires="x14">
            <control shapeId="1310754" r:id="rId36" name="Check Box 34">
              <controlPr defaultSize="0" autoFill="0" autoLine="0" autoPict="0">
                <anchor moveWithCells="1" sizeWithCells="1">
                  <from>
                    <xdr:col>50</xdr:col>
                    <xdr:colOff>38100</xdr:colOff>
                    <xdr:row>92</xdr:row>
                    <xdr:rowOff>114300</xdr:rowOff>
                  </from>
                  <to>
                    <xdr:col>54</xdr:col>
                    <xdr:colOff>0</xdr:colOff>
                    <xdr:row>93</xdr:row>
                    <xdr:rowOff>114300</xdr:rowOff>
                  </to>
                </anchor>
              </controlPr>
            </control>
          </mc:Choice>
        </mc:AlternateContent>
        <mc:AlternateContent xmlns:mc="http://schemas.openxmlformats.org/markup-compatibility/2006">
          <mc:Choice Requires="x14">
            <control shapeId="1310755" r:id="rId37" name="Check Box 35">
              <controlPr defaultSize="0" autoFill="0" autoLine="0" autoPict="0">
                <anchor moveWithCells="1" sizeWithCells="1">
                  <from>
                    <xdr:col>50</xdr:col>
                    <xdr:colOff>38100</xdr:colOff>
                    <xdr:row>93</xdr:row>
                    <xdr:rowOff>133350</xdr:rowOff>
                  </from>
                  <to>
                    <xdr:col>54</xdr:col>
                    <xdr:colOff>0</xdr:colOff>
                    <xdr:row>94</xdr:row>
                    <xdr:rowOff>133350</xdr:rowOff>
                  </to>
                </anchor>
              </controlPr>
            </control>
          </mc:Choice>
        </mc:AlternateContent>
        <mc:AlternateContent xmlns:mc="http://schemas.openxmlformats.org/markup-compatibility/2006">
          <mc:Choice Requires="x14">
            <control shapeId="1310756" r:id="rId38" name="Check Box 36">
              <controlPr defaultSize="0" autoFill="0" autoLine="0" autoPict="0">
                <anchor moveWithCells="1" sizeWithCells="1">
                  <from>
                    <xdr:col>50</xdr:col>
                    <xdr:colOff>38100</xdr:colOff>
                    <xdr:row>95</xdr:row>
                    <xdr:rowOff>114300</xdr:rowOff>
                  </from>
                  <to>
                    <xdr:col>54</xdr:col>
                    <xdr:colOff>0</xdr:colOff>
                    <xdr:row>96</xdr:row>
                    <xdr:rowOff>114300</xdr:rowOff>
                  </to>
                </anchor>
              </controlPr>
            </control>
          </mc:Choice>
        </mc:AlternateContent>
        <mc:AlternateContent xmlns:mc="http://schemas.openxmlformats.org/markup-compatibility/2006">
          <mc:Choice Requires="x14">
            <control shapeId="1310757" r:id="rId39" name="Check Box 37">
              <controlPr defaultSize="0" autoFill="0" autoLine="0" autoPict="0">
                <anchor moveWithCells="1" sizeWithCells="1">
                  <from>
                    <xdr:col>50</xdr:col>
                    <xdr:colOff>38100</xdr:colOff>
                    <xdr:row>96</xdr:row>
                    <xdr:rowOff>133350</xdr:rowOff>
                  </from>
                  <to>
                    <xdr:col>54</xdr:col>
                    <xdr:colOff>0</xdr:colOff>
                    <xdr:row>97</xdr:row>
                    <xdr:rowOff>133350</xdr:rowOff>
                  </to>
                </anchor>
              </controlPr>
            </control>
          </mc:Choice>
        </mc:AlternateContent>
        <mc:AlternateContent xmlns:mc="http://schemas.openxmlformats.org/markup-compatibility/2006">
          <mc:Choice Requires="x14">
            <control shapeId="1310758" r:id="rId40" name="Check Box 38">
              <controlPr defaultSize="0" autoFill="0" autoLine="0" autoPict="0">
                <anchor moveWithCells="1" sizeWithCells="1">
                  <from>
                    <xdr:col>50</xdr:col>
                    <xdr:colOff>38100</xdr:colOff>
                    <xdr:row>98</xdr:row>
                    <xdr:rowOff>114300</xdr:rowOff>
                  </from>
                  <to>
                    <xdr:col>54</xdr:col>
                    <xdr:colOff>0</xdr:colOff>
                    <xdr:row>99</xdr:row>
                    <xdr:rowOff>114300</xdr:rowOff>
                  </to>
                </anchor>
              </controlPr>
            </control>
          </mc:Choice>
        </mc:AlternateContent>
        <mc:AlternateContent xmlns:mc="http://schemas.openxmlformats.org/markup-compatibility/2006">
          <mc:Choice Requires="x14">
            <control shapeId="1310759" r:id="rId41" name="Check Box 39">
              <controlPr defaultSize="0" autoFill="0" autoLine="0" autoPict="0">
                <anchor moveWithCells="1" sizeWithCells="1">
                  <from>
                    <xdr:col>50</xdr:col>
                    <xdr:colOff>38100</xdr:colOff>
                    <xdr:row>99</xdr:row>
                    <xdr:rowOff>133350</xdr:rowOff>
                  </from>
                  <to>
                    <xdr:col>54</xdr:col>
                    <xdr:colOff>0</xdr:colOff>
                    <xdr:row>100</xdr:row>
                    <xdr:rowOff>133350</xdr:rowOff>
                  </to>
                </anchor>
              </controlPr>
            </control>
          </mc:Choice>
        </mc:AlternateContent>
        <mc:AlternateContent xmlns:mc="http://schemas.openxmlformats.org/markup-compatibility/2006">
          <mc:Choice Requires="x14">
            <control shapeId="1310760" r:id="rId42" name="Check Box 40">
              <controlPr defaultSize="0" autoFill="0" autoLine="0" autoPict="0">
                <anchor moveWithCells="1" sizeWithCells="1">
                  <from>
                    <xdr:col>50</xdr:col>
                    <xdr:colOff>38100</xdr:colOff>
                    <xdr:row>92</xdr:row>
                    <xdr:rowOff>114300</xdr:rowOff>
                  </from>
                  <to>
                    <xdr:col>54</xdr:col>
                    <xdr:colOff>0</xdr:colOff>
                    <xdr:row>93</xdr:row>
                    <xdr:rowOff>114300</xdr:rowOff>
                  </to>
                </anchor>
              </controlPr>
            </control>
          </mc:Choice>
        </mc:AlternateContent>
        <mc:AlternateContent xmlns:mc="http://schemas.openxmlformats.org/markup-compatibility/2006">
          <mc:Choice Requires="x14">
            <control shapeId="1310761" r:id="rId43" name="Check Box 41">
              <controlPr defaultSize="0" autoFill="0" autoLine="0" autoPict="0">
                <anchor moveWithCells="1" sizeWithCells="1">
                  <from>
                    <xdr:col>50</xdr:col>
                    <xdr:colOff>38100</xdr:colOff>
                    <xdr:row>93</xdr:row>
                    <xdr:rowOff>133350</xdr:rowOff>
                  </from>
                  <to>
                    <xdr:col>54</xdr:col>
                    <xdr:colOff>0</xdr:colOff>
                    <xdr:row>94</xdr:row>
                    <xdr:rowOff>133350</xdr:rowOff>
                  </to>
                </anchor>
              </controlPr>
            </control>
          </mc:Choice>
        </mc:AlternateContent>
        <mc:AlternateContent xmlns:mc="http://schemas.openxmlformats.org/markup-compatibility/2006">
          <mc:Choice Requires="x14">
            <control shapeId="1310762" r:id="rId44" name="Check Box 42">
              <controlPr defaultSize="0" autoFill="0" autoLine="0" autoPict="0">
                <anchor moveWithCells="1" sizeWithCells="1">
                  <from>
                    <xdr:col>50</xdr:col>
                    <xdr:colOff>38100</xdr:colOff>
                    <xdr:row>101</xdr:row>
                    <xdr:rowOff>114300</xdr:rowOff>
                  </from>
                  <to>
                    <xdr:col>54</xdr:col>
                    <xdr:colOff>0</xdr:colOff>
                    <xdr:row>102</xdr:row>
                    <xdr:rowOff>114300</xdr:rowOff>
                  </to>
                </anchor>
              </controlPr>
            </control>
          </mc:Choice>
        </mc:AlternateContent>
        <mc:AlternateContent xmlns:mc="http://schemas.openxmlformats.org/markup-compatibility/2006">
          <mc:Choice Requires="x14">
            <control shapeId="1310763" r:id="rId45" name="Check Box 43">
              <controlPr defaultSize="0" autoFill="0" autoLine="0" autoPict="0">
                <anchor moveWithCells="1" sizeWithCells="1">
                  <from>
                    <xdr:col>50</xdr:col>
                    <xdr:colOff>38100</xdr:colOff>
                    <xdr:row>102</xdr:row>
                    <xdr:rowOff>133350</xdr:rowOff>
                  </from>
                  <to>
                    <xdr:col>54</xdr:col>
                    <xdr:colOff>0</xdr:colOff>
                    <xdr:row>103</xdr:row>
                    <xdr:rowOff>133350</xdr:rowOff>
                  </to>
                </anchor>
              </controlPr>
            </control>
          </mc:Choice>
        </mc:AlternateContent>
        <mc:AlternateContent xmlns:mc="http://schemas.openxmlformats.org/markup-compatibility/2006">
          <mc:Choice Requires="x14">
            <control shapeId="1310764" r:id="rId46" name="Check Box 44">
              <controlPr defaultSize="0" autoFill="0" autoLine="0" autoPict="0">
                <anchor moveWithCells="1" sizeWithCells="1">
                  <from>
                    <xdr:col>50</xdr:col>
                    <xdr:colOff>38100</xdr:colOff>
                    <xdr:row>104</xdr:row>
                    <xdr:rowOff>114300</xdr:rowOff>
                  </from>
                  <to>
                    <xdr:col>54</xdr:col>
                    <xdr:colOff>0</xdr:colOff>
                    <xdr:row>105</xdr:row>
                    <xdr:rowOff>114300</xdr:rowOff>
                  </to>
                </anchor>
              </controlPr>
            </control>
          </mc:Choice>
        </mc:AlternateContent>
        <mc:AlternateContent xmlns:mc="http://schemas.openxmlformats.org/markup-compatibility/2006">
          <mc:Choice Requires="x14">
            <control shapeId="1310765" r:id="rId47" name="Check Box 45">
              <controlPr defaultSize="0" autoFill="0" autoLine="0" autoPict="0">
                <anchor moveWithCells="1" sizeWithCells="1">
                  <from>
                    <xdr:col>50</xdr:col>
                    <xdr:colOff>38100</xdr:colOff>
                    <xdr:row>105</xdr:row>
                    <xdr:rowOff>133350</xdr:rowOff>
                  </from>
                  <to>
                    <xdr:col>54</xdr:col>
                    <xdr:colOff>0</xdr:colOff>
                    <xdr:row>106</xdr:row>
                    <xdr:rowOff>133350</xdr:rowOff>
                  </to>
                </anchor>
              </controlPr>
            </control>
          </mc:Choice>
        </mc:AlternateContent>
        <mc:AlternateContent xmlns:mc="http://schemas.openxmlformats.org/markup-compatibility/2006">
          <mc:Choice Requires="x14">
            <control shapeId="1310766" r:id="rId48" name="Check Box 46">
              <controlPr defaultSize="0" autoFill="0" autoLine="0" autoPict="0">
                <anchor moveWithCells="1" sizeWithCells="1">
                  <from>
                    <xdr:col>50</xdr:col>
                    <xdr:colOff>38100</xdr:colOff>
                    <xdr:row>107</xdr:row>
                    <xdr:rowOff>114300</xdr:rowOff>
                  </from>
                  <to>
                    <xdr:col>54</xdr:col>
                    <xdr:colOff>0</xdr:colOff>
                    <xdr:row>108</xdr:row>
                    <xdr:rowOff>114300</xdr:rowOff>
                  </to>
                </anchor>
              </controlPr>
            </control>
          </mc:Choice>
        </mc:AlternateContent>
        <mc:AlternateContent xmlns:mc="http://schemas.openxmlformats.org/markup-compatibility/2006">
          <mc:Choice Requires="x14">
            <control shapeId="1310767" r:id="rId49" name="Check Box 47">
              <controlPr defaultSize="0" autoFill="0" autoLine="0" autoPict="0">
                <anchor moveWithCells="1" sizeWithCells="1">
                  <from>
                    <xdr:col>50</xdr:col>
                    <xdr:colOff>38100</xdr:colOff>
                    <xdr:row>108</xdr:row>
                    <xdr:rowOff>133350</xdr:rowOff>
                  </from>
                  <to>
                    <xdr:col>54</xdr:col>
                    <xdr:colOff>0</xdr:colOff>
                    <xdr:row>109</xdr:row>
                    <xdr:rowOff>133350</xdr:rowOff>
                  </to>
                </anchor>
              </controlPr>
            </control>
          </mc:Choice>
        </mc:AlternateContent>
        <mc:AlternateContent xmlns:mc="http://schemas.openxmlformats.org/markup-compatibility/2006">
          <mc:Choice Requires="x14">
            <control shapeId="1310768" r:id="rId50" name="Check Box 48">
              <controlPr defaultSize="0" autoFill="0" autoLine="0" autoPict="0">
                <anchor moveWithCells="1" sizeWithCells="1">
                  <from>
                    <xdr:col>50</xdr:col>
                    <xdr:colOff>38100</xdr:colOff>
                    <xdr:row>110</xdr:row>
                    <xdr:rowOff>114300</xdr:rowOff>
                  </from>
                  <to>
                    <xdr:col>54</xdr:col>
                    <xdr:colOff>0</xdr:colOff>
                    <xdr:row>111</xdr:row>
                    <xdr:rowOff>114300</xdr:rowOff>
                  </to>
                </anchor>
              </controlPr>
            </control>
          </mc:Choice>
        </mc:AlternateContent>
        <mc:AlternateContent xmlns:mc="http://schemas.openxmlformats.org/markup-compatibility/2006">
          <mc:Choice Requires="x14">
            <control shapeId="1310769" r:id="rId51" name="Check Box 49">
              <controlPr defaultSize="0" autoFill="0" autoLine="0" autoPict="0">
                <anchor moveWithCells="1" sizeWithCells="1">
                  <from>
                    <xdr:col>50</xdr:col>
                    <xdr:colOff>38100</xdr:colOff>
                    <xdr:row>111</xdr:row>
                    <xdr:rowOff>133350</xdr:rowOff>
                  </from>
                  <to>
                    <xdr:col>54</xdr:col>
                    <xdr:colOff>0</xdr:colOff>
                    <xdr:row>112</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2B42-7656-4282-BEE2-036F342049B3}">
  <sheetPr>
    <tabColor theme="7" tint="0.59999389629810485"/>
  </sheetPr>
  <dimension ref="A1:BR51"/>
  <sheetViews>
    <sheetView showGridLines="0" view="pageBreakPreview" zoomScaleNormal="110" zoomScaleSheetLayoutView="100" workbookViewId="0">
      <selection activeCell="D8" sqref="D8:AB8"/>
    </sheetView>
  </sheetViews>
  <sheetFormatPr defaultColWidth="8" defaultRowHeight="12"/>
  <cols>
    <col min="1" max="2" width="1.375" style="54" customWidth="1"/>
    <col min="3" max="19" width="2.375" style="54" customWidth="1"/>
    <col min="20" max="20" width="3.25" style="54" customWidth="1"/>
    <col min="21" max="39" width="2.375" style="54" customWidth="1"/>
    <col min="40" max="40" width="1.25" style="54" customWidth="1"/>
    <col min="41" max="81" width="2.375" style="54" customWidth="1"/>
    <col min="82" max="87" width="3.625" style="54" customWidth="1"/>
    <col min="88" max="16384" width="8" style="54"/>
  </cols>
  <sheetData>
    <row r="1" spans="1:70" ht="14.1" customHeight="1">
      <c r="A1" s="1743" t="s">
        <v>1232</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P1" s="665"/>
      <c r="AQ1" s="665"/>
      <c r="AR1" s="665"/>
      <c r="AS1" s="665"/>
      <c r="AT1" s="665"/>
    </row>
    <row r="2" spans="1:70" ht="5.0999999999999996" customHeight="1" thickBot="1"/>
    <row r="3" spans="1:70" ht="14.1" customHeight="1">
      <c r="B3" s="1745" t="s">
        <v>320</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1746"/>
      <c r="AC3" s="2614"/>
      <c r="AD3" s="1829" t="s">
        <v>118</v>
      </c>
      <c r="AE3" s="1746"/>
      <c r="AF3" s="1746"/>
      <c r="AG3" s="1746"/>
      <c r="AH3" s="1746"/>
      <c r="AI3" s="1746"/>
      <c r="AJ3" s="1746"/>
      <c r="AK3" s="1746"/>
      <c r="AL3" s="1746"/>
      <c r="AM3" s="1746"/>
      <c r="AN3" s="1830"/>
    </row>
    <row r="4" spans="1:70" ht="6.95" customHeight="1">
      <c r="A4" s="55"/>
      <c r="B4" s="61"/>
      <c r="C4" s="55"/>
      <c r="D4" s="55"/>
      <c r="F4" s="79"/>
      <c r="G4" s="79"/>
      <c r="H4" s="79"/>
      <c r="I4" s="79"/>
      <c r="J4" s="79"/>
      <c r="K4" s="79"/>
      <c r="L4" s="79"/>
      <c r="M4" s="79"/>
      <c r="N4" s="79"/>
      <c r="O4" s="79"/>
      <c r="P4" s="79"/>
      <c r="Q4" s="79"/>
      <c r="R4" s="79"/>
      <c r="S4" s="79"/>
      <c r="V4" s="55"/>
      <c r="Y4" s="55"/>
      <c r="AD4" s="71"/>
      <c r="AE4" s="67"/>
      <c r="AF4" s="67"/>
      <c r="AG4" s="67"/>
      <c r="AH4" s="67"/>
      <c r="AI4" s="67"/>
      <c r="AJ4" s="67"/>
      <c r="AK4" s="67"/>
      <c r="AL4" s="67"/>
      <c r="AM4" s="67"/>
      <c r="AN4" s="864"/>
    </row>
    <row r="5" spans="1:70" ht="14.45" customHeight="1">
      <c r="A5" s="55"/>
      <c r="B5" s="1814" t="s">
        <v>1505</v>
      </c>
      <c r="C5" s="1675"/>
      <c r="D5" s="1815" t="s">
        <v>709</v>
      </c>
      <c r="E5" s="1815"/>
      <c r="F5" s="1815"/>
      <c r="G5" s="1815"/>
      <c r="H5" s="1815"/>
      <c r="I5" s="1815"/>
      <c r="J5" s="1815"/>
      <c r="K5" s="1815"/>
      <c r="L5" s="1815"/>
      <c r="M5" s="1815"/>
      <c r="N5" s="1815"/>
      <c r="O5" s="1815"/>
      <c r="P5" s="1815"/>
      <c r="Q5" s="1815"/>
      <c r="R5" s="1815"/>
      <c r="S5" s="1815"/>
      <c r="T5" s="1815"/>
      <c r="U5" s="1815"/>
      <c r="V5" s="1815"/>
      <c r="W5" s="1815"/>
      <c r="X5" s="1815"/>
      <c r="Y5" s="1815"/>
      <c r="Z5" s="1815"/>
      <c r="AA5" s="1815"/>
      <c r="AB5" s="1815"/>
      <c r="AC5" s="62"/>
      <c r="AD5" s="138" t="s">
        <v>127</v>
      </c>
      <c r="AE5" s="2163" t="s">
        <v>868</v>
      </c>
      <c r="AF5" s="2163"/>
      <c r="AG5" s="2163"/>
      <c r="AH5" s="2163"/>
      <c r="AI5" s="2163"/>
      <c r="AJ5" s="2163"/>
      <c r="AK5" s="2163"/>
      <c r="AL5" s="2163"/>
      <c r="AM5" s="2163"/>
      <c r="AN5" s="60"/>
    </row>
    <row r="6" spans="1:70" ht="14.45" customHeight="1">
      <c r="A6" s="55"/>
      <c r="B6" s="61"/>
      <c r="C6" s="531" t="s">
        <v>472</v>
      </c>
      <c r="D6" s="1815" t="s">
        <v>984</v>
      </c>
      <c r="E6" s="1815"/>
      <c r="F6" s="1815"/>
      <c r="G6" s="1815"/>
      <c r="H6" s="1815"/>
      <c r="I6" s="1815"/>
      <c r="J6" s="1815"/>
      <c r="K6" s="1815"/>
      <c r="L6" s="1815"/>
      <c r="M6" s="1815"/>
      <c r="N6" s="1815"/>
      <c r="O6" s="1815"/>
      <c r="P6" s="1815"/>
      <c r="Q6" s="1815"/>
      <c r="R6" s="1815"/>
      <c r="S6" s="1815"/>
      <c r="T6" s="1815"/>
      <c r="U6" s="1815"/>
      <c r="V6" s="1815"/>
      <c r="W6" s="1815"/>
      <c r="X6" s="1815"/>
      <c r="Y6" s="1815"/>
      <c r="Z6" s="1815"/>
      <c r="AA6" s="3085"/>
      <c r="AB6" s="3085"/>
      <c r="AC6" s="62"/>
      <c r="AD6" s="138" t="s">
        <v>127</v>
      </c>
      <c r="AE6" s="2163" t="s">
        <v>869</v>
      </c>
      <c r="AF6" s="2163"/>
      <c r="AG6" s="2163"/>
      <c r="AH6" s="2163"/>
      <c r="AI6" s="2163"/>
      <c r="AJ6" s="2163"/>
      <c r="AK6" s="2163"/>
      <c r="AL6" s="2163"/>
      <c r="AM6" s="2163"/>
      <c r="AN6" s="60"/>
    </row>
    <row r="7" spans="1:70" ht="14.45" customHeight="1">
      <c r="A7" s="55"/>
      <c r="B7" s="61"/>
      <c r="C7" s="55"/>
      <c r="D7" s="531"/>
      <c r="AC7" s="62"/>
      <c r="AD7" s="653"/>
      <c r="AE7" s="116"/>
      <c r="AF7" s="116"/>
      <c r="AG7" s="116"/>
      <c r="AH7" s="116"/>
      <c r="AI7" s="116"/>
      <c r="AJ7" s="116"/>
      <c r="AK7" s="116"/>
      <c r="AL7" s="116"/>
      <c r="AM7" s="116"/>
      <c r="AN7" s="60"/>
    </row>
    <row r="8" spans="1:70" ht="14.45" customHeight="1">
      <c r="A8" s="55"/>
      <c r="B8" s="61"/>
      <c r="C8" s="531" t="s">
        <v>470</v>
      </c>
      <c r="D8" s="1815" t="s">
        <v>710</v>
      </c>
      <c r="E8" s="1815"/>
      <c r="F8" s="1815"/>
      <c r="G8" s="1815"/>
      <c r="H8" s="1815"/>
      <c r="I8" s="1815"/>
      <c r="J8" s="1815"/>
      <c r="K8" s="1815"/>
      <c r="L8" s="1815"/>
      <c r="M8" s="1815"/>
      <c r="N8" s="1815"/>
      <c r="O8" s="1815"/>
      <c r="P8" s="1815"/>
      <c r="Q8" s="1815"/>
      <c r="R8" s="1815"/>
      <c r="S8" s="1815"/>
      <c r="T8" s="1815"/>
      <c r="U8" s="1815"/>
      <c r="V8" s="1815"/>
      <c r="W8" s="1815"/>
      <c r="X8" s="1815"/>
      <c r="Y8" s="1815"/>
      <c r="Z8" s="1815"/>
      <c r="AA8" s="1815"/>
      <c r="AB8" s="3085"/>
      <c r="AC8" s="62"/>
      <c r="AD8" s="653" t="s">
        <v>127</v>
      </c>
      <c r="AE8" s="1812" t="s">
        <v>777</v>
      </c>
      <c r="AF8" s="1812"/>
      <c r="AG8" s="1812"/>
      <c r="AH8" s="1812"/>
      <c r="AI8" s="1812"/>
      <c r="AJ8" s="1812"/>
      <c r="AK8" s="1812"/>
      <c r="AL8" s="1812"/>
      <c r="AM8" s="1812"/>
      <c r="AN8" s="60"/>
    </row>
    <row r="9" spans="1:70" ht="14.45" customHeight="1">
      <c r="A9" s="55"/>
      <c r="B9" s="61"/>
      <c r="C9" s="55"/>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62"/>
      <c r="AD9" s="653"/>
      <c r="AE9" s="1812"/>
      <c r="AF9" s="1812"/>
      <c r="AG9" s="1812"/>
      <c r="AH9" s="1812"/>
      <c r="AI9" s="1812"/>
      <c r="AJ9" s="1812"/>
      <c r="AK9" s="1812"/>
      <c r="AL9" s="1812"/>
      <c r="AM9" s="1812"/>
      <c r="AN9" s="60"/>
    </row>
    <row r="10" spans="1:70" ht="14.45" customHeight="1">
      <c r="A10" s="55"/>
      <c r="B10" s="61"/>
      <c r="C10" s="55"/>
      <c r="D10" s="55"/>
      <c r="E10" s="596"/>
      <c r="F10" s="596"/>
      <c r="G10" s="596"/>
      <c r="H10" s="596"/>
      <c r="I10" s="596"/>
      <c r="J10" s="596"/>
      <c r="K10" s="596"/>
      <c r="L10" s="596"/>
      <c r="M10" s="596"/>
      <c r="N10" s="596"/>
      <c r="O10" s="596"/>
      <c r="P10" s="596"/>
      <c r="Q10" s="596"/>
      <c r="R10" s="596"/>
      <c r="S10" s="596"/>
      <c r="T10" s="596"/>
      <c r="U10" s="596"/>
      <c r="V10" s="596"/>
      <c r="W10" s="596"/>
      <c r="X10" s="596"/>
      <c r="Y10" s="596"/>
      <c r="Z10" s="596"/>
      <c r="AA10" s="596"/>
      <c r="AB10" s="596"/>
      <c r="AC10" s="62"/>
      <c r="AD10" s="82"/>
      <c r="AE10" s="1812"/>
      <c r="AF10" s="1812"/>
      <c r="AG10" s="1812"/>
      <c r="AH10" s="1812"/>
      <c r="AI10" s="1812"/>
      <c r="AJ10" s="1812"/>
      <c r="AK10" s="1812"/>
      <c r="AL10" s="1812"/>
      <c r="AM10" s="1812"/>
      <c r="AN10" s="60"/>
    </row>
    <row r="11" spans="1:70" ht="14.45" customHeight="1">
      <c r="A11" s="55"/>
      <c r="B11" s="61"/>
      <c r="C11" s="1815" t="s">
        <v>395</v>
      </c>
      <c r="D11" s="1815"/>
      <c r="E11" s="1815"/>
      <c r="F11" s="1815"/>
      <c r="G11" s="1815"/>
      <c r="H11" s="1815"/>
      <c r="I11" s="1815"/>
      <c r="J11" s="1815"/>
      <c r="K11" s="1815"/>
      <c r="L11" s="1815"/>
      <c r="M11" s="1815"/>
      <c r="N11" s="1815"/>
      <c r="O11" s="1815"/>
      <c r="P11" s="1815"/>
      <c r="Q11" s="1815"/>
      <c r="R11" s="1815"/>
      <c r="S11" s="1815"/>
      <c r="T11" s="1815"/>
      <c r="U11" s="1815"/>
      <c r="V11" s="1815"/>
      <c r="W11" s="1815"/>
      <c r="X11" s="1815"/>
      <c r="Y11" s="1815"/>
      <c r="Z11" s="1815"/>
      <c r="AA11" s="1815"/>
      <c r="AB11" s="3085"/>
      <c r="AC11" s="62"/>
      <c r="AD11" s="82"/>
      <c r="AN11" s="864"/>
    </row>
    <row r="12" spans="1:70" ht="14.45" customHeight="1">
      <c r="A12" s="55"/>
      <c r="B12" s="61"/>
      <c r="C12" s="55"/>
      <c r="D12" s="531" t="s">
        <v>598</v>
      </c>
      <c r="E12" s="1815" t="s">
        <v>711</v>
      </c>
      <c r="F12" s="1815"/>
      <c r="G12" s="1815"/>
      <c r="H12" s="1815"/>
      <c r="I12" s="1815"/>
      <c r="J12" s="1815"/>
      <c r="K12" s="1815"/>
      <c r="L12" s="1815"/>
      <c r="M12" s="1815"/>
      <c r="N12" s="1815"/>
      <c r="O12" s="1815"/>
      <c r="P12" s="1815"/>
      <c r="Q12" s="1815"/>
      <c r="R12" s="1815"/>
      <c r="S12" s="1815"/>
      <c r="T12" s="1815"/>
      <c r="U12" s="1815"/>
      <c r="V12" s="1815"/>
      <c r="W12" s="1815"/>
      <c r="X12" s="1815"/>
      <c r="Y12" s="1815"/>
      <c r="Z12" s="1815"/>
      <c r="AA12" s="1815"/>
      <c r="AB12" s="3085"/>
      <c r="AC12" s="62"/>
      <c r="AD12" s="138" t="s">
        <v>127</v>
      </c>
      <c r="AE12" s="4109" t="s">
        <v>870</v>
      </c>
      <c r="AF12" s="4109"/>
      <c r="AG12" s="4109"/>
      <c r="AH12" s="4109"/>
      <c r="AI12" s="4109"/>
      <c r="AJ12" s="4109"/>
      <c r="AK12" s="4109"/>
      <c r="AL12" s="4109"/>
      <c r="AM12" s="4109"/>
      <c r="AN12" s="117"/>
      <c r="AP12" s="2000" t="s">
        <v>785</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row>
    <row r="13" spans="1:70" ht="14.45" customHeight="1">
      <c r="A13" s="55"/>
      <c r="B13" s="729"/>
      <c r="D13" s="531"/>
      <c r="E13" s="55"/>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131"/>
      <c r="AD13" s="653" t="s">
        <v>127</v>
      </c>
      <c r="AE13" s="1812" t="s">
        <v>1489</v>
      </c>
      <c r="AF13" s="1812"/>
      <c r="AG13" s="1812"/>
      <c r="AH13" s="1812"/>
      <c r="AI13" s="1812"/>
      <c r="AJ13" s="1812"/>
      <c r="AK13" s="1812"/>
      <c r="AL13" s="1812"/>
      <c r="AM13" s="1812"/>
      <c r="AN13" s="670"/>
      <c r="AO13" s="638"/>
      <c r="AP13" s="4103" t="s">
        <v>1001</v>
      </c>
      <c r="AQ13" s="4104"/>
      <c r="AR13" s="4104"/>
      <c r="AS13" s="4104"/>
      <c r="AT13" s="4104"/>
      <c r="AU13" s="4104"/>
      <c r="AV13" s="4104"/>
      <c r="AW13" s="4104"/>
      <c r="AX13" s="4104"/>
      <c r="AY13" s="4104"/>
      <c r="AZ13" s="4104"/>
      <c r="BA13" s="4104"/>
      <c r="BB13" s="4104"/>
      <c r="BC13" s="4104"/>
      <c r="BD13" s="4104"/>
      <c r="BE13" s="4104"/>
      <c r="BF13" s="4104"/>
      <c r="BG13" s="4104"/>
      <c r="BH13" s="4104"/>
      <c r="BI13" s="4104"/>
      <c r="BJ13" s="4104"/>
      <c r="BK13" s="4104"/>
      <c r="BL13" s="4104"/>
      <c r="BM13" s="4104"/>
      <c r="BN13" s="4104"/>
      <c r="BO13" s="4104"/>
      <c r="BP13" s="4104"/>
      <c r="BQ13" s="4104"/>
      <c r="BR13" s="4105"/>
    </row>
    <row r="14" spans="1:70" ht="14.45" customHeight="1">
      <c r="A14" s="55"/>
      <c r="B14" s="869"/>
      <c r="D14" s="580" t="s">
        <v>458</v>
      </c>
      <c r="E14" s="2000" t="s">
        <v>712</v>
      </c>
      <c r="F14" s="2000"/>
      <c r="G14" s="2000"/>
      <c r="H14" s="2000"/>
      <c r="I14" s="2000"/>
      <c r="J14" s="2000"/>
      <c r="K14" s="2000"/>
      <c r="L14" s="2000"/>
      <c r="M14" s="2000"/>
      <c r="N14" s="2000"/>
      <c r="O14" s="2000"/>
      <c r="P14" s="2000"/>
      <c r="Q14" s="2000"/>
      <c r="R14" s="2000"/>
      <c r="S14" s="2000"/>
      <c r="T14" s="2000"/>
      <c r="U14" s="2000"/>
      <c r="V14" s="2000"/>
      <c r="W14" s="2000"/>
      <c r="X14" s="2000"/>
      <c r="Y14" s="2000"/>
      <c r="Z14" s="2000"/>
      <c r="AA14" s="2000"/>
      <c r="AB14" s="3091"/>
      <c r="AC14" s="1131"/>
      <c r="AD14" s="138"/>
      <c r="AE14" s="1812"/>
      <c r="AF14" s="1812"/>
      <c r="AG14" s="1812"/>
      <c r="AH14" s="1812"/>
      <c r="AI14" s="1812"/>
      <c r="AJ14" s="1812"/>
      <c r="AK14" s="1812"/>
      <c r="AL14" s="1812"/>
      <c r="AM14" s="1812"/>
      <c r="AN14" s="670"/>
      <c r="AO14" s="638"/>
      <c r="AP14" s="4106" t="s">
        <v>1002</v>
      </c>
      <c r="AQ14" s="4107"/>
      <c r="AR14" s="4107"/>
      <c r="AS14" s="4107"/>
      <c r="AT14" s="4107"/>
      <c r="AU14" s="4107"/>
      <c r="AV14" s="4107"/>
      <c r="AW14" s="4107"/>
      <c r="AX14" s="4107"/>
      <c r="AY14" s="4107"/>
      <c r="AZ14" s="4107"/>
      <c r="BA14" s="4107"/>
      <c r="BB14" s="4107"/>
      <c r="BC14" s="4107"/>
      <c r="BD14" s="4107"/>
      <c r="BE14" s="4107"/>
      <c r="BF14" s="4107"/>
      <c r="BG14" s="4107"/>
      <c r="BH14" s="4107"/>
      <c r="BI14" s="4107"/>
      <c r="BJ14" s="4107"/>
      <c r="BK14" s="4107"/>
      <c r="BL14" s="4107"/>
      <c r="BM14" s="4107"/>
      <c r="BN14" s="4107"/>
      <c r="BO14" s="4107"/>
      <c r="BP14" s="4107"/>
      <c r="BQ14" s="4107"/>
      <c r="BR14" s="4108"/>
    </row>
    <row r="15" spans="1:70" ht="14.45" customHeight="1">
      <c r="A15" s="55"/>
      <c r="B15" s="61"/>
      <c r="C15" s="55"/>
      <c r="E15" s="2000"/>
      <c r="F15" s="2000"/>
      <c r="G15" s="2000"/>
      <c r="H15" s="2000"/>
      <c r="I15" s="2000"/>
      <c r="J15" s="2000"/>
      <c r="K15" s="2000"/>
      <c r="L15" s="2000"/>
      <c r="M15" s="2000"/>
      <c r="N15" s="2000"/>
      <c r="O15" s="2000"/>
      <c r="P15" s="2000"/>
      <c r="Q15" s="2000"/>
      <c r="R15" s="2000"/>
      <c r="S15" s="2000"/>
      <c r="T15" s="2000"/>
      <c r="U15" s="2000"/>
      <c r="V15" s="2000"/>
      <c r="W15" s="2000"/>
      <c r="X15" s="2000"/>
      <c r="Y15" s="2000"/>
      <c r="Z15" s="2000"/>
      <c r="AA15" s="2000"/>
      <c r="AB15" s="3091"/>
      <c r="AC15" s="1131"/>
      <c r="AD15" s="653"/>
      <c r="AE15" s="1812"/>
      <c r="AF15" s="1812"/>
      <c r="AG15" s="1812"/>
      <c r="AH15" s="1812"/>
      <c r="AI15" s="1812"/>
      <c r="AJ15" s="1812"/>
      <c r="AK15" s="1812"/>
      <c r="AL15" s="1812"/>
      <c r="AM15" s="1812"/>
      <c r="AN15" s="670"/>
      <c r="AO15" s="638"/>
      <c r="AP15" s="4106"/>
      <c r="AQ15" s="4107"/>
      <c r="AR15" s="4107"/>
      <c r="AS15" s="4107"/>
      <c r="AT15" s="4107"/>
      <c r="AU15" s="4107"/>
      <c r="AV15" s="4107"/>
      <c r="AW15" s="4107"/>
      <c r="AX15" s="4107"/>
      <c r="AY15" s="4107"/>
      <c r="AZ15" s="4107"/>
      <c r="BA15" s="4107"/>
      <c r="BB15" s="4107"/>
      <c r="BC15" s="4107"/>
      <c r="BD15" s="4107"/>
      <c r="BE15" s="4107"/>
      <c r="BF15" s="4107"/>
      <c r="BG15" s="4107"/>
      <c r="BH15" s="4107"/>
      <c r="BI15" s="4107"/>
      <c r="BJ15" s="4107"/>
      <c r="BK15" s="4107"/>
      <c r="BL15" s="4107"/>
      <c r="BM15" s="4107"/>
      <c r="BN15" s="4107"/>
      <c r="BO15" s="4107"/>
      <c r="BP15" s="4107"/>
      <c r="BQ15" s="4107"/>
      <c r="BR15" s="4108"/>
    </row>
    <row r="16" spans="1:70" ht="14.45" customHeight="1">
      <c r="A16" s="55"/>
      <c r="B16" s="61"/>
      <c r="AC16" s="1131"/>
      <c r="AD16" s="82"/>
      <c r="AE16" s="1812"/>
      <c r="AF16" s="1812"/>
      <c r="AG16" s="1812"/>
      <c r="AH16" s="1812"/>
      <c r="AI16" s="1812"/>
      <c r="AJ16" s="1812"/>
      <c r="AK16" s="1812"/>
      <c r="AL16" s="1812"/>
      <c r="AM16" s="1812"/>
      <c r="AN16" s="670"/>
      <c r="AO16" s="638"/>
      <c r="AP16" s="4106"/>
      <c r="AQ16" s="4107"/>
      <c r="AR16" s="4107"/>
      <c r="AS16" s="4107"/>
      <c r="AT16" s="4107"/>
      <c r="AU16" s="4107"/>
      <c r="AV16" s="4107"/>
      <c r="AW16" s="4107"/>
      <c r="AX16" s="4107"/>
      <c r="AY16" s="4107"/>
      <c r="AZ16" s="4107"/>
      <c r="BA16" s="4107"/>
      <c r="BB16" s="4107"/>
      <c r="BC16" s="4107"/>
      <c r="BD16" s="4107"/>
      <c r="BE16" s="4107"/>
      <c r="BF16" s="4107"/>
      <c r="BG16" s="4107"/>
      <c r="BH16" s="4107"/>
      <c r="BI16" s="4107"/>
      <c r="BJ16" s="4107"/>
      <c r="BK16" s="4107"/>
      <c r="BL16" s="4107"/>
      <c r="BM16" s="4107"/>
      <c r="BN16" s="4107"/>
      <c r="BO16" s="4107"/>
      <c r="BP16" s="4107"/>
      <c r="BQ16" s="4107"/>
      <c r="BR16" s="4108"/>
    </row>
    <row r="17" spans="1:70" ht="14.45" customHeight="1">
      <c r="A17" s="55"/>
      <c r="B17" s="61"/>
      <c r="D17" s="531" t="s">
        <v>713</v>
      </c>
      <c r="E17" s="1811" t="s">
        <v>1720</v>
      </c>
      <c r="F17" s="1811"/>
      <c r="G17" s="1811"/>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132"/>
      <c r="AO17" s="66"/>
      <c r="AP17" s="4106"/>
      <c r="AQ17" s="4107"/>
      <c r="AR17" s="4107"/>
      <c r="AS17" s="4107"/>
      <c r="AT17" s="4107"/>
      <c r="AU17" s="4107"/>
      <c r="AV17" s="4107"/>
      <c r="AW17" s="4107"/>
      <c r="AX17" s="4107"/>
      <c r="AY17" s="4107"/>
      <c r="AZ17" s="4107"/>
      <c r="BA17" s="4107"/>
      <c r="BB17" s="4107"/>
      <c r="BC17" s="4107"/>
      <c r="BD17" s="4107"/>
      <c r="BE17" s="4107"/>
      <c r="BF17" s="4107"/>
      <c r="BG17" s="4107"/>
      <c r="BH17" s="4107"/>
      <c r="BI17" s="4107"/>
      <c r="BJ17" s="4107"/>
      <c r="BK17" s="4107"/>
      <c r="BL17" s="4107"/>
      <c r="BM17" s="4107"/>
      <c r="BN17" s="4107"/>
      <c r="BO17" s="4107"/>
      <c r="BP17" s="4107"/>
      <c r="BQ17" s="4107"/>
      <c r="BR17" s="4108"/>
    </row>
    <row r="18" spans="1:70" ht="14.45" customHeight="1">
      <c r="A18" s="55"/>
      <c r="B18" s="61"/>
      <c r="C18" s="55"/>
      <c r="D18" s="55"/>
      <c r="E18" s="531" t="s">
        <v>150</v>
      </c>
      <c r="F18" s="1860" t="s">
        <v>1721</v>
      </c>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638"/>
      <c r="AN18" s="117"/>
      <c r="AO18" s="66"/>
      <c r="AP18" s="4106"/>
      <c r="AQ18" s="4107"/>
      <c r="AR18" s="4107"/>
      <c r="AS18" s="4107"/>
      <c r="AT18" s="4107"/>
      <c r="AU18" s="4107"/>
      <c r="AV18" s="4107"/>
      <c r="AW18" s="4107"/>
      <c r="AX18" s="4107"/>
      <c r="AY18" s="4107"/>
      <c r="AZ18" s="4107"/>
      <c r="BA18" s="4107"/>
      <c r="BB18" s="4107"/>
      <c r="BC18" s="4107"/>
      <c r="BD18" s="4107"/>
      <c r="BE18" s="4107"/>
      <c r="BF18" s="4107"/>
      <c r="BG18" s="4107"/>
      <c r="BH18" s="4107"/>
      <c r="BI18" s="4107"/>
      <c r="BJ18" s="4107"/>
      <c r="BK18" s="4107"/>
      <c r="BL18" s="4107"/>
      <c r="BM18" s="4107"/>
      <c r="BN18" s="4107"/>
      <c r="BO18" s="4107"/>
      <c r="BP18" s="4107"/>
      <c r="BQ18" s="4107"/>
      <c r="BR18" s="4108"/>
    </row>
    <row r="19" spans="1:70" ht="14.45" customHeight="1">
      <c r="A19" s="55"/>
      <c r="B19" s="61"/>
      <c r="C19" s="1765" t="s">
        <v>275</v>
      </c>
      <c r="D19" s="1623"/>
      <c r="E19" s="1623"/>
      <c r="F19" s="1623"/>
      <c r="G19" s="1623"/>
      <c r="H19" s="1623"/>
      <c r="I19" s="1623"/>
      <c r="J19" s="1730" t="s">
        <v>53</v>
      </c>
      <c r="K19" s="1731"/>
      <c r="L19" s="1731"/>
      <c r="M19" s="1731"/>
      <c r="N19" s="1731"/>
      <c r="O19" s="2148" t="s">
        <v>1159</v>
      </c>
      <c r="P19" s="1732"/>
      <c r="Q19" s="2148" t="s">
        <v>1162</v>
      </c>
      <c r="R19" s="1731"/>
      <c r="S19" s="1731"/>
      <c r="T19" s="1731"/>
      <c r="U19" s="1731"/>
      <c r="V19" s="1731"/>
      <c r="W19" s="1731"/>
      <c r="X19" s="1731"/>
      <c r="Y19" s="1731"/>
      <c r="Z19" s="1731"/>
      <c r="AA19" s="1731"/>
      <c r="AB19" s="1731"/>
      <c r="AC19" s="1731"/>
      <c r="AD19" s="1731"/>
      <c r="AE19" s="1731"/>
      <c r="AF19" s="1731"/>
      <c r="AG19" s="1731"/>
      <c r="AH19" s="1731"/>
      <c r="AI19" s="1731"/>
      <c r="AJ19" s="1731"/>
      <c r="AK19" s="1731"/>
      <c r="AL19" s="1731"/>
      <c r="AM19" s="1732"/>
      <c r="AN19" s="117"/>
      <c r="AO19" s="66"/>
      <c r="AP19" s="4110" t="s">
        <v>1003</v>
      </c>
      <c r="AQ19" s="4111"/>
      <c r="AR19" s="4111"/>
      <c r="AS19" s="4111"/>
      <c r="AT19" s="4111"/>
      <c r="AU19" s="4111"/>
      <c r="AV19" s="4111"/>
      <c r="AW19" s="4111"/>
      <c r="AX19" s="4111"/>
      <c r="AY19" s="4111"/>
      <c r="AZ19" s="4111"/>
      <c r="BA19" s="4111"/>
      <c r="BB19" s="4111"/>
      <c r="BC19" s="4111"/>
      <c r="BD19" s="4111"/>
      <c r="BE19" s="4111"/>
      <c r="BF19" s="4111"/>
      <c r="BG19" s="4111"/>
      <c r="BH19" s="4111"/>
      <c r="BI19" s="4111"/>
      <c r="BJ19" s="4111"/>
      <c r="BK19" s="4111"/>
      <c r="BL19" s="4111"/>
      <c r="BM19" s="4111"/>
      <c r="BN19" s="4111"/>
      <c r="BO19" s="4111"/>
      <c r="BP19" s="4111"/>
      <c r="BQ19" s="4111"/>
      <c r="BR19" s="4112"/>
    </row>
    <row r="20" spans="1:70" ht="14.45" customHeight="1">
      <c r="A20" s="55"/>
      <c r="B20" s="61"/>
      <c r="C20" s="4113" t="s">
        <v>276</v>
      </c>
      <c r="D20" s="1609"/>
      <c r="E20" s="1609"/>
      <c r="F20" s="1609"/>
      <c r="G20" s="1609"/>
      <c r="H20" s="1609"/>
      <c r="I20" s="1610"/>
      <c r="J20" s="1835"/>
      <c r="K20" s="1570"/>
      <c r="L20" s="1570"/>
      <c r="M20" s="1570"/>
      <c r="N20" s="1570"/>
      <c r="O20" s="1835"/>
      <c r="P20" s="1684"/>
      <c r="Q20" s="1835"/>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684"/>
      <c r="AN20" s="117"/>
      <c r="AO20" s="66"/>
      <c r="AP20" s="4114" t="s">
        <v>1004</v>
      </c>
      <c r="AQ20" s="4115"/>
      <c r="AR20" s="4115"/>
      <c r="AS20" s="4115"/>
      <c r="AT20" s="4115"/>
      <c r="AU20" s="4115"/>
      <c r="AV20" s="4115"/>
      <c r="AW20" s="4115"/>
      <c r="AX20" s="4115"/>
      <c r="AY20" s="4115"/>
      <c r="AZ20" s="4115"/>
      <c r="BA20" s="4115"/>
      <c r="BB20" s="4115"/>
      <c r="BC20" s="4115"/>
      <c r="BD20" s="4115"/>
      <c r="BE20" s="4115"/>
      <c r="BF20" s="4115"/>
      <c r="BG20" s="4115"/>
      <c r="BH20" s="4115"/>
      <c r="BI20" s="4115"/>
      <c r="BJ20" s="4115"/>
      <c r="BK20" s="4115"/>
      <c r="BL20" s="4115"/>
      <c r="BM20" s="4115"/>
      <c r="BN20" s="4115"/>
      <c r="BO20" s="4115"/>
      <c r="BP20" s="4115"/>
      <c r="BQ20" s="4115"/>
      <c r="BR20" s="4116"/>
    </row>
    <row r="21" spans="1:70" ht="14.45" customHeight="1">
      <c r="A21" s="55"/>
      <c r="B21" s="61"/>
      <c r="C21" s="1588" t="s">
        <v>1213</v>
      </c>
      <c r="D21" s="1589"/>
      <c r="E21" s="1589"/>
      <c r="F21" s="1589"/>
      <c r="G21" s="1589"/>
      <c r="H21" s="1589"/>
      <c r="I21" s="1733"/>
      <c r="J21" s="1588"/>
      <c r="K21" s="1589"/>
      <c r="L21" s="1589"/>
      <c r="M21" s="1589"/>
      <c r="N21" s="1589"/>
      <c r="O21" s="1588"/>
      <c r="P21" s="1733"/>
      <c r="Q21" s="1588"/>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733"/>
      <c r="AN21" s="670"/>
      <c r="AO21" s="66"/>
      <c r="AP21" s="4106" t="s">
        <v>1005</v>
      </c>
      <c r="AQ21" s="4107"/>
      <c r="AR21" s="4107"/>
      <c r="AS21" s="4107"/>
      <c r="AT21" s="4107"/>
      <c r="AU21" s="4107"/>
      <c r="AV21" s="4107"/>
      <c r="AW21" s="4107"/>
      <c r="AX21" s="4107"/>
      <c r="AY21" s="4107"/>
      <c r="AZ21" s="4107"/>
      <c r="BA21" s="4107"/>
      <c r="BB21" s="4107"/>
      <c r="BC21" s="4107"/>
      <c r="BD21" s="4107"/>
      <c r="BE21" s="4107"/>
      <c r="BF21" s="4107"/>
      <c r="BG21" s="4107"/>
      <c r="BH21" s="4107"/>
      <c r="BI21" s="4107"/>
      <c r="BJ21" s="4107"/>
      <c r="BK21" s="4107"/>
      <c r="BL21" s="4107"/>
      <c r="BM21" s="4107"/>
      <c r="BN21" s="4107"/>
      <c r="BO21" s="4107"/>
      <c r="BP21" s="4107"/>
      <c r="BQ21" s="4107"/>
      <c r="BR21" s="4108"/>
    </row>
    <row r="22" spans="1:70" ht="19.5" customHeight="1">
      <c r="A22" s="55"/>
      <c r="B22" s="61"/>
      <c r="C22" s="4120"/>
      <c r="D22" s="4121"/>
      <c r="E22" s="4121"/>
      <c r="F22" s="4121"/>
      <c r="G22" s="4121"/>
      <c r="H22" s="4121"/>
      <c r="I22" s="4122"/>
      <c r="J22" s="4123"/>
      <c r="K22" s="4124"/>
      <c r="L22" s="4124"/>
      <c r="M22" s="4124"/>
      <c r="N22" s="4124"/>
      <c r="O22" s="4123"/>
      <c r="P22" s="4129"/>
      <c r="Q22" s="750" t="s">
        <v>472</v>
      </c>
      <c r="R22" s="4132"/>
      <c r="S22" s="4132"/>
      <c r="T22" s="4132"/>
      <c r="U22" s="4132"/>
      <c r="V22" s="4132"/>
      <c r="W22" s="4132"/>
      <c r="X22" s="4132"/>
      <c r="Y22" s="4132"/>
      <c r="Z22" s="4132"/>
      <c r="AA22" s="4132"/>
      <c r="AB22" s="4132"/>
      <c r="AC22" s="4132"/>
      <c r="AD22" s="4132"/>
      <c r="AE22" s="4132"/>
      <c r="AF22" s="4132"/>
      <c r="AG22" s="4132"/>
      <c r="AH22" s="4132"/>
      <c r="AI22" s="4132"/>
      <c r="AJ22" s="4132"/>
      <c r="AK22" s="4132"/>
      <c r="AL22" s="4132"/>
      <c r="AM22" s="4140"/>
      <c r="AN22" s="670"/>
      <c r="AO22" s="66"/>
      <c r="AP22" s="4106"/>
      <c r="AQ22" s="4107"/>
      <c r="AR22" s="4107"/>
      <c r="AS22" s="4107"/>
      <c r="AT22" s="4107"/>
      <c r="AU22" s="4107"/>
      <c r="AV22" s="4107"/>
      <c r="AW22" s="4107"/>
      <c r="AX22" s="4107"/>
      <c r="AY22" s="4107"/>
      <c r="AZ22" s="4107"/>
      <c r="BA22" s="4107"/>
      <c r="BB22" s="4107"/>
      <c r="BC22" s="4107"/>
      <c r="BD22" s="4107"/>
      <c r="BE22" s="4107"/>
      <c r="BF22" s="4107"/>
      <c r="BG22" s="4107"/>
      <c r="BH22" s="4107"/>
      <c r="BI22" s="4107"/>
      <c r="BJ22" s="4107"/>
      <c r="BK22" s="4107"/>
      <c r="BL22" s="4107"/>
      <c r="BM22" s="4107"/>
      <c r="BN22" s="4107"/>
      <c r="BO22" s="4107"/>
      <c r="BP22" s="4107"/>
      <c r="BQ22" s="4107"/>
      <c r="BR22" s="4108"/>
    </row>
    <row r="23" spans="1:70" ht="19.5" customHeight="1">
      <c r="A23" s="55"/>
      <c r="B23" s="61"/>
      <c r="C23" s="4135"/>
      <c r="D23" s="4136"/>
      <c r="E23" s="4136"/>
      <c r="F23" s="1429" t="s">
        <v>277</v>
      </c>
      <c r="G23" s="4136"/>
      <c r="H23" s="4136"/>
      <c r="I23" s="4137"/>
      <c r="J23" s="4125"/>
      <c r="K23" s="4126"/>
      <c r="L23" s="4126"/>
      <c r="M23" s="4126"/>
      <c r="N23" s="4126"/>
      <c r="O23" s="4125"/>
      <c r="P23" s="4130"/>
      <c r="Q23" s="1133" t="s">
        <v>470</v>
      </c>
      <c r="R23" s="2322"/>
      <c r="S23" s="2322"/>
      <c r="T23" s="2322"/>
      <c r="U23" s="2322"/>
      <c r="V23" s="2322"/>
      <c r="W23" s="2322"/>
      <c r="X23" s="2322"/>
      <c r="Y23" s="2322"/>
      <c r="Z23" s="2322"/>
      <c r="AA23" s="2322"/>
      <c r="AB23" s="2322"/>
      <c r="AC23" s="2322"/>
      <c r="AD23" s="2322"/>
      <c r="AE23" s="2322"/>
      <c r="AF23" s="2322"/>
      <c r="AG23" s="2322"/>
      <c r="AH23" s="2322"/>
      <c r="AI23" s="2322"/>
      <c r="AJ23" s="2322"/>
      <c r="AK23" s="2322"/>
      <c r="AL23" s="2322"/>
      <c r="AM23" s="4141"/>
      <c r="AN23" s="670"/>
      <c r="AO23" s="66"/>
      <c r="AP23" s="4106"/>
      <c r="AQ23" s="4107"/>
      <c r="AR23" s="4107"/>
      <c r="AS23" s="4107"/>
      <c r="AT23" s="4107"/>
      <c r="AU23" s="4107"/>
      <c r="AV23" s="4107"/>
      <c r="AW23" s="4107"/>
      <c r="AX23" s="4107"/>
      <c r="AY23" s="4107"/>
      <c r="AZ23" s="4107"/>
      <c r="BA23" s="4107"/>
      <c r="BB23" s="4107"/>
      <c r="BC23" s="4107"/>
      <c r="BD23" s="4107"/>
      <c r="BE23" s="4107"/>
      <c r="BF23" s="4107"/>
      <c r="BG23" s="4107"/>
      <c r="BH23" s="4107"/>
      <c r="BI23" s="4107"/>
      <c r="BJ23" s="4107"/>
      <c r="BK23" s="4107"/>
      <c r="BL23" s="4107"/>
      <c r="BM23" s="4107"/>
      <c r="BN23" s="4107"/>
      <c r="BO23" s="4107"/>
      <c r="BP23" s="4107"/>
      <c r="BQ23" s="4107"/>
      <c r="BR23" s="4108"/>
    </row>
    <row r="24" spans="1:70" ht="19.5" customHeight="1">
      <c r="A24" s="55"/>
      <c r="B24" s="61"/>
      <c r="C24" s="4142"/>
      <c r="D24" s="4143"/>
      <c r="E24" s="4143"/>
      <c r="F24" s="4143"/>
      <c r="G24" s="4143"/>
      <c r="H24" s="4143"/>
      <c r="I24" s="4144"/>
      <c r="J24" s="4127"/>
      <c r="K24" s="4128"/>
      <c r="L24" s="4128"/>
      <c r="M24" s="4128"/>
      <c r="N24" s="4128"/>
      <c r="O24" s="4127"/>
      <c r="P24" s="4131"/>
      <c r="Q24" s="1134" t="s">
        <v>471</v>
      </c>
      <c r="R24" s="4145"/>
      <c r="S24" s="4146"/>
      <c r="T24" s="4146"/>
      <c r="U24" s="4146"/>
      <c r="V24" s="4146"/>
      <c r="W24" s="4146"/>
      <c r="X24" s="4146"/>
      <c r="Y24" s="4146"/>
      <c r="Z24" s="4146"/>
      <c r="AA24" s="4146"/>
      <c r="AB24" s="4146"/>
      <c r="AC24" s="4146"/>
      <c r="AD24" s="4146"/>
      <c r="AE24" s="4146"/>
      <c r="AF24" s="4146"/>
      <c r="AG24" s="4146"/>
      <c r="AH24" s="4146"/>
      <c r="AI24" s="4146"/>
      <c r="AJ24" s="4146"/>
      <c r="AK24" s="4146"/>
      <c r="AL24" s="4146"/>
      <c r="AM24" s="4147"/>
      <c r="AN24" s="1135"/>
      <c r="AO24" s="66"/>
      <c r="AP24" s="4106"/>
      <c r="AQ24" s="4107"/>
      <c r="AR24" s="4107"/>
      <c r="AS24" s="4107"/>
      <c r="AT24" s="4107"/>
      <c r="AU24" s="4107"/>
      <c r="AV24" s="4107"/>
      <c r="AW24" s="4107"/>
      <c r="AX24" s="4107"/>
      <c r="AY24" s="4107"/>
      <c r="AZ24" s="4107"/>
      <c r="BA24" s="4107"/>
      <c r="BB24" s="4107"/>
      <c r="BC24" s="4107"/>
      <c r="BD24" s="4107"/>
      <c r="BE24" s="4107"/>
      <c r="BF24" s="4107"/>
      <c r="BG24" s="4107"/>
      <c r="BH24" s="4107"/>
      <c r="BI24" s="4107"/>
      <c r="BJ24" s="4107"/>
      <c r="BK24" s="4107"/>
      <c r="BL24" s="4107"/>
      <c r="BM24" s="4107"/>
      <c r="BN24" s="4107"/>
      <c r="BO24" s="4107"/>
      <c r="BP24" s="4107"/>
      <c r="BQ24" s="4107"/>
      <c r="BR24" s="4108"/>
    </row>
    <row r="25" spans="1:70" ht="19.5" customHeight="1">
      <c r="A25" s="55"/>
      <c r="B25" s="61"/>
      <c r="C25" s="4120"/>
      <c r="D25" s="4121"/>
      <c r="E25" s="4121"/>
      <c r="F25" s="4121"/>
      <c r="G25" s="4121"/>
      <c r="H25" s="4121"/>
      <c r="I25" s="4122"/>
      <c r="J25" s="4123"/>
      <c r="K25" s="4124"/>
      <c r="L25" s="4124"/>
      <c r="M25" s="4124"/>
      <c r="N25" s="4124"/>
      <c r="O25" s="4123"/>
      <c r="P25" s="4129"/>
      <c r="Q25" s="750" t="s">
        <v>472</v>
      </c>
      <c r="R25" s="4132"/>
      <c r="S25" s="4133"/>
      <c r="T25" s="4133"/>
      <c r="U25" s="4133"/>
      <c r="V25" s="4133"/>
      <c r="W25" s="4133"/>
      <c r="X25" s="4133"/>
      <c r="Y25" s="4133"/>
      <c r="Z25" s="4133"/>
      <c r="AA25" s="4133"/>
      <c r="AB25" s="4133"/>
      <c r="AC25" s="4133"/>
      <c r="AD25" s="4133"/>
      <c r="AE25" s="4133"/>
      <c r="AF25" s="4133"/>
      <c r="AG25" s="4133"/>
      <c r="AH25" s="4133"/>
      <c r="AI25" s="4133"/>
      <c r="AJ25" s="4133"/>
      <c r="AK25" s="4133"/>
      <c r="AL25" s="4133"/>
      <c r="AM25" s="4134"/>
      <c r="AN25" s="64"/>
      <c r="AO25" s="66"/>
      <c r="AP25" s="4117"/>
      <c r="AQ25" s="4118"/>
      <c r="AR25" s="4118"/>
      <c r="AS25" s="4118"/>
      <c r="AT25" s="4118"/>
      <c r="AU25" s="4118"/>
      <c r="AV25" s="4118"/>
      <c r="AW25" s="4118"/>
      <c r="AX25" s="4118"/>
      <c r="AY25" s="4118"/>
      <c r="AZ25" s="4118"/>
      <c r="BA25" s="4118"/>
      <c r="BB25" s="4118"/>
      <c r="BC25" s="4118"/>
      <c r="BD25" s="4118"/>
      <c r="BE25" s="4118"/>
      <c r="BF25" s="4118"/>
      <c r="BG25" s="4118"/>
      <c r="BH25" s="4118"/>
      <c r="BI25" s="4118"/>
      <c r="BJ25" s="4118"/>
      <c r="BK25" s="4118"/>
      <c r="BL25" s="4118"/>
      <c r="BM25" s="4118"/>
      <c r="BN25" s="4118"/>
      <c r="BO25" s="4118"/>
      <c r="BP25" s="4118"/>
      <c r="BQ25" s="4118"/>
      <c r="BR25" s="4119"/>
    </row>
    <row r="26" spans="1:70" ht="19.5" customHeight="1">
      <c r="A26" s="55"/>
      <c r="B26" s="61"/>
      <c r="C26" s="4135"/>
      <c r="D26" s="4136"/>
      <c r="E26" s="4136"/>
      <c r="F26" s="1429" t="s">
        <v>277</v>
      </c>
      <c r="G26" s="4136"/>
      <c r="H26" s="4136"/>
      <c r="I26" s="4137"/>
      <c r="J26" s="4125"/>
      <c r="K26" s="4126"/>
      <c r="L26" s="4126"/>
      <c r="M26" s="4126"/>
      <c r="N26" s="4126"/>
      <c r="O26" s="4125"/>
      <c r="P26" s="4130"/>
      <c r="Q26" s="1133" t="s">
        <v>470</v>
      </c>
      <c r="R26" s="2322"/>
      <c r="S26" s="4138"/>
      <c r="T26" s="4138"/>
      <c r="U26" s="4138"/>
      <c r="V26" s="4138"/>
      <c r="W26" s="4138"/>
      <c r="X26" s="4138"/>
      <c r="Y26" s="4138"/>
      <c r="Z26" s="4138"/>
      <c r="AA26" s="4138"/>
      <c r="AB26" s="4138"/>
      <c r="AC26" s="4138"/>
      <c r="AD26" s="4138"/>
      <c r="AE26" s="4138"/>
      <c r="AF26" s="4138"/>
      <c r="AG26" s="4138"/>
      <c r="AH26" s="4138"/>
      <c r="AI26" s="4138"/>
      <c r="AJ26" s="4138"/>
      <c r="AK26" s="4138"/>
      <c r="AL26" s="4138"/>
      <c r="AM26" s="4139"/>
      <c r="AN26" s="1136"/>
      <c r="AO26" s="66"/>
      <c r="AP26" s="4103" t="s">
        <v>1006</v>
      </c>
      <c r="AQ26" s="4104"/>
      <c r="AR26" s="4104"/>
      <c r="AS26" s="4104"/>
      <c r="AT26" s="4104"/>
      <c r="AU26" s="4104"/>
      <c r="AV26" s="4104"/>
      <c r="AW26" s="4104"/>
      <c r="AX26" s="4104"/>
      <c r="AY26" s="4104"/>
      <c r="AZ26" s="4104"/>
      <c r="BA26" s="4104"/>
      <c r="BB26" s="4104"/>
      <c r="BC26" s="4104"/>
      <c r="BD26" s="4104"/>
      <c r="BE26" s="4104"/>
      <c r="BF26" s="4104"/>
      <c r="BG26" s="4104"/>
      <c r="BH26" s="4104"/>
      <c r="BI26" s="4104"/>
      <c r="BJ26" s="4104"/>
      <c r="BK26" s="4104"/>
      <c r="BL26" s="4104"/>
      <c r="BM26" s="4104"/>
      <c r="BN26" s="4104"/>
      <c r="BO26" s="4104"/>
      <c r="BP26" s="4104"/>
      <c r="BQ26" s="4104"/>
      <c r="BR26" s="4105"/>
    </row>
    <row r="27" spans="1:70" ht="19.5" customHeight="1">
      <c r="A27" s="55"/>
      <c r="B27" s="61"/>
      <c r="C27" s="4142"/>
      <c r="D27" s="4143"/>
      <c r="E27" s="4143"/>
      <c r="F27" s="4143"/>
      <c r="G27" s="4143"/>
      <c r="H27" s="4143"/>
      <c r="I27" s="4144"/>
      <c r="J27" s="4127"/>
      <c r="K27" s="4128"/>
      <c r="L27" s="4128"/>
      <c r="M27" s="4128"/>
      <c r="N27" s="4128"/>
      <c r="O27" s="4127"/>
      <c r="P27" s="4131"/>
      <c r="Q27" s="1134" t="s">
        <v>471</v>
      </c>
      <c r="R27" s="4145"/>
      <c r="S27" s="4146"/>
      <c r="T27" s="4146"/>
      <c r="U27" s="4146"/>
      <c r="V27" s="4146"/>
      <c r="W27" s="4146"/>
      <c r="X27" s="4146"/>
      <c r="Y27" s="4146"/>
      <c r="Z27" s="4146"/>
      <c r="AA27" s="4146"/>
      <c r="AB27" s="4146"/>
      <c r="AC27" s="4146"/>
      <c r="AD27" s="4146"/>
      <c r="AE27" s="4146"/>
      <c r="AF27" s="4146"/>
      <c r="AG27" s="4146"/>
      <c r="AH27" s="4146"/>
      <c r="AI27" s="4146"/>
      <c r="AJ27" s="4146"/>
      <c r="AK27" s="4146"/>
      <c r="AL27" s="4146"/>
      <c r="AM27" s="4147"/>
      <c r="AN27" s="1136"/>
      <c r="AO27" s="66"/>
      <c r="AP27" s="4106" t="s">
        <v>1007</v>
      </c>
      <c r="AQ27" s="4107"/>
      <c r="AR27" s="4107"/>
      <c r="AS27" s="4107"/>
      <c r="AT27" s="4107"/>
      <c r="AU27" s="4107"/>
      <c r="AV27" s="4107"/>
      <c r="AW27" s="4107"/>
      <c r="AX27" s="4107"/>
      <c r="AY27" s="4107"/>
      <c r="AZ27" s="4107"/>
      <c r="BA27" s="4107"/>
      <c r="BB27" s="4107"/>
      <c r="BC27" s="4107"/>
      <c r="BD27" s="4107"/>
      <c r="BE27" s="4107"/>
      <c r="BF27" s="4107"/>
      <c r="BG27" s="4107"/>
      <c r="BH27" s="4107"/>
      <c r="BI27" s="4107"/>
      <c r="BJ27" s="4107"/>
      <c r="BK27" s="4107"/>
      <c r="BL27" s="4107"/>
      <c r="BM27" s="4107"/>
      <c r="BN27" s="4107"/>
      <c r="BO27" s="4107"/>
      <c r="BP27" s="4107"/>
      <c r="BQ27" s="4107"/>
      <c r="BR27" s="4108"/>
    </row>
    <row r="28" spans="1:70" ht="19.5" customHeight="1">
      <c r="A28" s="55"/>
      <c r="B28" s="61"/>
      <c r="C28" s="4120"/>
      <c r="D28" s="4121"/>
      <c r="E28" s="4121"/>
      <c r="F28" s="4121"/>
      <c r="G28" s="4121"/>
      <c r="H28" s="4121"/>
      <c r="I28" s="4122"/>
      <c r="J28" s="4123"/>
      <c r="K28" s="4124"/>
      <c r="L28" s="4124"/>
      <c r="M28" s="4124"/>
      <c r="N28" s="4124"/>
      <c r="O28" s="4123"/>
      <c r="P28" s="4129"/>
      <c r="Q28" s="750" t="s">
        <v>472</v>
      </c>
      <c r="R28" s="4132"/>
      <c r="S28" s="4133"/>
      <c r="T28" s="4133"/>
      <c r="U28" s="4133"/>
      <c r="V28" s="4133"/>
      <c r="W28" s="4133"/>
      <c r="X28" s="4133"/>
      <c r="Y28" s="4133"/>
      <c r="Z28" s="4133"/>
      <c r="AA28" s="4133"/>
      <c r="AB28" s="4133"/>
      <c r="AC28" s="4133"/>
      <c r="AD28" s="4133"/>
      <c r="AE28" s="4133"/>
      <c r="AF28" s="4133"/>
      <c r="AG28" s="4133"/>
      <c r="AH28" s="4133"/>
      <c r="AI28" s="4133"/>
      <c r="AJ28" s="4133"/>
      <c r="AK28" s="4133"/>
      <c r="AL28" s="4133"/>
      <c r="AM28" s="4134"/>
      <c r="AN28" s="1136"/>
      <c r="AO28" s="66"/>
      <c r="AP28" s="4106"/>
      <c r="AQ28" s="4107"/>
      <c r="AR28" s="4107"/>
      <c r="AS28" s="4107"/>
      <c r="AT28" s="4107"/>
      <c r="AU28" s="4107"/>
      <c r="AV28" s="4107"/>
      <c r="AW28" s="4107"/>
      <c r="AX28" s="4107"/>
      <c r="AY28" s="4107"/>
      <c r="AZ28" s="4107"/>
      <c r="BA28" s="4107"/>
      <c r="BB28" s="4107"/>
      <c r="BC28" s="4107"/>
      <c r="BD28" s="4107"/>
      <c r="BE28" s="4107"/>
      <c r="BF28" s="4107"/>
      <c r="BG28" s="4107"/>
      <c r="BH28" s="4107"/>
      <c r="BI28" s="4107"/>
      <c r="BJ28" s="4107"/>
      <c r="BK28" s="4107"/>
      <c r="BL28" s="4107"/>
      <c r="BM28" s="4107"/>
      <c r="BN28" s="4107"/>
      <c r="BO28" s="4107"/>
      <c r="BP28" s="4107"/>
      <c r="BQ28" s="4107"/>
      <c r="BR28" s="4108"/>
    </row>
    <row r="29" spans="1:70" ht="19.5" customHeight="1">
      <c r="A29" s="55"/>
      <c r="B29" s="61"/>
      <c r="C29" s="4135"/>
      <c r="D29" s="4136"/>
      <c r="E29" s="4136"/>
      <c r="F29" s="1429" t="s">
        <v>277</v>
      </c>
      <c r="G29" s="4136"/>
      <c r="H29" s="4136"/>
      <c r="I29" s="4137"/>
      <c r="J29" s="4125"/>
      <c r="K29" s="4126"/>
      <c r="L29" s="4126"/>
      <c r="M29" s="4126"/>
      <c r="N29" s="4126"/>
      <c r="O29" s="4125"/>
      <c r="P29" s="4130"/>
      <c r="Q29" s="1133" t="s">
        <v>470</v>
      </c>
      <c r="R29" s="2322"/>
      <c r="S29" s="4138"/>
      <c r="T29" s="4138"/>
      <c r="U29" s="4138"/>
      <c r="V29" s="4138"/>
      <c r="W29" s="4138"/>
      <c r="X29" s="4138"/>
      <c r="Y29" s="4138"/>
      <c r="Z29" s="4138"/>
      <c r="AA29" s="4138"/>
      <c r="AB29" s="4138"/>
      <c r="AC29" s="4138"/>
      <c r="AD29" s="4138"/>
      <c r="AE29" s="4138"/>
      <c r="AF29" s="4138"/>
      <c r="AG29" s="4138"/>
      <c r="AH29" s="4138"/>
      <c r="AI29" s="4138"/>
      <c r="AJ29" s="4138"/>
      <c r="AK29" s="4138"/>
      <c r="AL29" s="4138"/>
      <c r="AM29" s="4139"/>
      <c r="AN29" s="1136"/>
      <c r="AO29" s="66"/>
      <c r="AP29" s="4106"/>
      <c r="AQ29" s="4107"/>
      <c r="AR29" s="4107"/>
      <c r="AS29" s="4107"/>
      <c r="AT29" s="4107"/>
      <c r="AU29" s="4107"/>
      <c r="AV29" s="4107"/>
      <c r="AW29" s="4107"/>
      <c r="AX29" s="4107"/>
      <c r="AY29" s="4107"/>
      <c r="AZ29" s="4107"/>
      <c r="BA29" s="4107"/>
      <c r="BB29" s="4107"/>
      <c r="BC29" s="4107"/>
      <c r="BD29" s="4107"/>
      <c r="BE29" s="4107"/>
      <c r="BF29" s="4107"/>
      <c r="BG29" s="4107"/>
      <c r="BH29" s="4107"/>
      <c r="BI29" s="4107"/>
      <c r="BJ29" s="4107"/>
      <c r="BK29" s="4107"/>
      <c r="BL29" s="4107"/>
      <c r="BM29" s="4107"/>
      <c r="BN29" s="4107"/>
      <c r="BO29" s="4107"/>
      <c r="BP29" s="4107"/>
      <c r="BQ29" s="4107"/>
      <c r="BR29" s="4108"/>
    </row>
    <row r="30" spans="1:70" ht="19.5" customHeight="1">
      <c r="A30" s="55"/>
      <c r="B30" s="61"/>
      <c r="C30" s="4142"/>
      <c r="D30" s="4143"/>
      <c r="E30" s="4143"/>
      <c r="F30" s="4143"/>
      <c r="G30" s="4143"/>
      <c r="H30" s="4143"/>
      <c r="I30" s="4144"/>
      <c r="J30" s="4127"/>
      <c r="K30" s="4128"/>
      <c r="L30" s="4128"/>
      <c r="M30" s="4128"/>
      <c r="N30" s="4128"/>
      <c r="O30" s="4127"/>
      <c r="P30" s="4131"/>
      <c r="Q30" s="1134" t="s">
        <v>471</v>
      </c>
      <c r="R30" s="4145"/>
      <c r="S30" s="4146"/>
      <c r="T30" s="4146"/>
      <c r="U30" s="4146"/>
      <c r="V30" s="4146"/>
      <c r="W30" s="4146"/>
      <c r="X30" s="4146"/>
      <c r="Y30" s="4146"/>
      <c r="Z30" s="4146"/>
      <c r="AA30" s="4146"/>
      <c r="AB30" s="4146"/>
      <c r="AC30" s="4146"/>
      <c r="AD30" s="4146"/>
      <c r="AE30" s="4146"/>
      <c r="AF30" s="4146"/>
      <c r="AG30" s="4146"/>
      <c r="AH30" s="4146"/>
      <c r="AI30" s="4146"/>
      <c r="AJ30" s="4146"/>
      <c r="AK30" s="4146"/>
      <c r="AL30" s="4146"/>
      <c r="AM30" s="4147"/>
      <c r="AN30" s="1136"/>
      <c r="AO30" s="66"/>
      <c r="AP30" s="4106"/>
      <c r="AQ30" s="4107"/>
      <c r="AR30" s="4107"/>
      <c r="AS30" s="4107"/>
      <c r="AT30" s="4107"/>
      <c r="AU30" s="4107"/>
      <c r="AV30" s="4107"/>
      <c r="AW30" s="4107"/>
      <c r="AX30" s="4107"/>
      <c r="AY30" s="4107"/>
      <c r="AZ30" s="4107"/>
      <c r="BA30" s="4107"/>
      <c r="BB30" s="4107"/>
      <c r="BC30" s="4107"/>
      <c r="BD30" s="4107"/>
      <c r="BE30" s="4107"/>
      <c r="BF30" s="4107"/>
      <c r="BG30" s="4107"/>
      <c r="BH30" s="4107"/>
      <c r="BI30" s="4107"/>
      <c r="BJ30" s="4107"/>
      <c r="BK30" s="4107"/>
      <c r="BL30" s="4107"/>
      <c r="BM30" s="4107"/>
      <c r="BN30" s="4107"/>
      <c r="BO30" s="4107"/>
      <c r="BP30" s="4107"/>
      <c r="BQ30" s="4107"/>
      <c r="BR30" s="4108"/>
    </row>
    <row r="31" spans="1:70" ht="19.5" customHeight="1">
      <c r="A31" s="55"/>
      <c r="B31" s="61"/>
      <c r="C31" s="4120"/>
      <c r="D31" s="4121"/>
      <c r="E31" s="4121"/>
      <c r="F31" s="4121"/>
      <c r="G31" s="4121"/>
      <c r="H31" s="4121"/>
      <c r="I31" s="4122"/>
      <c r="J31" s="4123"/>
      <c r="K31" s="4124"/>
      <c r="L31" s="4124"/>
      <c r="M31" s="4124"/>
      <c r="N31" s="4124"/>
      <c r="O31" s="4123"/>
      <c r="P31" s="4129"/>
      <c r="Q31" s="750" t="s">
        <v>472</v>
      </c>
      <c r="R31" s="4132"/>
      <c r="S31" s="4133"/>
      <c r="T31" s="4133"/>
      <c r="U31" s="4133"/>
      <c r="V31" s="4133"/>
      <c r="W31" s="4133"/>
      <c r="X31" s="4133"/>
      <c r="Y31" s="4133"/>
      <c r="Z31" s="4133"/>
      <c r="AA31" s="4133"/>
      <c r="AB31" s="4133"/>
      <c r="AC31" s="4133"/>
      <c r="AD31" s="4133"/>
      <c r="AE31" s="4133"/>
      <c r="AF31" s="4133"/>
      <c r="AG31" s="4133"/>
      <c r="AH31" s="4133"/>
      <c r="AI31" s="4133"/>
      <c r="AJ31" s="4133"/>
      <c r="AK31" s="4133"/>
      <c r="AL31" s="4133"/>
      <c r="AM31" s="4134"/>
      <c r="AN31" s="1136"/>
      <c r="AO31" s="66"/>
      <c r="AP31" s="4106"/>
      <c r="AQ31" s="4107"/>
      <c r="AR31" s="4107"/>
      <c r="AS31" s="4107"/>
      <c r="AT31" s="4107"/>
      <c r="AU31" s="4107"/>
      <c r="AV31" s="4107"/>
      <c r="AW31" s="4107"/>
      <c r="AX31" s="4107"/>
      <c r="AY31" s="4107"/>
      <c r="AZ31" s="4107"/>
      <c r="BA31" s="4107"/>
      <c r="BB31" s="4107"/>
      <c r="BC31" s="4107"/>
      <c r="BD31" s="4107"/>
      <c r="BE31" s="4107"/>
      <c r="BF31" s="4107"/>
      <c r="BG31" s="4107"/>
      <c r="BH31" s="4107"/>
      <c r="BI31" s="4107"/>
      <c r="BJ31" s="4107"/>
      <c r="BK31" s="4107"/>
      <c r="BL31" s="4107"/>
      <c r="BM31" s="4107"/>
      <c r="BN31" s="4107"/>
      <c r="BO31" s="4107"/>
      <c r="BP31" s="4107"/>
      <c r="BQ31" s="4107"/>
      <c r="BR31" s="4108"/>
    </row>
    <row r="32" spans="1:70" ht="19.5" customHeight="1">
      <c r="A32" s="55"/>
      <c r="B32" s="61"/>
      <c r="C32" s="4135"/>
      <c r="D32" s="4136"/>
      <c r="E32" s="4136"/>
      <c r="F32" s="1429" t="s">
        <v>277</v>
      </c>
      <c r="G32" s="4136"/>
      <c r="H32" s="4136"/>
      <c r="I32" s="4137"/>
      <c r="J32" s="4125"/>
      <c r="K32" s="4126"/>
      <c r="L32" s="4126"/>
      <c r="M32" s="4126"/>
      <c r="N32" s="4126"/>
      <c r="O32" s="4125"/>
      <c r="P32" s="4130"/>
      <c r="Q32" s="1133" t="s">
        <v>470</v>
      </c>
      <c r="R32" s="2322"/>
      <c r="S32" s="4138"/>
      <c r="T32" s="4138"/>
      <c r="U32" s="4138"/>
      <c r="V32" s="4138"/>
      <c r="W32" s="4138"/>
      <c r="X32" s="4138"/>
      <c r="Y32" s="4138"/>
      <c r="Z32" s="4138"/>
      <c r="AA32" s="4138"/>
      <c r="AB32" s="4138"/>
      <c r="AC32" s="4138"/>
      <c r="AD32" s="4138"/>
      <c r="AE32" s="4138"/>
      <c r="AF32" s="4138"/>
      <c r="AG32" s="4138"/>
      <c r="AH32" s="4138"/>
      <c r="AI32" s="4138"/>
      <c r="AJ32" s="4138"/>
      <c r="AK32" s="4138"/>
      <c r="AL32" s="4138"/>
      <c r="AM32" s="4139"/>
      <c r="AN32" s="1136"/>
      <c r="AO32" s="66"/>
      <c r="AP32" s="4117"/>
      <c r="AQ32" s="4118"/>
      <c r="AR32" s="4118"/>
      <c r="AS32" s="4118"/>
      <c r="AT32" s="4118"/>
      <c r="AU32" s="4118"/>
      <c r="AV32" s="4118"/>
      <c r="AW32" s="4118"/>
      <c r="AX32" s="4118"/>
      <c r="AY32" s="4118"/>
      <c r="AZ32" s="4118"/>
      <c r="BA32" s="4118"/>
      <c r="BB32" s="4118"/>
      <c r="BC32" s="4118"/>
      <c r="BD32" s="4118"/>
      <c r="BE32" s="4118"/>
      <c r="BF32" s="4118"/>
      <c r="BG32" s="4118"/>
      <c r="BH32" s="4118"/>
      <c r="BI32" s="4118"/>
      <c r="BJ32" s="4118"/>
      <c r="BK32" s="4118"/>
      <c r="BL32" s="4118"/>
      <c r="BM32" s="4118"/>
      <c r="BN32" s="4118"/>
      <c r="BO32" s="4118"/>
      <c r="BP32" s="4118"/>
      <c r="BQ32" s="4118"/>
      <c r="BR32" s="4119"/>
    </row>
    <row r="33" spans="1:41" ht="19.5" customHeight="1">
      <c r="A33" s="55"/>
      <c r="B33" s="61"/>
      <c r="C33" s="4142"/>
      <c r="D33" s="4143"/>
      <c r="E33" s="4143"/>
      <c r="F33" s="4143"/>
      <c r="G33" s="4143"/>
      <c r="H33" s="4143"/>
      <c r="I33" s="4144"/>
      <c r="J33" s="4127"/>
      <c r="K33" s="4128"/>
      <c r="L33" s="4128"/>
      <c r="M33" s="4128"/>
      <c r="N33" s="4128"/>
      <c r="O33" s="4127"/>
      <c r="P33" s="4131"/>
      <c r="Q33" s="1134" t="s">
        <v>471</v>
      </c>
      <c r="R33" s="4145"/>
      <c r="S33" s="4146"/>
      <c r="T33" s="4146"/>
      <c r="U33" s="4146"/>
      <c r="V33" s="4146"/>
      <c r="W33" s="4146"/>
      <c r="X33" s="4146"/>
      <c r="Y33" s="4146"/>
      <c r="Z33" s="4146"/>
      <c r="AA33" s="4146"/>
      <c r="AB33" s="4146"/>
      <c r="AC33" s="4146"/>
      <c r="AD33" s="4146"/>
      <c r="AE33" s="4146"/>
      <c r="AF33" s="4146"/>
      <c r="AG33" s="4146"/>
      <c r="AH33" s="4146"/>
      <c r="AI33" s="4146"/>
      <c r="AJ33" s="4146"/>
      <c r="AK33" s="4146"/>
      <c r="AL33" s="4146"/>
      <c r="AM33" s="4147"/>
      <c r="AN33" s="1136"/>
      <c r="AO33" s="66"/>
    </row>
    <row r="34" spans="1:41" ht="19.5" customHeight="1">
      <c r="A34" s="55"/>
      <c r="B34" s="61"/>
      <c r="C34" s="4120"/>
      <c r="D34" s="4121"/>
      <c r="E34" s="4121"/>
      <c r="F34" s="4121"/>
      <c r="G34" s="4121"/>
      <c r="H34" s="4121"/>
      <c r="I34" s="4122"/>
      <c r="J34" s="4123"/>
      <c r="K34" s="4124"/>
      <c r="L34" s="4124"/>
      <c r="M34" s="4124"/>
      <c r="N34" s="4124"/>
      <c r="O34" s="4123"/>
      <c r="P34" s="4129"/>
      <c r="Q34" s="750" t="s">
        <v>472</v>
      </c>
      <c r="R34" s="4132"/>
      <c r="S34" s="4133"/>
      <c r="T34" s="4133"/>
      <c r="U34" s="4133"/>
      <c r="V34" s="4133"/>
      <c r="W34" s="4133"/>
      <c r="X34" s="4133"/>
      <c r="Y34" s="4133"/>
      <c r="Z34" s="4133"/>
      <c r="AA34" s="4133"/>
      <c r="AB34" s="4133"/>
      <c r="AC34" s="4133"/>
      <c r="AD34" s="4133"/>
      <c r="AE34" s="4133"/>
      <c r="AF34" s="4133"/>
      <c r="AG34" s="4133"/>
      <c r="AH34" s="4133"/>
      <c r="AI34" s="4133"/>
      <c r="AJ34" s="4133"/>
      <c r="AK34" s="4133"/>
      <c r="AL34" s="4133"/>
      <c r="AM34" s="4134"/>
      <c r="AN34" s="1136"/>
      <c r="AO34" s="66"/>
    </row>
    <row r="35" spans="1:41" ht="19.5" customHeight="1">
      <c r="A35" s="55"/>
      <c r="B35" s="61"/>
      <c r="C35" s="4135"/>
      <c r="D35" s="4136"/>
      <c r="E35" s="4136"/>
      <c r="F35" s="1429" t="s">
        <v>277</v>
      </c>
      <c r="G35" s="4136"/>
      <c r="H35" s="4136"/>
      <c r="I35" s="4137"/>
      <c r="J35" s="4125"/>
      <c r="K35" s="4126"/>
      <c r="L35" s="4126"/>
      <c r="M35" s="4126"/>
      <c r="N35" s="4126"/>
      <c r="O35" s="4125"/>
      <c r="P35" s="4130"/>
      <c r="Q35" s="1133" t="s">
        <v>470</v>
      </c>
      <c r="R35" s="2322"/>
      <c r="S35" s="4138"/>
      <c r="T35" s="4138"/>
      <c r="U35" s="4138"/>
      <c r="V35" s="4138"/>
      <c r="W35" s="4138"/>
      <c r="X35" s="4138"/>
      <c r="Y35" s="4138"/>
      <c r="Z35" s="4138"/>
      <c r="AA35" s="4138"/>
      <c r="AB35" s="4138"/>
      <c r="AC35" s="4138"/>
      <c r="AD35" s="4138"/>
      <c r="AE35" s="4138"/>
      <c r="AF35" s="4138"/>
      <c r="AG35" s="4138"/>
      <c r="AH35" s="4138"/>
      <c r="AI35" s="4138"/>
      <c r="AJ35" s="4138"/>
      <c r="AK35" s="4138"/>
      <c r="AL35" s="4138"/>
      <c r="AM35" s="4139"/>
      <c r="AN35" s="1136"/>
      <c r="AO35" s="66"/>
    </row>
    <row r="36" spans="1:41" ht="19.5" customHeight="1">
      <c r="A36" s="55"/>
      <c r="B36" s="61"/>
      <c r="C36" s="4142"/>
      <c r="D36" s="4143"/>
      <c r="E36" s="4143"/>
      <c r="F36" s="4143"/>
      <c r="G36" s="4143"/>
      <c r="H36" s="4143"/>
      <c r="I36" s="4144"/>
      <c r="J36" s="4127"/>
      <c r="K36" s="4128"/>
      <c r="L36" s="4128"/>
      <c r="M36" s="4128"/>
      <c r="N36" s="4128"/>
      <c r="O36" s="4127"/>
      <c r="P36" s="4131"/>
      <c r="Q36" s="1134" t="s">
        <v>471</v>
      </c>
      <c r="R36" s="4145"/>
      <c r="S36" s="4146"/>
      <c r="T36" s="4146"/>
      <c r="U36" s="4146"/>
      <c r="V36" s="4146"/>
      <c r="W36" s="4146"/>
      <c r="X36" s="4146"/>
      <c r="Y36" s="4146"/>
      <c r="Z36" s="4146"/>
      <c r="AA36" s="4146"/>
      <c r="AB36" s="4146"/>
      <c r="AC36" s="4146"/>
      <c r="AD36" s="4146"/>
      <c r="AE36" s="4146"/>
      <c r="AF36" s="4146"/>
      <c r="AG36" s="4146"/>
      <c r="AH36" s="4146"/>
      <c r="AI36" s="4146"/>
      <c r="AJ36" s="4146"/>
      <c r="AK36" s="4146"/>
      <c r="AL36" s="4146"/>
      <c r="AM36" s="4147"/>
      <c r="AN36" s="1136"/>
      <c r="AO36" s="66"/>
    </row>
    <row r="37" spans="1:41" ht="19.5" customHeight="1">
      <c r="A37" s="55"/>
      <c r="B37" s="61"/>
      <c r="C37" s="4120"/>
      <c r="D37" s="4121"/>
      <c r="E37" s="4121"/>
      <c r="F37" s="4121"/>
      <c r="G37" s="4121"/>
      <c r="H37" s="4121"/>
      <c r="I37" s="4122"/>
      <c r="J37" s="4123"/>
      <c r="K37" s="4124"/>
      <c r="L37" s="4124"/>
      <c r="M37" s="4124"/>
      <c r="N37" s="4124"/>
      <c r="O37" s="4123"/>
      <c r="P37" s="4129"/>
      <c r="Q37" s="750" t="s">
        <v>472</v>
      </c>
      <c r="R37" s="4132"/>
      <c r="S37" s="4133"/>
      <c r="T37" s="4133"/>
      <c r="U37" s="4133"/>
      <c r="V37" s="4133"/>
      <c r="W37" s="4133"/>
      <c r="X37" s="4133"/>
      <c r="Y37" s="4133"/>
      <c r="Z37" s="4133"/>
      <c r="AA37" s="4133"/>
      <c r="AB37" s="4133"/>
      <c r="AC37" s="4133"/>
      <c r="AD37" s="4133"/>
      <c r="AE37" s="4133"/>
      <c r="AF37" s="4133"/>
      <c r="AG37" s="4133"/>
      <c r="AH37" s="4133"/>
      <c r="AI37" s="4133"/>
      <c r="AJ37" s="4133"/>
      <c r="AK37" s="4133"/>
      <c r="AL37" s="4133"/>
      <c r="AM37" s="4134"/>
      <c r="AN37" s="1136"/>
      <c r="AO37" s="66"/>
    </row>
    <row r="38" spans="1:41" ht="19.5" customHeight="1">
      <c r="A38" s="55"/>
      <c r="B38" s="61"/>
      <c r="C38" s="4135"/>
      <c r="D38" s="4136"/>
      <c r="E38" s="4136"/>
      <c r="F38" s="1429" t="s">
        <v>277</v>
      </c>
      <c r="G38" s="4136"/>
      <c r="H38" s="4136"/>
      <c r="I38" s="4137"/>
      <c r="J38" s="4125"/>
      <c r="K38" s="4126"/>
      <c r="L38" s="4126"/>
      <c r="M38" s="4126"/>
      <c r="N38" s="4126"/>
      <c r="O38" s="4125"/>
      <c r="P38" s="4130"/>
      <c r="Q38" s="1133" t="s">
        <v>470</v>
      </c>
      <c r="R38" s="2322"/>
      <c r="S38" s="4138"/>
      <c r="T38" s="4138"/>
      <c r="U38" s="4138"/>
      <c r="V38" s="4138"/>
      <c r="W38" s="4138"/>
      <c r="X38" s="4138"/>
      <c r="Y38" s="4138"/>
      <c r="Z38" s="4138"/>
      <c r="AA38" s="4138"/>
      <c r="AB38" s="4138"/>
      <c r="AC38" s="4138"/>
      <c r="AD38" s="4138"/>
      <c r="AE38" s="4138"/>
      <c r="AF38" s="4138"/>
      <c r="AG38" s="4138"/>
      <c r="AH38" s="4138"/>
      <c r="AI38" s="4138"/>
      <c r="AJ38" s="4138"/>
      <c r="AK38" s="4138"/>
      <c r="AL38" s="4138"/>
      <c r="AM38" s="4139"/>
      <c r="AN38" s="1136"/>
      <c r="AO38" s="66"/>
    </row>
    <row r="39" spans="1:41" ht="19.5" customHeight="1">
      <c r="A39" s="55"/>
      <c r="B39" s="61"/>
      <c r="C39" s="4142"/>
      <c r="D39" s="4143"/>
      <c r="E39" s="4143"/>
      <c r="F39" s="4143"/>
      <c r="G39" s="4143"/>
      <c r="H39" s="4143"/>
      <c r="I39" s="4144"/>
      <c r="J39" s="4127"/>
      <c r="K39" s="4128"/>
      <c r="L39" s="4128"/>
      <c r="M39" s="4128"/>
      <c r="N39" s="4128"/>
      <c r="O39" s="4127"/>
      <c r="P39" s="4131"/>
      <c r="Q39" s="1134" t="s">
        <v>471</v>
      </c>
      <c r="R39" s="4145"/>
      <c r="S39" s="4146"/>
      <c r="T39" s="4146"/>
      <c r="U39" s="4146"/>
      <c r="V39" s="4146"/>
      <c r="W39" s="4146"/>
      <c r="X39" s="4146"/>
      <c r="Y39" s="4146"/>
      <c r="Z39" s="4146"/>
      <c r="AA39" s="4146"/>
      <c r="AB39" s="4146"/>
      <c r="AC39" s="4146"/>
      <c r="AD39" s="4146"/>
      <c r="AE39" s="4146"/>
      <c r="AF39" s="4146"/>
      <c r="AG39" s="4146"/>
      <c r="AH39" s="4146"/>
      <c r="AI39" s="4146"/>
      <c r="AJ39" s="4146"/>
      <c r="AK39" s="4146"/>
      <c r="AL39" s="4146"/>
      <c r="AM39" s="4147"/>
      <c r="AN39" s="1136"/>
      <c r="AO39" s="66"/>
    </row>
    <row r="40" spans="1:41" ht="19.5" customHeight="1">
      <c r="A40" s="55"/>
      <c r="B40" s="61"/>
      <c r="C40" s="4120"/>
      <c r="D40" s="4121"/>
      <c r="E40" s="4121"/>
      <c r="F40" s="4121"/>
      <c r="G40" s="4121"/>
      <c r="H40" s="4121"/>
      <c r="I40" s="4122"/>
      <c r="J40" s="4123"/>
      <c r="K40" s="4124"/>
      <c r="L40" s="4124"/>
      <c r="M40" s="4124"/>
      <c r="N40" s="4124"/>
      <c r="O40" s="4123"/>
      <c r="P40" s="4129"/>
      <c r="Q40" s="750" t="s">
        <v>472</v>
      </c>
      <c r="R40" s="4132"/>
      <c r="S40" s="4133"/>
      <c r="T40" s="4133"/>
      <c r="U40" s="4133"/>
      <c r="V40" s="4133"/>
      <c r="W40" s="4133"/>
      <c r="X40" s="4133"/>
      <c r="Y40" s="4133"/>
      <c r="Z40" s="4133"/>
      <c r="AA40" s="4133"/>
      <c r="AB40" s="4133"/>
      <c r="AC40" s="4133"/>
      <c r="AD40" s="4133"/>
      <c r="AE40" s="4133"/>
      <c r="AF40" s="4133"/>
      <c r="AG40" s="4133"/>
      <c r="AH40" s="4133"/>
      <c r="AI40" s="4133"/>
      <c r="AJ40" s="4133"/>
      <c r="AK40" s="4133"/>
      <c r="AL40" s="4133"/>
      <c r="AM40" s="4134"/>
      <c r="AN40" s="1136"/>
      <c r="AO40" s="66"/>
    </row>
    <row r="41" spans="1:41" ht="19.5" customHeight="1">
      <c r="A41" s="55"/>
      <c r="B41" s="61"/>
      <c r="C41" s="4135"/>
      <c r="D41" s="4136"/>
      <c r="E41" s="4136"/>
      <c r="F41" s="1429" t="s">
        <v>277</v>
      </c>
      <c r="G41" s="4136"/>
      <c r="H41" s="4136"/>
      <c r="I41" s="4137"/>
      <c r="J41" s="4125"/>
      <c r="K41" s="4126"/>
      <c r="L41" s="4126"/>
      <c r="M41" s="4126"/>
      <c r="N41" s="4126"/>
      <c r="O41" s="4125"/>
      <c r="P41" s="4130"/>
      <c r="Q41" s="1133" t="s">
        <v>470</v>
      </c>
      <c r="R41" s="2322"/>
      <c r="S41" s="4138"/>
      <c r="T41" s="4138"/>
      <c r="U41" s="4138"/>
      <c r="V41" s="4138"/>
      <c r="W41" s="4138"/>
      <c r="X41" s="4138"/>
      <c r="Y41" s="4138"/>
      <c r="Z41" s="4138"/>
      <c r="AA41" s="4138"/>
      <c r="AB41" s="4138"/>
      <c r="AC41" s="4138"/>
      <c r="AD41" s="4138"/>
      <c r="AE41" s="4138"/>
      <c r="AF41" s="4138"/>
      <c r="AG41" s="4138"/>
      <c r="AH41" s="4138"/>
      <c r="AI41" s="4138"/>
      <c r="AJ41" s="4138"/>
      <c r="AK41" s="4138"/>
      <c r="AL41" s="4138"/>
      <c r="AM41" s="4139"/>
      <c r="AN41" s="1136"/>
      <c r="AO41" s="66"/>
    </row>
    <row r="42" spans="1:41" ht="19.5" customHeight="1">
      <c r="A42" s="55"/>
      <c r="B42" s="61"/>
      <c r="C42" s="4142"/>
      <c r="D42" s="4143"/>
      <c r="E42" s="4143"/>
      <c r="F42" s="4143"/>
      <c r="G42" s="4143"/>
      <c r="H42" s="4143"/>
      <c r="I42" s="4144"/>
      <c r="J42" s="4127"/>
      <c r="K42" s="4128"/>
      <c r="L42" s="4128"/>
      <c r="M42" s="4128"/>
      <c r="N42" s="4128"/>
      <c r="O42" s="4127"/>
      <c r="P42" s="4131"/>
      <c r="Q42" s="1134" t="s">
        <v>471</v>
      </c>
      <c r="R42" s="4145"/>
      <c r="S42" s="4146"/>
      <c r="T42" s="4146"/>
      <c r="U42" s="4146"/>
      <c r="V42" s="4146"/>
      <c r="W42" s="4146"/>
      <c r="X42" s="4146"/>
      <c r="Y42" s="4146"/>
      <c r="Z42" s="4146"/>
      <c r="AA42" s="4146"/>
      <c r="AB42" s="4146"/>
      <c r="AC42" s="4146"/>
      <c r="AD42" s="4146"/>
      <c r="AE42" s="4146"/>
      <c r="AF42" s="4146"/>
      <c r="AG42" s="4146"/>
      <c r="AH42" s="4146"/>
      <c r="AI42" s="4146"/>
      <c r="AJ42" s="4146"/>
      <c r="AK42" s="4146"/>
      <c r="AL42" s="4146"/>
      <c r="AM42" s="4147"/>
      <c r="AN42" s="1136"/>
      <c r="AO42" s="66"/>
    </row>
    <row r="43" spans="1:41" ht="19.5" customHeight="1">
      <c r="A43" s="55"/>
      <c r="B43" s="61"/>
      <c r="C43" s="4120"/>
      <c r="D43" s="4121"/>
      <c r="E43" s="4121"/>
      <c r="F43" s="4121"/>
      <c r="G43" s="4121"/>
      <c r="H43" s="4121"/>
      <c r="I43" s="4122"/>
      <c r="J43" s="4123"/>
      <c r="K43" s="4124"/>
      <c r="L43" s="4124"/>
      <c r="M43" s="4124"/>
      <c r="N43" s="4124"/>
      <c r="O43" s="4123"/>
      <c r="P43" s="4129"/>
      <c r="Q43" s="750" t="s">
        <v>472</v>
      </c>
      <c r="R43" s="4132"/>
      <c r="S43" s="4133"/>
      <c r="T43" s="4133"/>
      <c r="U43" s="4133"/>
      <c r="V43" s="4133"/>
      <c r="W43" s="4133"/>
      <c r="X43" s="4133"/>
      <c r="Y43" s="4133"/>
      <c r="Z43" s="4133"/>
      <c r="AA43" s="4133"/>
      <c r="AB43" s="4133"/>
      <c r="AC43" s="4133"/>
      <c r="AD43" s="4133"/>
      <c r="AE43" s="4133"/>
      <c r="AF43" s="4133"/>
      <c r="AG43" s="4133"/>
      <c r="AH43" s="4133"/>
      <c r="AI43" s="4133"/>
      <c r="AJ43" s="4133"/>
      <c r="AK43" s="4133"/>
      <c r="AL43" s="4133"/>
      <c r="AM43" s="4134"/>
      <c r="AN43" s="1136"/>
      <c r="AO43" s="66"/>
    </row>
    <row r="44" spans="1:41" ht="19.5" customHeight="1">
      <c r="A44" s="55"/>
      <c r="B44" s="61"/>
      <c r="C44" s="4135"/>
      <c r="D44" s="4136"/>
      <c r="E44" s="4136"/>
      <c r="F44" s="1429" t="s">
        <v>277</v>
      </c>
      <c r="G44" s="4136"/>
      <c r="H44" s="4136"/>
      <c r="I44" s="4137"/>
      <c r="J44" s="4125"/>
      <c r="K44" s="4126"/>
      <c r="L44" s="4126"/>
      <c r="M44" s="4126"/>
      <c r="N44" s="4126"/>
      <c r="O44" s="4125"/>
      <c r="P44" s="4130"/>
      <c r="Q44" s="1133" t="s">
        <v>470</v>
      </c>
      <c r="R44" s="2322"/>
      <c r="S44" s="4138"/>
      <c r="T44" s="4138"/>
      <c r="U44" s="4138"/>
      <c r="V44" s="4138"/>
      <c r="W44" s="4138"/>
      <c r="X44" s="4138"/>
      <c r="Y44" s="4138"/>
      <c r="Z44" s="4138"/>
      <c r="AA44" s="4138"/>
      <c r="AB44" s="4138"/>
      <c r="AC44" s="4138"/>
      <c r="AD44" s="4138"/>
      <c r="AE44" s="4138"/>
      <c r="AF44" s="4138"/>
      <c r="AG44" s="4138"/>
      <c r="AH44" s="4138"/>
      <c r="AI44" s="4138"/>
      <c r="AJ44" s="4138"/>
      <c r="AK44" s="4138"/>
      <c r="AL44" s="4138"/>
      <c r="AM44" s="4139"/>
      <c r="AN44" s="1136"/>
      <c r="AO44" s="66"/>
    </row>
    <row r="45" spans="1:41" ht="19.5" customHeight="1">
      <c r="A45" s="55"/>
      <c r="B45" s="61"/>
      <c r="C45" s="4142"/>
      <c r="D45" s="4143"/>
      <c r="E45" s="4143"/>
      <c r="F45" s="4143"/>
      <c r="G45" s="4143"/>
      <c r="H45" s="4143"/>
      <c r="I45" s="4144"/>
      <c r="J45" s="4127"/>
      <c r="K45" s="4128"/>
      <c r="L45" s="4128"/>
      <c r="M45" s="4128"/>
      <c r="N45" s="4128"/>
      <c r="O45" s="4127"/>
      <c r="P45" s="4131"/>
      <c r="Q45" s="1134" t="s">
        <v>471</v>
      </c>
      <c r="R45" s="4145"/>
      <c r="S45" s="4146"/>
      <c r="T45" s="4146"/>
      <c r="U45" s="4146"/>
      <c r="V45" s="4146"/>
      <c r="W45" s="4146"/>
      <c r="X45" s="4146"/>
      <c r="Y45" s="4146"/>
      <c r="Z45" s="4146"/>
      <c r="AA45" s="4146"/>
      <c r="AB45" s="4146"/>
      <c r="AC45" s="4146"/>
      <c r="AD45" s="4146"/>
      <c r="AE45" s="4146"/>
      <c r="AF45" s="4146"/>
      <c r="AG45" s="4146"/>
      <c r="AH45" s="4146"/>
      <c r="AI45" s="4146"/>
      <c r="AJ45" s="4146"/>
      <c r="AK45" s="4146"/>
      <c r="AL45" s="4146"/>
      <c r="AM45" s="4147"/>
      <c r="AN45" s="1136"/>
      <c r="AO45" s="66"/>
    </row>
    <row r="46" spans="1:41" ht="19.5" customHeight="1">
      <c r="A46" s="55"/>
      <c r="B46" s="61"/>
      <c r="C46" s="4120"/>
      <c r="D46" s="4121"/>
      <c r="E46" s="4121"/>
      <c r="F46" s="4121"/>
      <c r="G46" s="4121"/>
      <c r="H46" s="4121"/>
      <c r="I46" s="4122"/>
      <c r="J46" s="4123"/>
      <c r="K46" s="4124"/>
      <c r="L46" s="4124"/>
      <c r="M46" s="4124"/>
      <c r="N46" s="4124"/>
      <c r="O46" s="4123"/>
      <c r="P46" s="4129"/>
      <c r="Q46" s="750" t="s">
        <v>472</v>
      </c>
      <c r="R46" s="4132"/>
      <c r="S46" s="4133"/>
      <c r="T46" s="4133"/>
      <c r="U46" s="4133"/>
      <c r="V46" s="4133"/>
      <c r="W46" s="4133"/>
      <c r="X46" s="4133"/>
      <c r="Y46" s="4133"/>
      <c r="Z46" s="4133"/>
      <c r="AA46" s="4133"/>
      <c r="AB46" s="4133"/>
      <c r="AC46" s="4133"/>
      <c r="AD46" s="4133"/>
      <c r="AE46" s="4133"/>
      <c r="AF46" s="4133"/>
      <c r="AG46" s="4133"/>
      <c r="AH46" s="4133"/>
      <c r="AI46" s="4133"/>
      <c r="AJ46" s="4133"/>
      <c r="AK46" s="4133"/>
      <c r="AL46" s="4133"/>
      <c r="AM46" s="4134"/>
      <c r="AN46" s="1136"/>
      <c r="AO46" s="66"/>
    </row>
    <row r="47" spans="1:41" ht="19.5" customHeight="1">
      <c r="A47" s="55"/>
      <c r="B47" s="61"/>
      <c r="C47" s="4135"/>
      <c r="D47" s="4136"/>
      <c r="E47" s="4136"/>
      <c r="F47" s="1429" t="s">
        <v>277</v>
      </c>
      <c r="G47" s="4136"/>
      <c r="H47" s="4136"/>
      <c r="I47" s="4137"/>
      <c r="J47" s="4125"/>
      <c r="K47" s="4126"/>
      <c r="L47" s="4126"/>
      <c r="M47" s="4126"/>
      <c r="N47" s="4126"/>
      <c r="O47" s="4125"/>
      <c r="P47" s="4130"/>
      <c r="Q47" s="1133" t="s">
        <v>470</v>
      </c>
      <c r="R47" s="2322"/>
      <c r="S47" s="4138"/>
      <c r="T47" s="4138"/>
      <c r="U47" s="4138"/>
      <c r="V47" s="4138"/>
      <c r="W47" s="4138"/>
      <c r="X47" s="4138"/>
      <c r="Y47" s="4138"/>
      <c r="Z47" s="4138"/>
      <c r="AA47" s="4138"/>
      <c r="AB47" s="4138"/>
      <c r="AC47" s="4138"/>
      <c r="AD47" s="4138"/>
      <c r="AE47" s="4138"/>
      <c r="AF47" s="4138"/>
      <c r="AG47" s="4138"/>
      <c r="AH47" s="4138"/>
      <c r="AI47" s="4138"/>
      <c r="AJ47" s="4138"/>
      <c r="AK47" s="4138"/>
      <c r="AL47" s="4138"/>
      <c r="AM47" s="4139"/>
      <c r="AN47" s="1136"/>
      <c r="AO47" s="66"/>
    </row>
    <row r="48" spans="1:41" ht="19.5" customHeight="1">
      <c r="A48" s="55"/>
      <c r="B48" s="61"/>
      <c r="C48" s="4142"/>
      <c r="D48" s="4143"/>
      <c r="E48" s="4143"/>
      <c r="F48" s="4143"/>
      <c r="G48" s="4143"/>
      <c r="H48" s="4143"/>
      <c r="I48" s="4144"/>
      <c r="J48" s="4127"/>
      <c r="K48" s="4128"/>
      <c r="L48" s="4128"/>
      <c r="M48" s="4128"/>
      <c r="N48" s="4128"/>
      <c r="O48" s="4127"/>
      <c r="P48" s="4131"/>
      <c r="Q48" s="1134" t="s">
        <v>471</v>
      </c>
      <c r="R48" s="4145"/>
      <c r="S48" s="4146"/>
      <c r="T48" s="4146"/>
      <c r="U48" s="4146"/>
      <c r="V48" s="4146"/>
      <c r="W48" s="4146"/>
      <c r="X48" s="4146"/>
      <c r="Y48" s="4146"/>
      <c r="Z48" s="4146"/>
      <c r="AA48" s="4146"/>
      <c r="AB48" s="4146"/>
      <c r="AC48" s="4146"/>
      <c r="AD48" s="4146"/>
      <c r="AE48" s="4146"/>
      <c r="AF48" s="4146"/>
      <c r="AG48" s="4146"/>
      <c r="AH48" s="4146"/>
      <c r="AI48" s="4146"/>
      <c r="AJ48" s="4146"/>
      <c r="AK48" s="4146"/>
      <c r="AL48" s="4146"/>
      <c r="AM48" s="4147"/>
      <c r="AN48" s="1136"/>
      <c r="AO48" s="66"/>
    </row>
    <row r="49" spans="1:41" ht="14.45" customHeight="1">
      <c r="A49" s="55"/>
      <c r="B49" s="61"/>
      <c r="C49" s="1137"/>
      <c r="D49" s="1138" t="s">
        <v>150</v>
      </c>
      <c r="E49" s="4148" t="s">
        <v>871</v>
      </c>
      <c r="F49" s="4148"/>
      <c r="G49" s="4148"/>
      <c r="H49" s="4148"/>
      <c r="I49" s="4148"/>
      <c r="J49" s="4148"/>
      <c r="K49" s="4148"/>
      <c r="L49" s="4148"/>
      <c r="M49" s="4148"/>
      <c r="N49" s="4148"/>
      <c r="O49" s="4148"/>
      <c r="P49" s="4148"/>
      <c r="Q49" s="4148"/>
      <c r="R49" s="4148"/>
      <c r="S49" s="4148"/>
      <c r="T49" s="4148"/>
      <c r="U49" s="4148"/>
      <c r="V49" s="4148"/>
      <c r="W49" s="4148"/>
      <c r="X49" s="4148"/>
      <c r="Y49" s="4148"/>
      <c r="Z49" s="4148"/>
      <c r="AA49" s="4148"/>
      <c r="AB49" s="1139"/>
      <c r="AC49" s="847"/>
      <c r="AD49" s="847"/>
      <c r="AE49" s="847"/>
      <c r="AF49" s="847"/>
      <c r="AG49" s="847"/>
      <c r="AH49" s="847"/>
      <c r="AI49" s="847"/>
      <c r="AJ49" s="847"/>
      <c r="AK49" s="847"/>
      <c r="AL49" s="847"/>
      <c r="AM49" s="847"/>
      <c r="AN49" s="1136"/>
      <c r="AO49" s="66"/>
    </row>
    <row r="50" spans="1:41" ht="14.45" customHeight="1" thickBot="1">
      <c r="A50" s="55"/>
      <c r="B50" s="126"/>
      <c r="C50" s="128"/>
      <c r="D50" s="1140" t="s">
        <v>150</v>
      </c>
      <c r="E50" s="4149" t="s">
        <v>649</v>
      </c>
      <c r="F50" s="4149"/>
      <c r="G50" s="4149"/>
      <c r="H50" s="4149"/>
      <c r="I50" s="4149"/>
      <c r="J50" s="4149"/>
      <c r="K50" s="4149"/>
      <c r="L50" s="4149"/>
      <c r="M50" s="4149"/>
      <c r="N50" s="4149"/>
      <c r="O50" s="4149"/>
      <c r="P50" s="4149"/>
      <c r="Q50" s="4149"/>
      <c r="R50" s="4149"/>
      <c r="S50" s="4149"/>
      <c r="T50" s="4149"/>
      <c r="U50" s="4149"/>
      <c r="V50" s="4149"/>
      <c r="W50" s="4149"/>
      <c r="X50" s="4149"/>
      <c r="Y50" s="4149"/>
      <c r="Z50" s="4149"/>
      <c r="AA50" s="4149"/>
      <c r="AB50" s="1141"/>
      <c r="AC50" s="1142"/>
      <c r="AD50" s="1143"/>
      <c r="AE50" s="1143"/>
      <c r="AF50" s="1143"/>
      <c r="AG50" s="1143"/>
      <c r="AH50" s="1143"/>
      <c r="AI50" s="1143"/>
      <c r="AJ50" s="1143"/>
      <c r="AK50" s="1143"/>
      <c r="AL50" s="1143"/>
      <c r="AM50" s="1143"/>
      <c r="AN50" s="1144"/>
      <c r="AO50" s="66"/>
    </row>
    <row r="51" spans="1:41">
      <c r="AN51" s="598"/>
    </row>
  </sheetData>
  <sheetProtection algorithmName="SHA-512" hashValue="5II3Xwvcte17XUqrObX5Z9pHcDmrk6ezYDafEfVdQb84FNjCLENHu0ugK8F0rM3505J/CWEHNZvIK9txI8qlXQ==" saltValue="Cf/ldbwaRZy+1HGWMcoK+A==" spinCount="100000" sheet="1" objects="1" scenarios="1"/>
  <mergeCells count="114">
    <mergeCell ref="E49:AA49"/>
    <mergeCell ref="E50:AA50"/>
    <mergeCell ref="C46:I46"/>
    <mergeCell ref="J46:N48"/>
    <mergeCell ref="O46:P48"/>
    <mergeCell ref="R46:AM46"/>
    <mergeCell ref="C47:E47"/>
    <mergeCell ref="G47:I47"/>
    <mergeCell ref="R47:AM47"/>
    <mergeCell ref="C48:I48"/>
    <mergeCell ref="R48:AM48"/>
    <mergeCell ref="C43:I43"/>
    <mergeCell ref="J43:N45"/>
    <mergeCell ref="O43:P45"/>
    <mergeCell ref="R43:AM43"/>
    <mergeCell ref="C44:E44"/>
    <mergeCell ref="G44:I44"/>
    <mergeCell ref="R44:AM44"/>
    <mergeCell ref="C45:I45"/>
    <mergeCell ref="R45:AM45"/>
    <mergeCell ref="C40:I40"/>
    <mergeCell ref="J40:N42"/>
    <mergeCell ref="O40:P42"/>
    <mergeCell ref="R40:AM40"/>
    <mergeCell ref="C41:E41"/>
    <mergeCell ref="G41:I41"/>
    <mergeCell ref="R41:AM41"/>
    <mergeCell ref="C42:I42"/>
    <mergeCell ref="R42:AM42"/>
    <mergeCell ref="C37:I37"/>
    <mergeCell ref="J37:N39"/>
    <mergeCell ref="O37:P39"/>
    <mergeCell ref="R37:AM37"/>
    <mergeCell ref="C38:E38"/>
    <mergeCell ref="G38:I38"/>
    <mergeCell ref="R38:AM38"/>
    <mergeCell ref="C39:I39"/>
    <mergeCell ref="R39:AM39"/>
    <mergeCell ref="C34:I34"/>
    <mergeCell ref="J34:N36"/>
    <mergeCell ref="O34:P36"/>
    <mergeCell ref="R34:AM34"/>
    <mergeCell ref="C35:E35"/>
    <mergeCell ref="G35:I35"/>
    <mergeCell ref="R35:AM35"/>
    <mergeCell ref="C36:I36"/>
    <mergeCell ref="R36:AM36"/>
    <mergeCell ref="R24:AM24"/>
    <mergeCell ref="AP26:BR26"/>
    <mergeCell ref="C27:I27"/>
    <mergeCell ref="R27:AM27"/>
    <mergeCell ref="AP27:BR32"/>
    <mergeCell ref="C28:I28"/>
    <mergeCell ref="J28:N30"/>
    <mergeCell ref="O28:P30"/>
    <mergeCell ref="R28:AM28"/>
    <mergeCell ref="C29:E29"/>
    <mergeCell ref="G29:I29"/>
    <mergeCell ref="R29:AM29"/>
    <mergeCell ref="C30:I30"/>
    <mergeCell ref="R30:AM30"/>
    <mergeCell ref="C31:I31"/>
    <mergeCell ref="J31:N33"/>
    <mergeCell ref="O31:P33"/>
    <mergeCell ref="R31:AM31"/>
    <mergeCell ref="C32:E32"/>
    <mergeCell ref="G32:I32"/>
    <mergeCell ref="R32:AM32"/>
    <mergeCell ref="C33:I33"/>
    <mergeCell ref="R33:AM33"/>
    <mergeCell ref="C19:I19"/>
    <mergeCell ref="J19:N21"/>
    <mergeCell ref="O19:P21"/>
    <mergeCell ref="Q19:AM21"/>
    <mergeCell ref="AP19:BR19"/>
    <mergeCell ref="C20:I20"/>
    <mergeCell ref="AP20:BR20"/>
    <mergeCell ref="C21:I21"/>
    <mergeCell ref="AP21:BR25"/>
    <mergeCell ref="C22:I22"/>
    <mergeCell ref="C25:I25"/>
    <mergeCell ref="J25:N27"/>
    <mergeCell ref="O25:P27"/>
    <mergeCell ref="R25:AM25"/>
    <mergeCell ref="C26:E26"/>
    <mergeCell ref="G26:I26"/>
    <mergeCell ref="R26:AM26"/>
    <mergeCell ref="J22:N24"/>
    <mergeCell ref="O22:P24"/>
    <mergeCell ref="R22:AM22"/>
    <mergeCell ref="C23:E23"/>
    <mergeCell ref="G23:I23"/>
    <mergeCell ref="R23:AM23"/>
    <mergeCell ref="C24:I24"/>
    <mergeCell ref="A1:AN1"/>
    <mergeCell ref="B3:AC3"/>
    <mergeCell ref="AD3:AN3"/>
    <mergeCell ref="B5:C5"/>
    <mergeCell ref="D5:AB5"/>
    <mergeCell ref="AE5:AM5"/>
    <mergeCell ref="AP12:BR12"/>
    <mergeCell ref="AE13:AM16"/>
    <mergeCell ref="AP13:BR13"/>
    <mergeCell ref="E14:AB15"/>
    <mergeCell ref="AP14:BR18"/>
    <mergeCell ref="E17:AM17"/>
    <mergeCell ref="D6:AB6"/>
    <mergeCell ref="AE6:AM6"/>
    <mergeCell ref="D8:AB8"/>
    <mergeCell ref="AE8:AM10"/>
    <mergeCell ref="C11:AB11"/>
    <mergeCell ref="E12:AB12"/>
    <mergeCell ref="AE12:AM12"/>
    <mergeCell ref="F18:AL18"/>
  </mergeCells>
  <phoneticPr fontId="4"/>
  <conditionalFormatting sqref="C22:J22 O22 Q22:R48 C23:I24 C25:J25 O25 C26:I27 C28:J28 O28 C29:I30 C31:J31 O31 C32:I33 C34:J34 O34 C35:I36 C37:J37 O37 C38:I39 C40:J40 O40 C41:I42 C43:J43 O43 C44:I45 C46:J46 O46 C47:I48">
    <cfRule type="containsBlanks" dxfId="104"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2481" r:id="rId4" name="Check Box 1">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1172482" r:id="rId5" name="Check Box 2">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1172483" r:id="rId6" name="Check Box 3">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1172484" r:id="rId7" name="Check Box 4">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1172485" r:id="rId8" name="Check Box 5">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1172486" r:id="rId9" name="Check Box 6">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1172487" r:id="rId10" name="Check Box 7">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1172488" r:id="rId11" name="Check Box 8">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68A6-8BD6-4740-A78A-B69D7BE2F602}">
  <sheetPr>
    <tabColor theme="7" tint="0.59999389629810485"/>
  </sheetPr>
  <dimension ref="A1:BR87"/>
  <sheetViews>
    <sheetView showGridLines="0" view="pageBreakPreview" zoomScaleNormal="110" zoomScaleSheetLayoutView="100" workbookViewId="0">
      <selection activeCell="AF10" sqref="AF10"/>
    </sheetView>
  </sheetViews>
  <sheetFormatPr defaultColWidth="8" defaultRowHeight="12"/>
  <cols>
    <col min="1" max="2" width="1.375" style="11" customWidth="1"/>
    <col min="3" max="39" width="2.375" style="11" customWidth="1"/>
    <col min="40" max="40" width="1.625" style="11" customWidth="1"/>
    <col min="41" max="70" width="2.375" style="11" customWidth="1"/>
    <col min="71" max="16384" width="8" style="11"/>
  </cols>
  <sheetData>
    <row r="1" spans="1:70" ht="14.1" customHeight="1">
      <c r="A1" s="3092" t="s">
        <v>1233</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c r="AB1" s="3092"/>
      <c r="AC1" s="3092"/>
      <c r="AD1" s="3092"/>
      <c r="AE1" s="3092"/>
      <c r="AF1" s="3092"/>
      <c r="AG1" s="3092"/>
      <c r="AH1" s="3092"/>
      <c r="AI1" s="3092"/>
      <c r="AJ1" s="3092"/>
      <c r="AK1" s="3092"/>
      <c r="AL1" s="3092"/>
      <c r="AM1" s="3092"/>
      <c r="AN1" s="3092"/>
      <c r="AO1" s="221"/>
      <c r="AP1" s="290"/>
      <c r="AQ1" s="290"/>
      <c r="AR1" s="290"/>
      <c r="AS1" s="290"/>
      <c r="AT1" s="290"/>
      <c r="AU1" s="221"/>
      <c r="AV1" s="221"/>
      <c r="AW1" s="221"/>
    </row>
    <row r="2" spans="1:70" ht="5.0999999999999996" customHeight="1" thickBot="1"/>
    <row r="3" spans="1:70" ht="14.1" customHeight="1">
      <c r="B3" s="3093" t="s">
        <v>320</v>
      </c>
      <c r="C3" s="3094"/>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5"/>
      <c r="AD3" s="3096" t="s">
        <v>119</v>
      </c>
      <c r="AE3" s="3094"/>
      <c r="AF3" s="3094"/>
      <c r="AG3" s="3094"/>
      <c r="AH3" s="3094"/>
      <c r="AI3" s="3094"/>
      <c r="AJ3" s="3094"/>
      <c r="AK3" s="3094"/>
      <c r="AL3" s="3094"/>
      <c r="AM3" s="3094"/>
      <c r="AN3" s="3097"/>
      <c r="AO3" s="45"/>
      <c r="AP3" s="45"/>
      <c r="AQ3" s="45"/>
      <c r="AR3" s="45"/>
      <c r="AS3" s="45"/>
      <c r="AT3" s="45"/>
      <c r="AU3" s="45"/>
      <c r="AV3" s="45"/>
      <c r="AW3" s="45"/>
    </row>
    <row r="4" spans="1:70" ht="6.95" customHeight="1">
      <c r="B4" s="15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156"/>
      <c r="AE4" s="45"/>
      <c r="AF4" s="45"/>
      <c r="AG4" s="45"/>
      <c r="AH4" s="45"/>
      <c r="AI4" s="45"/>
      <c r="AJ4" s="45"/>
      <c r="AK4" s="45"/>
      <c r="AL4" s="45"/>
      <c r="AM4" s="45"/>
      <c r="AN4" s="157"/>
      <c r="AO4" s="45"/>
      <c r="AP4" s="45"/>
      <c r="AQ4" s="45"/>
      <c r="AR4" s="45"/>
      <c r="AS4" s="45"/>
      <c r="AT4" s="45"/>
      <c r="AU4" s="45"/>
      <c r="AV4" s="45"/>
      <c r="AW4" s="45"/>
    </row>
    <row r="5" spans="1:70" ht="14.45" customHeight="1">
      <c r="B5" s="155"/>
      <c r="C5" s="209" t="s">
        <v>471</v>
      </c>
      <c r="D5" s="3104" t="s">
        <v>701</v>
      </c>
      <c r="E5" s="3104"/>
      <c r="F5" s="3104"/>
      <c r="G5" s="3104"/>
      <c r="H5" s="3104"/>
      <c r="I5" s="3104"/>
      <c r="J5" s="3104"/>
      <c r="K5" s="3104"/>
      <c r="L5" s="3104"/>
      <c r="M5" s="3104"/>
      <c r="N5" s="3104"/>
      <c r="O5" s="3104"/>
      <c r="P5" s="3104"/>
      <c r="Q5" s="3104"/>
      <c r="R5" s="3104"/>
      <c r="S5" s="3104"/>
      <c r="T5" s="3104"/>
      <c r="U5" s="3104"/>
      <c r="V5" s="3104"/>
      <c r="W5" s="3104"/>
      <c r="X5" s="3104"/>
      <c r="Y5" s="3104"/>
      <c r="Z5" s="3104"/>
      <c r="AB5" s="220"/>
      <c r="AD5" s="219" t="s">
        <v>127</v>
      </c>
      <c r="AE5" s="4150" t="s">
        <v>872</v>
      </c>
      <c r="AF5" s="4150"/>
      <c r="AG5" s="4150"/>
      <c r="AH5" s="4150"/>
      <c r="AI5" s="4150"/>
      <c r="AJ5" s="4150"/>
      <c r="AK5" s="4150"/>
      <c r="AL5" s="4150"/>
      <c r="AM5" s="4150"/>
      <c r="AN5" s="213"/>
      <c r="AO5" s="155"/>
      <c r="AP5" s="3283" t="s">
        <v>785</v>
      </c>
      <c r="AQ5" s="3283"/>
      <c r="AR5" s="3283"/>
      <c r="AS5" s="3283"/>
      <c r="AT5" s="3283"/>
      <c r="AU5" s="3283"/>
      <c r="AV5" s="3283"/>
      <c r="AW5" s="3283"/>
      <c r="AX5" s="3283"/>
      <c r="AY5" s="3283"/>
      <c r="AZ5" s="3283"/>
      <c r="BA5" s="3283"/>
      <c r="BB5" s="3283"/>
      <c r="BC5" s="3283"/>
      <c r="BD5" s="3283"/>
      <c r="BE5" s="3283"/>
      <c r="BF5" s="3283"/>
      <c r="BG5" s="3283"/>
      <c r="BH5" s="3283"/>
      <c r="BI5" s="3283"/>
      <c r="BJ5" s="3283"/>
      <c r="BK5" s="3283"/>
      <c r="BL5" s="3283"/>
      <c r="BM5" s="3283"/>
      <c r="BN5" s="3283"/>
      <c r="BO5" s="3283"/>
      <c r="BP5" s="3283"/>
      <c r="BQ5" s="3283"/>
      <c r="BR5" s="3283"/>
    </row>
    <row r="6" spans="1:70" ht="14.45" customHeight="1">
      <c r="B6" s="155"/>
      <c r="C6" s="45"/>
      <c r="D6" s="209" t="s">
        <v>590</v>
      </c>
      <c r="E6" s="3104" t="s">
        <v>1219</v>
      </c>
      <c r="F6" s="3104"/>
      <c r="G6" s="3104"/>
      <c r="H6" s="3104"/>
      <c r="I6" s="3104"/>
      <c r="J6" s="3104"/>
      <c r="K6" s="3104"/>
      <c r="L6" s="3104"/>
      <c r="M6" s="3104"/>
      <c r="N6" s="3104"/>
      <c r="O6" s="3104"/>
      <c r="P6" s="3104"/>
      <c r="Q6" s="3104"/>
      <c r="R6" s="3104"/>
      <c r="S6" s="3104"/>
      <c r="T6" s="3104"/>
      <c r="U6" s="3104"/>
      <c r="V6" s="3104"/>
      <c r="W6" s="3104"/>
      <c r="X6" s="3104"/>
      <c r="Y6" s="3104"/>
      <c r="Z6" s="3104"/>
      <c r="AA6" s="3104"/>
      <c r="AB6" s="3104"/>
      <c r="AD6" s="217" t="s">
        <v>127</v>
      </c>
      <c r="AE6" s="4151" t="s">
        <v>985</v>
      </c>
      <c r="AF6" s="4151"/>
      <c r="AG6" s="4151"/>
      <c r="AH6" s="4151"/>
      <c r="AI6" s="4151"/>
      <c r="AJ6" s="4151"/>
      <c r="AK6" s="4151"/>
      <c r="AL6" s="4151"/>
      <c r="AM6" s="4151"/>
      <c r="AN6" s="147"/>
      <c r="AO6" s="155"/>
      <c r="AP6" s="4152" t="s">
        <v>872</v>
      </c>
      <c r="AQ6" s="4153"/>
      <c r="AR6" s="4153"/>
      <c r="AS6" s="4153"/>
      <c r="AT6" s="4153"/>
      <c r="AU6" s="4153"/>
      <c r="AV6" s="4153"/>
      <c r="AW6" s="4153"/>
      <c r="AX6" s="4153"/>
      <c r="AY6" s="4153"/>
      <c r="AZ6" s="4153"/>
      <c r="BA6" s="4153"/>
      <c r="BB6" s="4153"/>
      <c r="BC6" s="4153"/>
      <c r="BD6" s="4153"/>
      <c r="BE6" s="4153"/>
      <c r="BF6" s="4153"/>
      <c r="BG6" s="4153"/>
      <c r="BH6" s="4153"/>
      <c r="BI6" s="4153"/>
      <c r="BJ6" s="4153"/>
      <c r="BK6" s="4153"/>
      <c r="BL6" s="4153"/>
      <c r="BM6" s="4153"/>
      <c r="BN6" s="4153"/>
      <c r="BO6" s="4153"/>
      <c r="BP6" s="4153"/>
      <c r="BQ6" s="4153"/>
      <c r="BR6" s="4154"/>
    </row>
    <row r="7" spans="1:70" ht="14.45" customHeight="1">
      <c r="A7" s="220"/>
      <c r="B7" s="13"/>
      <c r="C7" s="220"/>
      <c r="D7" s="220"/>
      <c r="E7" s="4155"/>
      <c r="F7" s="4155"/>
      <c r="G7" s="4155"/>
      <c r="H7" s="4155"/>
      <c r="I7" s="4155"/>
      <c r="J7" s="4155"/>
      <c r="K7" s="4155"/>
      <c r="L7" s="4155"/>
      <c r="M7" s="4155"/>
      <c r="N7" s="4155"/>
      <c r="O7" s="4155"/>
      <c r="P7" s="4155"/>
      <c r="Q7" s="4155"/>
      <c r="R7" s="4155"/>
      <c r="S7" s="4155"/>
      <c r="T7" s="4155"/>
      <c r="U7" s="4155"/>
      <c r="V7" s="4155"/>
      <c r="W7" s="4155"/>
      <c r="X7" s="4155"/>
      <c r="Y7" s="4155"/>
      <c r="Z7" s="4155"/>
      <c r="AA7" s="4155"/>
      <c r="AB7" s="4155"/>
      <c r="AD7" s="219"/>
      <c r="AE7" s="4151"/>
      <c r="AF7" s="4151"/>
      <c r="AG7" s="4151"/>
      <c r="AH7" s="4151"/>
      <c r="AI7" s="4151"/>
      <c r="AJ7" s="4151"/>
      <c r="AK7" s="4151"/>
      <c r="AL7" s="4151"/>
      <c r="AM7" s="4151"/>
      <c r="AN7" s="147"/>
      <c r="AO7" s="171"/>
      <c r="AP7" s="4156" t="s">
        <v>1008</v>
      </c>
      <c r="AQ7" s="4157"/>
      <c r="AR7" s="4157"/>
      <c r="AS7" s="4157"/>
      <c r="AT7" s="4157"/>
      <c r="AU7" s="4157"/>
      <c r="AV7" s="4157"/>
      <c r="AW7" s="4157"/>
      <c r="AX7" s="4157"/>
      <c r="AY7" s="4157"/>
      <c r="AZ7" s="4157"/>
      <c r="BA7" s="4157"/>
      <c r="BB7" s="4157"/>
      <c r="BC7" s="4157"/>
      <c r="BD7" s="4157"/>
      <c r="BE7" s="4157"/>
      <c r="BF7" s="4157"/>
      <c r="BG7" s="4157"/>
      <c r="BH7" s="4157"/>
      <c r="BI7" s="4157"/>
      <c r="BJ7" s="4157"/>
      <c r="BK7" s="4157"/>
      <c r="BL7" s="4157"/>
      <c r="BM7" s="4157"/>
      <c r="BN7" s="4157"/>
      <c r="BO7" s="4157"/>
      <c r="BP7" s="4157"/>
      <c r="BQ7" s="4157"/>
      <c r="BR7" s="4158"/>
    </row>
    <row r="8" spans="1:70" ht="14.45" customHeight="1">
      <c r="A8" s="220"/>
      <c r="B8" s="13"/>
      <c r="C8" s="220"/>
      <c r="D8" s="220"/>
      <c r="E8" s="4155"/>
      <c r="F8" s="4155"/>
      <c r="G8" s="4155"/>
      <c r="H8" s="4155"/>
      <c r="I8" s="4155"/>
      <c r="J8" s="4155"/>
      <c r="K8" s="4155"/>
      <c r="L8" s="4155"/>
      <c r="M8" s="4155"/>
      <c r="N8" s="4155"/>
      <c r="O8" s="4155"/>
      <c r="P8" s="4155"/>
      <c r="Q8" s="4155"/>
      <c r="R8" s="4155"/>
      <c r="S8" s="4155"/>
      <c r="T8" s="4155"/>
      <c r="U8" s="4155"/>
      <c r="V8" s="4155"/>
      <c r="W8" s="4155"/>
      <c r="X8" s="4155"/>
      <c r="Y8" s="4155"/>
      <c r="Z8" s="4155"/>
      <c r="AA8" s="4155"/>
      <c r="AB8" s="4155"/>
      <c r="AD8" s="219"/>
      <c r="AE8" s="206"/>
      <c r="AF8" s="206"/>
      <c r="AG8" s="206"/>
      <c r="AH8" s="206"/>
      <c r="AI8" s="206"/>
      <c r="AJ8" s="206"/>
      <c r="AK8" s="206"/>
      <c r="AL8" s="206"/>
      <c r="AM8" s="206"/>
      <c r="AN8" s="147"/>
      <c r="AO8" s="171"/>
      <c r="AP8" s="4156"/>
      <c r="AQ8" s="4157"/>
      <c r="AR8" s="4157"/>
      <c r="AS8" s="4157"/>
      <c r="AT8" s="4157"/>
      <c r="AU8" s="4157"/>
      <c r="AV8" s="4157"/>
      <c r="AW8" s="4157"/>
      <c r="AX8" s="4157"/>
      <c r="AY8" s="4157"/>
      <c r="AZ8" s="4157"/>
      <c r="BA8" s="4157"/>
      <c r="BB8" s="4157"/>
      <c r="BC8" s="4157"/>
      <c r="BD8" s="4157"/>
      <c r="BE8" s="4157"/>
      <c r="BF8" s="4157"/>
      <c r="BG8" s="4157"/>
      <c r="BH8" s="4157"/>
      <c r="BI8" s="4157"/>
      <c r="BJ8" s="4157"/>
      <c r="BK8" s="4157"/>
      <c r="BL8" s="4157"/>
      <c r="BM8" s="4157"/>
      <c r="BN8" s="4157"/>
      <c r="BO8" s="4157"/>
      <c r="BP8" s="4157"/>
      <c r="BQ8" s="4157"/>
      <c r="BR8" s="4158"/>
    </row>
    <row r="9" spans="1:70" ht="14.45" customHeight="1">
      <c r="A9" s="220"/>
      <c r="B9" s="13"/>
      <c r="C9" s="220"/>
      <c r="D9" s="220"/>
      <c r="E9" s="273"/>
      <c r="F9" s="273"/>
      <c r="G9" s="273"/>
      <c r="H9" s="273"/>
      <c r="I9" s="273"/>
      <c r="J9" s="273"/>
      <c r="K9" s="273"/>
      <c r="L9" s="273"/>
      <c r="M9" s="273"/>
      <c r="N9" s="273"/>
      <c r="O9" s="273"/>
      <c r="P9" s="273"/>
      <c r="Q9" s="273"/>
      <c r="R9" s="273"/>
      <c r="S9" s="273"/>
      <c r="T9" s="273"/>
      <c r="U9" s="273"/>
      <c r="V9" s="273"/>
      <c r="W9" s="273"/>
      <c r="X9" s="273"/>
      <c r="Y9" s="273"/>
      <c r="Z9" s="273"/>
      <c r="AA9" s="273"/>
      <c r="AD9" s="172"/>
      <c r="AE9" s="206"/>
      <c r="AF9" s="206"/>
      <c r="AG9" s="206"/>
      <c r="AH9" s="206"/>
      <c r="AI9" s="206"/>
      <c r="AJ9" s="206"/>
      <c r="AK9" s="206"/>
      <c r="AL9" s="206"/>
      <c r="AM9" s="206"/>
      <c r="AN9" s="147"/>
      <c r="AO9" s="171"/>
      <c r="AP9" s="4156"/>
      <c r="AQ9" s="4157"/>
      <c r="AR9" s="4157"/>
      <c r="AS9" s="4157"/>
      <c r="AT9" s="4157"/>
      <c r="AU9" s="4157"/>
      <c r="AV9" s="4157"/>
      <c r="AW9" s="4157"/>
      <c r="AX9" s="4157"/>
      <c r="AY9" s="4157"/>
      <c r="AZ9" s="4157"/>
      <c r="BA9" s="4157"/>
      <c r="BB9" s="4157"/>
      <c r="BC9" s="4157"/>
      <c r="BD9" s="4157"/>
      <c r="BE9" s="4157"/>
      <c r="BF9" s="4157"/>
      <c r="BG9" s="4157"/>
      <c r="BH9" s="4157"/>
      <c r="BI9" s="4157"/>
      <c r="BJ9" s="4157"/>
      <c r="BK9" s="4157"/>
      <c r="BL9" s="4157"/>
      <c r="BM9" s="4157"/>
      <c r="BN9" s="4157"/>
      <c r="BO9" s="4157"/>
      <c r="BP9" s="4157"/>
      <c r="BQ9" s="4157"/>
      <c r="BR9" s="4158"/>
    </row>
    <row r="10" spans="1:70" ht="14.1" customHeight="1">
      <c r="A10" s="220"/>
      <c r="B10" s="13"/>
      <c r="C10" s="220"/>
      <c r="D10" s="3104" t="s">
        <v>351</v>
      </c>
      <c r="E10" s="3104"/>
      <c r="F10" s="3104"/>
      <c r="G10" s="3104"/>
      <c r="H10" s="3104"/>
      <c r="I10" s="3104"/>
      <c r="J10" s="3104"/>
      <c r="K10" s="3104"/>
      <c r="L10" s="3104"/>
      <c r="M10" s="3104"/>
      <c r="N10" s="3104"/>
      <c r="O10" s="3104"/>
      <c r="P10" s="3104"/>
      <c r="Q10" s="3104"/>
      <c r="R10" s="3104"/>
      <c r="S10" s="3104"/>
      <c r="T10" s="3104"/>
      <c r="U10" s="3104"/>
      <c r="V10" s="3104"/>
      <c r="W10" s="3104"/>
      <c r="X10" s="3104"/>
      <c r="Y10" s="3104"/>
      <c r="Z10" s="3104"/>
      <c r="AD10" s="172"/>
      <c r="AE10" s="206"/>
      <c r="AF10" s="206"/>
      <c r="AG10" s="206"/>
      <c r="AH10" s="206"/>
      <c r="AI10" s="206"/>
      <c r="AJ10" s="206"/>
      <c r="AK10" s="206"/>
      <c r="AL10" s="206"/>
      <c r="AM10" s="206"/>
      <c r="AN10" s="147"/>
      <c r="AO10" s="171"/>
      <c r="AP10" s="4156"/>
      <c r="AQ10" s="4157"/>
      <c r="AR10" s="4157"/>
      <c r="AS10" s="4157"/>
      <c r="AT10" s="4157"/>
      <c r="AU10" s="4157"/>
      <c r="AV10" s="4157"/>
      <c r="AW10" s="4157"/>
      <c r="AX10" s="4157"/>
      <c r="AY10" s="4157"/>
      <c r="AZ10" s="4157"/>
      <c r="BA10" s="4157"/>
      <c r="BB10" s="4157"/>
      <c r="BC10" s="4157"/>
      <c r="BD10" s="4157"/>
      <c r="BE10" s="4157"/>
      <c r="BF10" s="4157"/>
      <c r="BG10" s="4157"/>
      <c r="BH10" s="4157"/>
      <c r="BI10" s="4157"/>
      <c r="BJ10" s="4157"/>
      <c r="BK10" s="4157"/>
      <c r="BL10" s="4157"/>
      <c r="BM10" s="4157"/>
      <c r="BN10" s="4157"/>
      <c r="BO10" s="4157"/>
      <c r="BP10" s="4157"/>
      <c r="BQ10" s="4157"/>
      <c r="BR10" s="4158"/>
    </row>
    <row r="11" spans="1:70" ht="14.45" customHeight="1">
      <c r="A11" s="220"/>
      <c r="B11" s="13"/>
      <c r="C11" s="220"/>
      <c r="D11" s="209" t="s">
        <v>598</v>
      </c>
      <c r="E11" s="3104" t="s">
        <v>770</v>
      </c>
      <c r="F11" s="3104"/>
      <c r="G11" s="3104"/>
      <c r="H11" s="3104"/>
      <c r="I11" s="3104"/>
      <c r="J11" s="3104"/>
      <c r="K11" s="3104"/>
      <c r="L11" s="3104"/>
      <c r="M11" s="3104"/>
      <c r="N11" s="3104"/>
      <c r="O11" s="3104"/>
      <c r="P11" s="3104"/>
      <c r="Q11" s="3104"/>
      <c r="R11" s="3104"/>
      <c r="S11" s="3104"/>
      <c r="T11" s="3104"/>
      <c r="U11" s="3104"/>
      <c r="V11" s="3104"/>
      <c r="W11" s="3104"/>
      <c r="X11" s="3104"/>
      <c r="Y11" s="3104"/>
      <c r="Z11" s="3104"/>
      <c r="AA11" s="3104"/>
      <c r="AB11" s="3104"/>
      <c r="AD11" s="172"/>
      <c r="AE11" s="206"/>
      <c r="AF11" s="206"/>
      <c r="AG11" s="206"/>
      <c r="AH11" s="206"/>
      <c r="AI11" s="206"/>
      <c r="AJ11" s="206"/>
      <c r="AK11" s="206"/>
      <c r="AL11" s="206"/>
      <c r="AM11" s="206"/>
      <c r="AN11" s="147"/>
      <c r="AO11" s="171"/>
      <c r="AP11" s="4159"/>
      <c r="AQ11" s="4160"/>
      <c r="AR11" s="4160"/>
      <c r="AS11" s="4160"/>
      <c r="AT11" s="4160"/>
      <c r="AU11" s="4160"/>
      <c r="AV11" s="4160"/>
      <c r="AW11" s="4160"/>
      <c r="AX11" s="4160"/>
      <c r="AY11" s="4160"/>
      <c r="AZ11" s="4160"/>
      <c r="BA11" s="4160"/>
      <c r="BB11" s="4160"/>
      <c r="BC11" s="4160"/>
      <c r="BD11" s="4160"/>
      <c r="BE11" s="4160"/>
      <c r="BF11" s="4160"/>
      <c r="BG11" s="4160"/>
      <c r="BH11" s="4160"/>
      <c r="BI11" s="4160"/>
      <c r="BJ11" s="4160"/>
      <c r="BK11" s="4160"/>
      <c r="BL11" s="4160"/>
      <c r="BM11" s="4160"/>
      <c r="BN11" s="4160"/>
      <c r="BO11" s="4160"/>
      <c r="BP11" s="4160"/>
      <c r="BQ11" s="4160"/>
      <c r="BR11" s="4161"/>
    </row>
    <row r="12" spans="1:70" ht="6.75" customHeight="1">
      <c r="A12" s="220"/>
      <c r="B12" s="13"/>
      <c r="C12" s="220"/>
      <c r="D12" s="220"/>
      <c r="E12" s="220"/>
      <c r="AD12" s="24"/>
      <c r="AE12" s="206"/>
      <c r="AF12" s="206"/>
      <c r="AG12" s="206"/>
      <c r="AH12" s="206"/>
      <c r="AI12" s="206"/>
      <c r="AJ12" s="206"/>
      <c r="AK12" s="206"/>
      <c r="AL12" s="206"/>
      <c r="AM12" s="206"/>
      <c r="AN12" s="147"/>
      <c r="AO12" s="171"/>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row>
    <row r="13" spans="1:70" ht="14.45" customHeight="1">
      <c r="A13" s="220"/>
      <c r="B13" s="13"/>
      <c r="C13" s="220"/>
      <c r="D13" s="220"/>
      <c r="E13" s="209" t="s">
        <v>590</v>
      </c>
      <c r="F13" s="3104" t="s">
        <v>1323</v>
      </c>
      <c r="G13" s="3104"/>
      <c r="H13" s="3104"/>
      <c r="I13" s="3104"/>
      <c r="J13" s="3104"/>
      <c r="K13" s="3104"/>
      <c r="L13" s="3104"/>
      <c r="M13" s="3104"/>
      <c r="N13" s="3104"/>
      <c r="O13" s="3104"/>
      <c r="P13" s="3104"/>
      <c r="Q13" s="3104"/>
      <c r="R13" s="3104"/>
      <c r="S13" s="3104"/>
      <c r="T13" s="3104"/>
      <c r="U13" s="3104"/>
      <c r="V13" s="3104"/>
      <c r="W13" s="3104"/>
      <c r="X13" s="3104"/>
      <c r="Y13" s="3104"/>
      <c r="Z13" s="3104"/>
      <c r="AB13" s="220"/>
      <c r="AD13" s="219" t="s">
        <v>469</v>
      </c>
      <c r="AE13" s="4162" t="s">
        <v>783</v>
      </c>
      <c r="AF13" s="4162"/>
      <c r="AG13" s="4162"/>
      <c r="AH13" s="4162"/>
      <c r="AI13" s="4162"/>
      <c r="AJ13" s="4162"/>
      <c r="AK13" s="4162"/>
      <c r="AL13" s="4162"/>
      <c r="AM13" s="4162"/>
      <c r="AN13" s="154"/>
      <c r="AO13" s="171"/>
      <c r="AP13" s="233"/>
      <c r="AQ13" s="233"/>
      <c r="AR13" s="233"/>
      <c r="AS13" s="233"/>
      <c r="AT13" s="233"/>
    </row>
    <row r="14" spans="1:70" ht="14.45" customHeight="1">
      <c r="A14" s="220"/>
      <c r="B14" s="212"/>
      <c r="C14" s="225"/>
      <c r="D14" s="220"/>
      <c r="F14" s="4155"/>
      <c r="G14" s="4155"/>
      <c r="H14" s="4155"/>
      <c r="I14" s="4155"/>
      <c r="J14" s="4155"/>
      <c r="K14" s="4155"/>
      <c r="L14" s="4155"/>
      <c r="M14" s="4155"/>
      <c r="N14" s="4155"/>
      <c r="O14" s="4155"/>
      <c r="P14" s="4155"/>
      <c r="Q14" s="4155"/>
      <c r="R14" s="4155"/>
      <c r="S14" s="4155"/>
      <c r="T14" s="4155"/>
      <c r="U14" s="4155"/>
      <c r="V14" s="4155"/>
      <c r="W14" s="4155"/>
      <c r="X14" s="4155"/>
      <c r="Y14" s="4155"/>
      <c r="Z14" s="4155"/>
      <c r="AA14" s="4155"/>
      <c r="AB14" s="4155"/>
      <c r="AD14" s="21"/>
      <c r="AE14" s="220"/>
      <c r="AF14" s="233"/>
      <c r="AG14" s="233"/>
      <c r="AH14" s="233"/>
      <c r="AI14" s="233"/>
      <c r="AJ14" s="233"/>
      <c r="AK14" s="233"/>
      <c r="AL14" s="233"/>
      <c r="AM14" s="233"/>
      <c r="AN14" s="208"/>
      <c r="AO14" s="171"/>
      <c r="AP14" s="233"/>
      <c r="AQ14" s="233"/>
      <c r="AR14" s="233"/>
      <c r="AS14" s="233"/>
      <c r="AT14" s="233"/>
    </row>
    <row r="15" spans="1:70" ht="14.45" customHeight="1">
      <c r="A15" s="220"/>
      <c r="B15" s="13"/>
      <c r="C15" s="220"/>
      <c r="D15" s="220"/>
      <c r="F15" s="4155"/>
      <c r="G15" s="4155"/>
      <c r="H15" s="4155"/>
      <c r="I15" s="4155"/>
      <c r="J15" s="4155"/>
      <c r="K15" s="4155"/>
      <c r="L15" s="4155"/>
      <c r="M15" s="4155"/>
      <c r="N15" s="4155"/>
      <c r="O15" s="4155"/>
      <c r="P15" s="4155"/>
      <c r="Q15" s="4155"/>
      <c r="R15" s="4155"/>
      <c r="S15" s="4155"/>
      <c r="T15" s="4155"/>
      <c r="U15" s="4155"/>
      <c r="V15" s="4155"/>
      <c r="W15" s="4155"/>
      <c r="X15" s="4155"/>
      <c r="Y15" s="4155"/>
      <c r="Z15" s="4155"/>
      <c r="AA15" s="4155"/>
      <c r="AB15" s="4155"/>
      <c r="AD15" s="217"/>
      <c r="AN15" s="208"/>
      <c r="AO15" s="171"/>
      <c r="AP15" s="233"/>
      <c r="AQ15" s="233"/>
      <c r="AR15" s="233"/>
      <c r="AS15" s="233"/>
      <c r="AT15" s="233"/>
    </row>
    <row r="16" spans="1:70" ht="14.45" customHeight="1">
      <c r="A16" s="173"/>
      <c r="B16" s="13"/>
      <c r="C16" s="220"/>
      <c r="D16" s="220"/>
      <c r="F16" s="4155"/>
      <c r="G16" s="4155"/>
      <c r="H16" s="4155"/>
      <c r="I16" s="4155"/>
      <c r="J16" s="4155"/>
      <c r="K16" s="4155"/>
      <c r="L16" s="4155"/>
      <c r="M16" s="4155"/>
      <c r="N16" s="4155"/>
      <c r="O16" s="4155"/>
      <c r="P16" s="4155"/>
      <c r="Q16" s="4155"/>
      <c r="R16" s="4155"/>
      <c r="S16" s="4155"/>
      <c r="T16" s="4155"/>
      <c r="U16" s="4155"/>
      <c r="V16" s="4155"/>
      <c r="W16" s="4155"/>
      <c r="X16" s="4155"/>
      <c r="Y16" s="4155"/>
      <c r="Z16" s="4155"/>
      <c r="AA16" s="4155"/>
      <c r="AB16" s="4155"/>
      <c r="AD16" s="217"/>
      <c r="AN16" s="236"/>
      <c r="AO16" s="171"/>
      <c r="AP16" s="233"/>
      <c r="AQ16" s="233"/>
      <c r="AR16" s="233"/>
      <c r="AS16" s="233"/>
      <c r="AT16" s="233"/>
    </row>
    <row r="17" spans="1:46" ht="14.45" customHeight="1">
      <c r="A17" s="173"/>
      <c r="B17" s="13"/>
      <c r="C17" s="220"/>
      <c r="D17" s="220"/>
      <c r="AB17" s="220"/>
      <c r="AD17" s="219"/>
      <c r="AN17" s="236"/>
      <c r="AO17" s="171"/>
      <c r="AP17" s="233"/>
      <c r="AQ17" s="233"/>
      <c r="AR17" s="233"/>
      <c r="AS17" s="233"/>
      <c r="AT17" s="233"/>
    </row>
    <row r="18" spans="1:46" ht="14.45" customHeight="1">
      <c r="A18" s="15"/>
      <c r="B18" s="16"/>
      <c r="D18" s="209" t="s">
        <v>458</v>
      </c>
      <c r="E18" s="3104" t="s">
        <v>702</v>
      </c>
      <c r="F18" s="3104"/>
      <c r="G18" s="3104"/>
      <c r="H18" s="3104"/>
      <c r="I18" s="3104"/>
      <c r="J18" s="3104"/>
      <c r="K18" s="3104"/>
      <c r="L18" s="3104"/>
      <c r="M18" s="3104"/>
      <c r="N18" s="3104"/>
      <c r="O18" s="3104"/>
      <c r="P18" s="3104"/>
      <c r="Q18" s="3104"/>
      <c r="R18" s="3104"/>
      <c r="S18" s="3104"/>
      <c r="T18" s="3104"/>
      <c r="U18" s="3104"/>
      <c r="V18" s="3104"/>
      <c r="W18" s="3104"/>
      <c r="X18" s="3104"/>
      <c r="Y18" s="3104"/>
      <c r="Z18" s="3104"/>
      <c r="AB18" s="220"/>
      <c r="AD18" s="217" t="s">
        <v>497</v>
      </c>
      <c r="AE18" s="4151" t="s">
        <v>1324</v>
      </c>
      <c r="AF18" s="4151"/>
      <c r="AG18" s="4151"/>
      <c r="AH18" s="4151"/>
      <c r="AI18" s="4151"/>
      <c r="AJ18" s="4151"/>
      <c r="AK18" s="4151"/>
      <c r="AL18" s="4151"/>
      <c r="AM18" s="4151"/>
      <c r="AN18" s="236"/>
      <c r="AO18" s="16"/>
    </row>
    <row r="19" spans="1:46" ht="14.45" customHeight="1">
      <c r="A19" s="15"/>
      <c r="B19" s="16"/>
      <c r="E19" s="220"/>
      <c r="S19" s="220"/>
      <c r="T19" s="228"/>
      <c r="U19" s="228"/>
      <c r="V19" s="1"/>
      <c r="W19" s="232"/>
      <c r="X19" s="232"/>
      <c r="Y19" s="220"/>
      <c r="Z19" s="220"/>
      <c r="AA19" s="220"/>
      <c r="AB19" s="220"/>
      <c r="AD19" s="10"/>
      <c r="AE19" s="4151"/>
      <c r="AF19" s="4151"/>
      <c r="AG19" s="4151"/>
      <c r="AH19" s="4151"/>
      <c r="AI19" s="4151"/>
      <c r="AJ19" s="4151"/>
      <c r="AK19" s="4151"/>
      <c r="AL19" s="4151"/>
      <c r="AM19" s="4151"/>
      <c r="AN19" s="168"/>
      <c r="AO19" s="16"/>
    </row>
    <row r="20" spans="1:46" ht="14.45" customHeight="1">
      <c r="A20" s="15"/>
      <c r="B20" s="16"/>
      <c r="D20" s="209" t="s">
        <v>460</v>
      </c>
      <c r="E20" s="3104" t="s">
        <v>703</v>
      </c>
      <c r="F20" s="3104"/>
      <c r="G20" s="3104"/>
      <c r="H20" s="3104"/>
      <c r="I20" s="3104"/>
      <c r="J20" s="3104"/>
      <c r="K20" s="3104"/>
      <c r="L20" s="3104"/>
      <c r="M20" s="3104"/>
      <c r="N20" s="3104"/>
      <c r="O20" s="3104"/>
      <c r="P20" s="3104"/>
      <c r="Q20" s="3104"/>
      <c r="R20" s="3104"/>
      <c r="S20" s="3104"/>
      <c r="T20" s="3104"/>
      <c r="U20" s="3104"/>
      <c r="V20" s="3104"/>
      <c r="W20" s="3104"/>
      <c r="X20" s="3104"/>
      <c r="Y20" s="3104"/>
      <c r="Z20" s="3104"/>
      <c r="AA20" s="3104"/>
      <c r="AB20" s="3104"/>
      <c r="AD20" s="10"/>
      <c r="AF20" s="167"/>
      <c r="AG20" s="167"/>
      <c r="AH20" s="167"/>
      <c r="AI20" s="167"/>
      <c r="AJ20" s="167"/>
      <c r="AK20" s="167"/>
      <c r="AL20" s="167"/>
      <c r="AM20" s="167"/>
      <c r="AN20" s="168"/>
      <c r="AO20" s="16"/>
    </row>
    <row r="21" spans="1:46" ht="14.45" customHeight="1">
      <c r="A21" s="15"/>
      <c r="B21" s="16"/>
      <c r="AB21" s="229"/>
      <c r="AD21" s="219" t="s">
        <v>127</v>
      </c>
      <c r="AE21" s="4163" t="s">
        <v>873</v>
      </c>
      <c r="AF21" s="4163"/>
      <c r="AG21" s="4163"/>
      <c r="AH21" s="4163"/>
      <c r="AI21" s="4163"/>
      <c r="AJ21" s="4163"/>
      <c r="AK21" s="4163"/>
      <c r="AL21" s="4163"/>
      <c r="AM21" s="4163"/>
      <c r="AN21" s="15"/>
      <c r="AO21" s="16"/>
    </row>
    <row r="22" spans="1:46" ht="14.45" customHeight="1">
      <c r="A22" s="15"/>
      <c r="B22" s="16"/>
      <c r="AA22" s="220"/>
      <c r="AB22" s="229"/>
      <c r="AD22" s="9"/>
      <c r="AE22" s="220"/>
      <c r="AN22" s="15"/>
      <c r="AO22" s="16"/>
    </row>
    <row r="23" spans="1:46" ht="14.45" customHeight="1">
      <c r="B23" s="16"/>
      <c r="D23" s="209" t="s">
        <v>461</v>
      </c>
      <c r="E23" s="3104" t="s">
        <v>810</v>
      </c>
      <c r="F23" s="3104"/>
      <c r="G23" s="3104"/>
      <c r="H23" s="3104"/>
      <c r="I23" s="3104"/>
      <c r="J23" s="3104"/>
      <c r="K23" s="3104"/>
      <c r="L23" s="3104"/>
      <c r="M23" s="3104"/>
      <c r="N23" s="3104"/>
      <c r="O23" s="3104"/>
      <c r="P23" s="3104"/>
      <c r="Q23" s="3104"/>
      <c r="R23" s="3104"/>
      <c r="S23" s="3104"/>
      <c r="T23" s="3104"/>
      <c r="U23" s="3104"/>
      <c r="V23" s="3104"/>
      <c r="W23" s="3104"/>
      <c r="X23" s="3104"/>
      <c r="Y23" s="3104"/>
      <c r="Z23" s="3104"/>
      <c r="AA23" s="3104"/>
      <c r="AB23" s="3104"/>
      <c r="AD23" s="9"/>
      <c r="AE23" s="220"/>
      <c r="AN23" s="15"/>
      <c r="AO23" s="16"/>
    </row>
    <row r="24" spans="1:46" ht="14.45" customHeight="1">
      <c r="B24" s="16"/>
      <c r="AB24" s="229"/>
      <c r="AD24" s="9"/>
      <c r="AE24" s="220"/>
      <c r="AN24" s="15"/>
      <c r="AO24" s="16"/>
    </row>
    <row r="25" spans="1:46" ht="14.45" customHeight="1">
      <c r="B25" s="16"/>
      <c r="D25" s="209" t="s">
        <v>462</v>
      </c>
      <c r="E25" s="3104" t="s">
        <v>704</v>
      </c>
      <c r="F25" s="3104"/>
      <c r="G25" s="3104"/>
      <c r="H25" s="3104"/>
      <c r="I25" s="3104"/>
      <c r="J25" s="3104"/>
      <c r="K25" s="3104"/>
      <c r="L25" s="3104"/>
      <c r="M25" s="3104"/>
      <c r="N25" s="3104"/>
      <c r="O25" s="3104"/>
      <c r="P25" s="3104"/>
      <c r="Q25" s="3104"/>
      <c r="R25" s="3104"/>
      <c r="S25" s="3104"/>
      <c r="T25" s="3104"/>
      <c r="U25" s="3104"/>
      <c r="V25" s="3104"/>
      <c r="W25" s="3104"/>
      <c r="X25" s="3104"/>
      <c r="Y25" s="3104"/>
      <c r="Z25" s="3104"/>
      <c r="AA25" s="3104"/>
      <c r="AB25" s="3104"/>
      <c r="AD25" s="9"/>
      <c r="AE25" s="220"/>
      <c r="AN25" s="15"/>
      <c r="AO25" s="16"/>
    </row>
    <row r="26" spans="1:46" ht="14.45" customHeight="1">
      <c r="B26" s="16"/>
      <c r="E26" s="53"/>
      <c r="F26" s="53"/>
      <c r="G26" s="53"/>
      <c r="H26" s="53"/>
      <c r="I26" s="53"/>
      <c r="J26" s="53"/>
      <c r="K26" s="53"/>
      <c r="L26" s="53"/>
      <c r="M26" s="53"/>
      <c r="N26" s="53"/>
      <c r="O26" s="53"/>
      <c r="P26" s="53"/>
      <c r="Q26" s="53"/>
      <c r="R26" s="53"/>
      <c r="S26" s="53"/>
      <c r="T26" s="53"/>
      <c r="U26" s="53"/>
      <c r="V26" s="53"/>
      <c r="W26" s="53"/>
      <c r="X26" s="53"/>
      <c r="Y26" s="53"/>
      <c r="Z26" s="53"/>
      <c r="AB26" s="229"/>
      <c r="AD26" s="9"/>
      <c r="AE26" s="220"/>
      <c r="AN26" s="15"/>
      <c r="AO26" s="16"/>
    </row>
    <row r="27" spans="1:46" ht="14.45" customHeight="1">
      <c r="B27" s="16"/>
      <c r="AB27" s="222"/>
      <c r="AD27" s="9"/>
      <c r="AE27" s="220"/>
      <c r="AN27" s="15"/>
      <c r="AO27" s="16"/>
    </row>
    <row r="28" spans="1:46" ht="14.45" customHeight="1">
      <c r="B28" s="16"/>
      <c r="D28" s="234" t="s">
        <v>706</v>
      </c>
      <c r="E28" s="3283" t="s">
        <v>874</v>
      </c>
      <c r="F28" s="3283"/>
      <c r="G28" s="3283"/>
      <c r="H28" s="3283"/>
      <c r="I28" s="3283"/>
      <c r="J28" s="3283"/>
      <c r="K28" s="3283"/>
      <c r="L28" s="3283"/>
      <c r="M28" s="3283"/>
      <c r="N28" s="3283"/>
      <c r="O28" s="3283"/>
      <c r="P28" s="3283"/>
      <c r="Q28" s="3283"/>
      <c r="R28" s="3283"/>
      <c r="S28" s="3283"/>
      <c r="T28" s="3283"/>
      <c r="U28" s="3283"/>
      <c r="V28" s="3283"/>
      <c r="W28" s="3283"/>
      <c r="X28" s="3283"/>
      <c r="Y28" s="3283"/>
      <c r="Z28" s="3283"/>
      <c r="AA28" s="3283"/>
      <c r="AB28" s="3283"/>
      <c r="AC28" s="14"/>
      <c r="AD28" s="9"/>
      <c r="AE28" s="220"/>
      <c r="AN28" s="15"/>
      <c r="AO28" s="16"/>
    </row>
    <row r="29" spans="1:46" ht="14.45" customHeight="1">
      <c r="B29" s="16"/>
      <c r="E29" s="3283"/>
      <c r="F29" s="3283"/>
      <c r="G29" s="3283"/>
      <c r="H29" s="3283"/>
      <c r="I29" s="3283"/>
      <c r="J29" s="3283"/>
      <c r="K29" s="3283"/>
      <c r="L29" s="3283"/>
      <c r="M29" s="3283"/>
      <c r="N29" s="3283"/>
      <c r="O29" s="3283"/>
      <c r="P29" s="3283"/>
      <c r="Q29" s="3283"/>
      <c r="R29" s="3283"/>
      <c r="S29" s="3283"/>
      <c r="T29" s="3283"/>
      <c r="U29" s="3283"/>
      <c r="V29" s="3283"/>
      <c r="W29" s="3283"/>
      <c r="X29" s="3283"/>
      <c r="Y29" s="3283"/>
      <c r="Z29" s="3283"/>
      <c r="AA29" s="3283"/>
      <c r="AB29" s="3283"/>
      <c r="AD29" s="9"/>
      <c r="AE29" s="220"/>
      <c r="AN29" s="15"/>
      <c r="AO29" s="16"/>
    </row>
    <row r="30" spans="1:46" ht="14.45" customHeight="1">
      <c r="A30" s="220"/>
      <c r="B30" s="13"/>
      <c r="C30" s="220"/>
      <c r="AD30" s="10"/>
      <c r="AN30" s="174"/>
      <c r="AO30" s="16"/>
    </row>
    <row r="31" spans="1:46" ht="14.45" customHeight="1">
      <c r="A31" s="220"/>
      <c r="B31" s="13"/>
      <c r="C31" s="220"/>
      <c r="D31" s="209" t="s">
        <v>875</v>
      </c>
      <c r="E31" s="4164" t="s">
        <v>876</v>
      </c>
      <c r="F31" s="4164"/>
      <c r="G31" s="4164"/>
      <c r="H31" s="4164"/>
      <c r="I31" s="4164"/>
      <c r="J31" s="4164"/>
      <c r="K31" s="4164"/>
      <c r="L31" s="4164"/>
      <c r="M31" s="4164"/>
      <c r="N31" s="4164"/>
      <c r="O31" s="4164"/>
      <c r="P31" s="4164"/>
      <c r="Q31" s="4164"/>
      <c r="R31" s="4164"/>
      <c r="S31" s="4164"/>
      <c r="T31" s="4164"/>
      <c r="U31" s="4164"/>
      <c r="V31" s="4164"/>
      <c r="W31" s="4164"/>
      <c r="X31" s="4164"/>
      <c r="Y31" s="4164"/>
      <c r="Z31" s="4164"/>
      <c r="AD31" s="10"/>
      <c r="AN31" s="174"/>
      <c r="AO31" s="16"/>
    </row>
    <row r="32" spans="1:46" ht="14.1" customHeight="1">
      <c r="A32" s="220"/>
      <c r="B32" s="13"/>
      <c r="AD32" s="10"/>
      <c r="AN32" s="15"/>
      <c r="AO32" s="16"/>
    </row>
    <row r="33" spans="1:41" ht="14.1" customHeight="1">
      <c r="A33" s="220"/>
      <c r="B33" s="13"/>
      <c r="D33" s="209" t="s">
        <v>419</v>
      </c>
      <c r="E33" s="3104" t="s">
        <v>705</v>
      </c>
      <c r="F33" s="3104"/>
      <c r="G33" s="3104"/>
      <c r="H33" s="3104"/>
      <c r="I33" s="3104"/>
      <c r="J33" s="3104"/>
      <c r="K33" s="3104"/>
      <c r="L33" s="3104"/>
      <c r="M33" s="3104"/>
      <c r="N33" s="3104"/>
      <c r="O33" s="3104"/>
      <c r="P33" s="3104"/>
      <c r="Q33" s="3104"/>
      <c r="R33" s="3104"/>
      <c r="S33" s="3104"/>
      <c r="T33" s="3104"/>
      <c r="U33" s="3104"/>
      <c r="V33" s="3104"/>
      <c r="W33" s="3104"/>
      <c r="X33" s="3104"/>
      <c r="Y33" s="3104"/>
      <c r="Z33" s="3104"/>
      <c r="AB33" s="220"/>
      <c r="AC33" s="42"/>
      <c r="AD33" s="41"/>
      <c r="AE33" s="41"/>
      <c r="AF33" s="41"/>
      <c r="AG33" s="41"/>
      <c r="AH33" s="41"/>
      <c r="AI33" s="41"/>
      <c r="AJ33" s="41"/>
      <c r="AK33" s="41"/>
      <c r="AL33" s="41"/>
      <c r="AM33" s="41"/>
      <c r="AN33" s="15"/>
      <c r="AO33" s="16"/>
    </row>
    <row r="34" spans="1:41" ht="14.1" customHeight="1">
      <c r="A34" s="220"/>
      <c r="B34" s="13"/>
      <c r="D34" s="3103" t="s">
        <v>768</v>
      </c>
      <c r="E34" s="3103"/>
      <c r="F34" s="4165" t="s">
        <v>827</v>
      </c>
      <c r="G34" s="4165"/>
      <c r="H34" s="4165"/>
      <c r="I34" s="4165"/>
      <c r="J34" s="4165"/>
      <c r="K34" s="4165"/>
      <c r="L34" s="4165"/>
      <c r="M34" s="4165"/>
      <c r="N34" s="4165"/>
      <c r="O34" s="4165"/>
      <c r="P34" s="4165"/>
      <c r="Q34" s="4165"/>
      <c r="R34" s="4165"/>
      <c r="S34" s="4165"/>
      <c r="T34" s="4165"/>
      <c r="U34" s="4165"/>
      <c r="V34" s="4165"/>
      <c r="W34" s="4165"/>
      <c r="X34" s="4165"/>
      <c r="Y34" s="4165"/>
      <c r="Z34" s="4165"/>
      <c r="AA34" s="4165"/>
      <c r="AB34" s="4165"/>
      <c r="AC34" s="4165"/>
      <c r="AD34" s="4165"/>
      <c r="AE34" s="4165"/>
      <c r="AF34" s="4165"/>
      <c r="AG34" s="4165"/>
      <c r="AH34" s="4165"/>
      <c r="AI34" s="4165"/>
      <c r="AJ34" s="4165"/>
      <c r="AK34" s="4165"/>
      <c r="AL34" s="4165"/>
      <c r="AM34" s="4165"/>
      <c r="AN34" s="15"/>
      <c r="AO34" s="16"/>
    </row>
    <row r="35" spans="1:41" ht="19.5" customHeight="1">
      <c r="A35" s="220"/>
      <c r="B35" s="13"/>
      <c r="C35" s="4166" t="s">
        <v>275</v>
      </c>
      <c r="D35" s="4167"/>
      <c r="E35" s="4167"/>
      <c r="F35" s="4167"/>
      <c r="G35" s="4167"/>
      <c r="H35" s="4167"/>
      <c r="I35" s="4167"/>
      <c r="J35" s="4168" t="s">
        <v>1160</v>
      </c>
      <c r="K35" s="4169"/>
      <c r="L35" s="4169"/>
      <c r="M35" s="4173" t="s">
        <v>1162</v>
      </c>
      <c r="N35" s="4174"/>
      <c r="O35" s="4174"/>
      <c r="P35" s="4174"/>
      <c r="Q35" s="4174"/>
      <c r="R35" s="4174"/>
      <c r="S35" s="4174"/>
      <c r="T35" s="4174"/>
      <c r="U35" s="4174"/>
      <c r="V35" s="4174"/>
      <c r="W35" s="4174"/>
      <c r="X35" s="4174"/>
      <c r="Y35" s="4174"/>
      <c r="Z35" s="4174"/>
      <c r="AA35" s="4174"/>
      <c r="AB35" s="4174"/>
      <c r="AC35" s="4174"/>
      <c r="AD35" s="4174"/>
      <c r="AE35" s="4174"/>
      <c r="AF35" s="4174"/>
      <c r="AG35" s="4174"/>
      <c r="AH35" s="4174"/>
      <c r="AI35" s="4174"/>
      <c r="AJ35" s="4174"/>
      <c r="AK35" s="4174"/>
      <c r="AL35" s="4174"/>
      <c r="AM35" s="4175"/>
      <c r="AN35" s="174"/>
      <c r="AO35" s="16"/>
    </row>
    <row r="36" spans="1:41" ht="19.5" customHeight="1">
      <c r="A36" s="220"/>
      <c r="B36" s="13"/>
      <c r="C36" s="4182" t="s">
        <v>276</v>
      </c>
      <c r="D36" s="4183"/>
      <c r="E36" s="4183"/>
      <c r="F36" s="4183"/>
      <c r="G36" s="4183"/>
      <c r="H36" s="4183"/>
      <c r="I36" s="4184"/>
      <c r="J36" s="4170"/>
      <c r="K36" s="3319"/>
      <c r="L36" s="3319"/>
      <c r="M36" s="4176"/>
      <c r="N36" s="4177"/>
      <c r="O36" s="4177"/>
      <c r="P36" s="4177"/>
      <c r="Q36" s="4177"/>
      <c r="R36" s="4177"/>
      <c r="S36" s="4177"/>
      <c r="T36" s="4177"/>
      <c r="U36" s="4177"/>
      <c r="V36" s="4177"/>
      <c r="W36" s="4177"/>
      <c r="X36" s="4177"/>
      <c r="Y36" s="4177"/>
      <c r="Z36" s="4177"/>
      <c r="AA36" s="4177"/>
      <c r="AB36" s="4177"/>
      <c r="AC36" s="4177"/>
      <c r="AD36" s="4177"/>
      <c r="AE36" s="4177"/>
      <c r="AF36" s="4177"/>
      <c r="AG36" s="4177"/>
      <c r="AH36" s="4177"/>
      <c r="AI36" s="4177"/>
      <c r="AJ36" s="4177"/>
      <c r="AK36" s="4177"/>
      <c r="AL36" s="4177"/>
      <c r="AM36" s="4178"/>
      <c r="AN36" s="174"/>
      <c r="AO36" s="16"/>
    </row>
    <row r="37" spans="1:41" ht="19.5" customHeight="1">
      <c r="A37" s="220"/>
      <c r="B37" s="13"/>
      <c r="C37" s="4171" t="s">
        <v>1212</v>
      </c>
      <c r="D37" s="4172"/>
      <c r="E37" s="4172"/>
      <c r="F37" s="4172"/>
      <c r="G37" s="4172"/>
      <c r="H37" s="4172"/>
      <c r="I37" s="4185"/>
      <c r="J37" s="4171"/>
      <c r="K37" s="4172"/>
      <c r="L37" s="4172"/>
      <c r="M37" s="4179"/>
      <c r="N37" s="4180"/>
      <c r="O37" s="4180"/>
      <c r="P37" s="4180"/>
      <c r="Q37" s="4180"/>
      <c r="R37" s="4180"/>
      <c r="S37" s="4180"/>
      <c r="T37" s="4180"/>
      <c r="U37" s="4180"/>
      <c r="V37" s="4180"/>
      <c r="W37" s="4180"/>
      <c r="X37" s="4180"/>
      <c r="Y37" s="4180"/>
      <c r="Z37" s="4180"/>
      <c r="AA37" s="4180"/>
      <c r="AB37" s="4180"/>
      <c r="AC37" s="4180"/>
      <c r="AD37" s="4180"/>
      <c r="AE37" s="4180"/>
      <c r="AF37" s="4180"/>
      <c r="AG37" s="4180"/>
      <c r="AH37" s="4180"/>
      <c r="AI37" s="4180"/>
      <c r="AJ37" s="4180"/>
      <c r="AK37" s="4180"/>
      <c r="AL37" s="4180"/>
      <c r="AM37" s="4181"/>
      <c r="AN37" s="174"/>
      <c r="AO37" s="16"/>
    </row>
    <row r="38" spans="1:41" ht="19.5" customHeight="1">
      <c r="A38" s="220"/>
      <c r="B38" s="13"/>
      <c r="C38" s="4186"/>
      <c r="D38" s="4187"/>
      <c r="E38" s="4187"/>
      <c r="F38" s="4187"/>
      <c r="G38" s="4187"/>
      <c r="H38" s="4187"/>
      <c r="I38" s="4188"/>
      <c r="J38" s="4189"/>
      <c r="K38" s="4190"/>
      <c r="L38" s="4190"/>
      <c r="M38" s="276" t="s">
        <v>472</v>
      </c>
      <c r="N38" s="4195"/>
      <c r="O38" s="4196"/>
      <c r="P38" s="4196"/>
      <c r="Q38" s="4196"/>
      <c r="R38" s="4196"/>
      <c r="S38" s="4196"/>
      <c r="T38" s="4196"/>
      <c r="U38" s="4196"/>
      <c r="V38" s="4196"/>
      <c r="W38" s="4196"/>
      <c r="X38" s="4196"/>
      <c r="Y38" s="4196"/>
      <c r="Z38" s="4196"/>
      <c r="AA38" s="4196"/>
      <c r="AB38" s="4196"/>
      <c r="AC38" s="4196"/>
      <c r="AD38" s="4196"/>
      <c r="AE38" s="4196"/>
      <c r="AF38" s="4196"/>
      <c r="AG38" s="4196"/>
      <c r="AH38" s="4196"/>
      <c r="AI38" s="4196"/>
      <c r="AJ38" s="4196"/>
      <c r="AK38" s="4196"/>
      <c r="AL38" s="4196"/>
      <c r="AM38" s="4197"/>
      <c r="AN38" s="174"/>
      <c r="AO38" s="16"/>
    </row>
    <row r="39" spans="1:41" ht="19.5" customHeight="1">
      <c r="A39" s="220"/>
      <c r="B39" s="13"/>
      <c r="C39" s="4198"/>
      <c r="D39" s="4199"/>
      <c r="E39" s="4199"/>
      <c r="F39" s="280" t="s">
        <v>277</v>
      </c>
      <c r="G39" s="4199"/>
      <c r="H39" s="4199"/>
      <c r="I39" s="4200"/>
      <c r="J39" s="4191"/>
      <c r="K39" s="4192"/>
      <c r="L39" s="4192"/>
      <c r="M39" s="277" t="s">
        <v>470</v>
      </c>
      <c r="N39" s="4201"/>
      <c r="O39" s="4202"/>
      <c r="P39" s="4202"/>
      <c r="Q39" s="4202"/>
      <c r="R39" s="4202"/>
      <c r="S39" s="4202"/>
      <c r="T39" s="4202"/>
      <c r="U39" s="4202"/>
      <c r="V39" s="4202"/>
      <c r="W39" s="4202"/>
      <c r="X39" s="4202"/>
      <c r="Y39" s="4202"/>
      <c r="Z39" s="4202"/>
      <c r="AA39" s="4202"/>
      <c r="AB39" s="4202"/>
      <c r="AC39" s="4202"/>
      <c r="AD39" s="4202"/>
      <c r="AE39" s="4202"/>
      <c r="AF39" s="4202"/>
      <c r="AG39" s="4202"/>
      <c r="AH39" s="4202"/>
      <c r="AI39" s="4202"/>
      <c r="AJ39" s="4202"/>
      <c r="AK39" s="4202"/>
      <c r="AL39" s="4202"/>
      <c r="AM39" s="4203"/>
      <c r="AN39" s="174"/>
      <c r="AO39" s="16"/>
    </row>
    <row r="40" spans="1:41" ht="19.5" customHeight="1">
      <c r="A40" s="220"/>
      <c r="B40" s="13"/>
      <c r="C40" s="4204"/>
      <c r="D40" s="4205"/>
      <c r="E40" s="4205"/>
      <c r="F40" s="4205"/>
      <c r="G40" s="4205"/>
      <c r="H40" s="4205"/>
      <c r="I40" s="4206"/>
      <c r="J40" s="4193"/>
      <c r="K40" s="4194"/>
      <c r="L40" s="4194"/>
      <c r="M40" s="281" t="s">
        <v>471</v>
      </c>
      <c r="N40" s="4207"/>
      <c r="O40" s="3298"/>
      <c r="P40" s="3298"/>
      <c r="Q40" s="3298"/>
      <c r="R40" s="3298"/>
      <c r="S40" s="3298"/>
      <c r="T40" s="3298"/>
      <c r="U40" s="3298"/>
      <c r="V40" s="3298"/>
      <c r="W40" s="3298"/>
      <c r="X40" s="3298"/>
      <c r="Y40" s="3298"/>
      <c r="Z40" s="3298"/>
      <c r="AA40" s="3298"/>
      <c r="AB40" s="3298"/>
      <c r="AC40" s="3298"/>
      <c r="AD40" s="3298"/>
      <c r="AE40" s="3298"/>
      <c r="AF40" s="3298"/>
      <c r="AG40" s="3298"/>
      <c r="AH40" s="3298"/>
      <c r="AI40" s="3298"/>
      <c r="AJ40" s="3298"/>
      <c r="AK40" s="3298"/>
      <c r="AL40" s="3298"/>
      <c r="AM40" s="4208"/>
      <c r="AN40" s="174"/>
      <c r="AO40" s="16"/>
    </row>
    <row r="41" spans="1:41" ht="19.5" customHeight="1">
      <c r="A41" s="220"/>
      <c r="B41" s="13"/>
      <c r="C41" s="4186"/>
      <c r="D41" s="4187"/>
      <c r="E41" s="4187"/>
      <c r="F41" s="4187"/>
      <c r="G41" s="4187"/>
      <c r="H41" s="4187"/>
      <c r="I41" s="4188"/>
      <c r="J41" s="4189"/>
      <c r="K41" s="4190"/>
      <c r="L41" s="4190"/>
      <c r="M41" s="276" t="s">
        <v>472</v>
      </c>
      <c r="N41" s="4195"/>
      <c r="O41" s="4196"/>
      <c r="P41" s="4196"/>
      <c r="Q41" s="4196"/>
      <c r="R41" s="4196"/>
      <c r="S41" s="4196"/>
      <c r="T41" s="4196"/>
      <c r="U41" s="4196"/>
      <c r="V41" s="4196"/>
      <c r="W41" s="4196"/>
      <c r="X41" s="4196"/>
      <c r="Y41" s="4196"/>
      <c r="Z41" s="4196"/>
      <c r="AA41" s="4196"/>
      <c r="AB41" s="4196"/>
      <c r="AC41" s="4196"/>
      <c r="AD41" s="4196"/>
      <c r="AE41" s="4196"/>
      <c r="AF41" s="4196"/>
      <c r="AG41" s="4196"/>
      <c r="AH41" s="4196"/>
      <c r="AI41" s="4196"/>
      <c r="AJ41" s="4196"/>
      <c r="AK41" s="4196"/>
      <c r="AL41" s="4196"/>
      <c r="AM41" s="4197"/>
      <c r="AN41" s="174"/>
      <c r="AO41" s="16"/>
    </row>
    <row r="42" spans="1:41" ht="19.5" customHeight="1">
      <c r="A42" s="220"/>
      <c r="B42" s="13"/>
      <c r="C42" s="4198"/>
      <c r="D42" s="4199"/>
      <c r="E42" s="4199"/>
      <c r="F42" s="280" t="s">
        <v>277</v>
      </c>
      <c r="G42" s="4199"/>
      <c r="H42" s="4199"/>
      <c r="I42" s="4200"/>
      <c r="J42" s="4191"/>
      <c r="K42" s="4192"/>
      <c r="L42" s="4192"/>
      <c r="M42" s="277" t="s">
        <v>470</v>
      </c>
      <c r="N42" s="4201"/>
      <c r="O42" s="4202"/>
      <c r="P42" s="4202"/>
      <c r="Q42" s="4202"/>
      <c r="R42" s="4202"/>
      <c r="S42" s="4202"/>
      <c r="T42" s="4202"/>
      <c r="U42" s="4202"/>
      <c r="V42" s="4202"/>
      <c r="W42" s="4202"/>
      <c r="X42" s="4202"/>
      <c r="Y42" s="4202"/>
      <c r="Z42" s="4202"/>
      <c r="AA42" s="4202"/>
      <c r="AB42" s="4202"/>
      <c r="AC42" s="4202"/>
      <c r="AD42" s="4202"/>
      <c r="AE42" s="4202"/>
      <c r="AF42" s="4202"/>
      <c r="AG42" s="4202"/>
      <c r="AH42" s="4202"/>
      <c r="AI42" s="4202"/>
      <c r="AJ42" s="4202"/>
      <c r="AK42" s="4202"/>
      <c r="AL42" s="4202"/>
      <c r="AM42" s="4203"/>
      <c r="AN42" s="174"/>
      <c r="AO42" s="16"/>
    </row>
    <row r="43" spans="1:41" ht="19.5" customHeight="1">
      <c r="A43" s="220"/>
      <c r="B43" s="13"/>
      <c r="C43" s="4204"/>
      <c r="D43" s="4205"/>
      <c r="E43" s="4205"/>
      <c r="F43" s="4205"/>
      <c r="G43" s="4205"/>
      <c r="H43" s="4205"/>
      <c r="I43" s="4206"/>
      <c r="J43" s="4193"/>
      <c r="K43" s="4194"/>
      <c r="L43" s="4194"/>
      <c r="M43" s="281" t="s">
        <v>471</v>
      </c>
      <c r="N43" s="4207"/>
      <c r="O43" s="3298"/>
      <c r="P43" s="3298"/>
      <c r="Q43" s="3298"/>
      <c r="R43" s="3298"/>
      <c r="S43" s="3298"/>
      <c r="T43" s="3298"/>
      <c r="U43" s="3298"/>
      <c r="V43" s="3298"/>
      <c r="W43" s="3298"/>
      <c r="X43" s="3298"/>
      <c r="Y43" s="3298"/>
      <c r="Z43" s="3298"/>
      <c r="AA43" s="3298"/>
      <c r="AB43" s="3298"/>
      <c r="AC43" s="3298"/>
      <c r="AD43" s="3298"/>
      <c r="AE43" s="3298"/>
      <c r="AF43" s="3298"/>
      <c r="AG43" s="3298"/>
      <c r="AH43" s="3298"/>
      <c r="AI43" s="3298"/>
      <c r="AJ43" s="3298"/>
      <c r="AK43" s="3298"/>
      <c r="AL43" s="3298"/>
      <c r="AM43" s="4208"/>
      <c r="AN43" s="174"/>
      <c r="AO43" s="16"/>
    </row>
    <row r="44" spans="1:41" ht="19.5" customHeight="1">
      <c r="A44" s="220"/>
      <c r="B44" s="13"/>
      <c r="C44" s="4186"/>
      <c r="D44" s="4187"/>
      <c r="E44" s="4187"/>
      <c r="F44" s="4187"/>
      <c r="G44" s="4187"/>
      <c r="H44" s="4187"/>
      <c r="I44" s="4188"/>
      <c r="J44" s="4189"/>
      <c r="K44" s="4190"/>
      <c r="L44" s="4190"/>
      <c r="M44" s="276" t="s">
        <v>472</v>
      </c>
      <c r="N44" s="4195"/>
      <c r="O44" s="4196"/>
      <c r="P44" s="4196"/>
      <c r="Q44" s="4196"/>
      <c r="R44" s="4196"/>
      <c r="S44" s="4196"/>
      <c r="T44" s="4196"/>
      <c r="U44" s="4196"/>
      <c r="V44" s="4196"/>
      <c r="W44" s="4196"/>
      <c r="X44" s="4196"/>
      <c r="Y44" s="4196"/>
      <c r="Z44" s="4196"/>
      <c r="AA44" s="4196"/>
      <c r="AB44" s="4196"/>
      <c r="AC44" s="4196"/>
      <c r="AD44" s="4196"/>
      <c r="AE44" s="4196"/>
      <c r="AF44" s="4196"/>
      <c r="AG44" s="4196"/>
      <c r="AH44" s="4196"/>
      <c r="AI44" s="4196"/>
      <c r="AJ44" s="4196"/>
      <c r="AK44" s="4196"/>
      <c r="AL44" s="4196"/>
      <c r="AM44" s="4197"/>
      <c r="AN44" s="174"/>
      <c r="AO44" s="16"/>
    </row>
    <row r="45" spans="1:41" ht="19.5" customHeight="1">
      <c r="A45" s="220"/>
      <c r="B45" s="13"/>
      <c r="C45" s="4198"/>
      <c r="D45" s="4199"/>
      <c r="E45" s="4199"/>
      <c r="F45" s="280" t="s">
        <v>277</v>
      </c>
      <c r="G45" s="4199"/>
      <c r="H45" s="4199"/>
      <c r="I45" s="4200"/>
      <c r="J45" s="4191"/>
      <c r="K45" s="4192"/>
      <c r="L45" s="4192"/>
      <c r="M45" s="277" t="s">
        <v>470</v>
      </c>
      <c r="N45" s="4201"/>
      <c r="O45" s="4202"/>
      <c r="P45" s="4202"/>
      <c r="Q45" s="4202"/>
      <c r="R45" s="4202"/>
      <c r="S45" s="4202"/>
      <c r="T45" s="4202"/>
      <c r="U45" s="4202"/>
      <c r="V45" s="4202"/>
      <c r="W45" s="4202"/>
      <c r="X45" s="4202"/>
      <c r="Y45" s="4202"/>
      <c r="Z45" s="4202"/>
      <c r="AA45" s="4202"/>
      <c r="AB45" s="4202"/>
      <c r="AC45" s="4202"/>
      <c r="AD45" s="4202"/>
      <c r="AE45" s="4202"/>
      <c r="AF45" s="4202"/>
      <c r="AG45" s="4202"/>
      <c r="AH45" s="4202"/>
      <c r="AI45" s="4202"/>
      <c r="AJ45" s="4202"/>
      <c r="AK45" s="4202"/>
      <c r="AL45" s="4202"/>
      <c r="AM45" s="4203"/>
      <c r="AN45" s="174"/>
      <c r="AO45" s="16"/>
    </row>
    <row r="46" spans="1:41" ht="19.5" customHeight="1">
      <c r="A46" s="220"/>
      <c r="B46" s="13"/>
      <c r="C46" s="4204"/>
      <c r="D46" s="4205"/>
      <c r="E46" s="4205"/>
      <c r="F46" s="4205"/>
      <c r="G46" s="4205"/>
      <c r="H46" s="4205"/>
      <c r="I46" s="4206"/>
      <c r="J46" s="4193"/>
      <c r="K46" s="4194"/>
      <c r="L46" s="4194"/>
      <c r="M46" s="281" t="s">
        <v>471</v>
      </c>
      <c r="N46" s="4207"/>
      <c r="O46" s="3298"/>
      <c r="P46" s="3298"/>
      <c r="Q46" s="3298"/>
      <c r="R46" s="3298"/>
      <c r="S46" s="3298"/>
      <c r="T46" s="3298"/>
      <c r="U46" s="3298"/>
      <c r="V46" s="3298"/>
      <c r="W46" s="3298"/>
      <c r="X46" s="3298"/>
      <c r="Y46" s="3298"/>
      <c r="Z46" s="3298"/>
      <c r="AA46" s="3298"/>
      <c r="AB46" s="3298"/>
      <c r="AC46" s="3298"/>
      <c r="AD46" s="3298"/>
      <c r="AE46" s="3298"/>
      <c r="AF46" s="3298"/>
      <c r="AG46" s="3298"/>
      <c r="AH46" s="3298"/>
      <c r="AI46" s="3298"/>
      <c r="AJ46" s="3298"/>
      <c r="AK46" s="3298"/>
      <c r="AL46" s="3298"/>
      <c r="AM46" s="4208"/>
      <c r="AN46" s="174"/>
      <c r="AO46" s="16"/>
    </row>
    <row r="47" spans="1:41" ht="19.5" customHeight="1">
      <c r="A47" s="220"/>
      <c r="B47" s="13"/>
      <c r="C47" s="4186"/>
      <c r="D47" s="4187"/>
      <c r="E47" s="4187"/>
      <c r="F47" s="4187"/>
      <c r="G47" s="4187"/>
      <c r="H47" s="4187"/>
      <c r="I47" s="4188"/>
      <c r="J47" s="4189"/>
      <c r="K47" s="4190"/>
      <c r="L47" s="4190"/>
      <c r="M47" s="276" t="s">
        <v>472</v>
      </c>
      <c r="N47" s="4195"/>
      <c r="O47" s="4196"/>
      <c r="P47" s="4196"/>
      <c r="Q47" s="4196"/>
      <c r="R47" s="4196"/>
      <c r="S47" s="4196"/>
      <c r="T47" s="4196"/>
      <c r="U47" s="4196"/>
      <c r="V47" s="4196"/>
      <c r="W47" s="4196"/>
      <c r="X47" s="4196"/>
      <c r="Y47" s="4196"/>
      <c r="Z47" s="4196"/>
      <c r="AA47" s="4196"/>
      <c r="AB47" s="4196"/>
      <c r="AC47" s="4196"/>
      <c r="AD47" s="4196"/>
      <c r="AE47" s="4196"/>
      <c r="AF47" s="4196"/>
      <c r="AG47" s="4196"/>
      <c r="AH47" s="4196"/>
      <c r="AI47" s="4196"/>
      <c r="AJ47" s="4196"/>
      <c r="AK47" s="4196"/>
      <c r="AL47" s="4196"/>
      <c r="AM47" s="4197"/>
      <c r="AN47" s="174"/>
      <c r="AO47" s="16"/>
    </row>
    <row r="48" spans="1:41" ht="19.5" customHeight="1">
      <c r="A48" s="220"/>
      <c r="B48" s="13"/>
      <c r="C48" s="4198"/>
      <c r="D48" s="4199"/>
      <c r="E48" s="4199"/>
      <c r="F48" s="280" t="s">
        <v>277</v>
      </c>
      <c r="G48" s="4199"/>
      <c r="H48" s="4199"/>
      <c r="I48" s="4200"/>
      <c r="J48" s="4191"/>
      <c r="K48" s="4192"/>
      <c r="L48" s="4192"/>
      <c r="M48" s="277" t="s">
        <v>470</v>
      </c>
      <c r="N48" s="4201"/>
      <c r="O48" s="4202"/>
      <c r="P48" s="4202"/>
      <c r="Q48" s="4202"/>
      <c r="R48" s="4202"/>
      <c r="S48" s="4202"/>
      <c r="T48" s="4202"/>
      <c r="U48" s="4202"/>
      <c r="V48" s="4202"/>
      <c r="W48" s="4202"/>
      <c r="X48" s="4202"/>
      <c r="Y48" s="4202"/>
      <c r="Z48" s="4202"/>
      <c r="AA48" s="4202"/>
      <c r="AB48" s="4202"/>
      <c r="AC48" s="4202"/>
      <c r="AD48" s="4202"/>
      <c r="AE48" s="4202"/>
      <c r="AF48" s="4202"/>
      <c r="AG48" s="4202"/>
      <c r="AH48" s="4202"/>
      <c r="AI48" s="4202"/>
      <c r="AJ48" s="4202"/>
      <c r="AK48" s="4202"/>
      <c r="AL48" s="4202"/>
      <c r="AM48" s="4203"/>
      <c r="AN48" s="174"/>
      <c r="AO48" s="16"/>
    </row>
    <row r="49" spans="1:49" ht="19.5" customHeight="1">
      <c r="A49" s="220"/>
      <c r="B49" s="13"/>
      <c r="C49" s="4204"/>
      <c r="D49" s="4205"/>
      <c r="E49" s="4205"/>
      <c r="F49" s="4205"/>
      <c r="G49" s="4205"/>
      <c r="H49" s="4205"/>
      <c r="I49" s="4206"/>
      <c r="J49" s="4193"/>
      <c r="K49" s="4194"/>
      <c r="L49" s="4194"/>
      <c r="M49" s="281" t="s">
        <v>471</v>
      </c>
      <c r="N49" s="4207"/>
      <c r="O49" s="3298"/>
      <c r="P49" s="3298"/>
      <c r="Q49" s="3298"/>
      <c r="R49" s="3298"/>
      <c r="S49" s="3298"/>
      <c r="T49" s="3298"/>
      <c r="U49" s="3298"/>
      <c r="V49" s="3298"/>
      <c r="W49" s="3298"/>
      <c r="X49" s="3298"/>
      <c r="Y49" s="3298"/>
      <c r="Z49" s="3298"/>
      <c r="AA49" s="3298"/>
      <c r="AB49" s="3298"/>
      <c r="AC49" s="3298"/>
      <c r="AD49" s="3298"/>
      <c r="AE49" s="3298"/>
      <c r="AF49" s="3298"/>
      <c r="AG49" s="3298"/>
      <c r="AH49" s="3298"/>
      <c r="AI49" s="3298"/>
      <c r="AJ49" s="3298"/>
      <c r="AK49" s="3298"/>
      <c r="AL49" s="3298"/>
      <c r="AM49" s="4208"/>
      <c r="AN49" s="174"/>
      <c r="AO49" s="16"/>
    </row>
    <row r="50" spans="1:49" ht="19.5" customHeight="1">
      <c r="A50" s="220"/>
      <c r="B50" s="13"/>
      <c r="C50" s="4186"/>
      <c r="D50" s="4187"/>
      <c r="E50" s="4187"/>
      <c r="F50" s="4187"/>
      <c r="G50" s="4187"/>
      <c r="H50" s="4187"/>
      <c r="I50" s="4188"/>
      <c r="J50" s="4189"/>
      <c r="K50" s="4190"/>
      <c r="L50" s="4190"/>
      <c r="M50" s="276" t="s">
        <v>472</v>
      </c>
      <c r="N50" s="4195"/>
      <c r="O50" s="4196"/>
      <c r="P50" s="4196"/>
      <c r="Q50" s="4196"/>
      <c r="R50" s="4196"/>
      <c r="S50" s="4196"/>
      <c r="T50" s="4196"/>
      <c r="U50" s="4196"/>
      <c r="V50" s="4196"/>
      <c r="W50" s="4196"/>
      <c r="X50" s="4196"/>
      <c r="Y50" s="4196"/>
      <c r="Z50" s="4196"/>
      <c r="AA50" s="4196"/>
      <c r="AB50" s="4196"/>
      <c r="AC50" s="4196"/>
      <c r="AD50" s="4196"/>
      <c r="AE50" s="4196"/>
      <c r="AF50" s="4196"/>
      <c r="AG50" s="4196"/>
      <c r="AH50" s="4196"/>
      <c r="AI50" s="4196"/>
      <c r="AJ50" s="4196"/>
      <c r="AK50" s="4196"/>
      <c r="AL50" s="4196"/>
      <c r="AM50" s="4197"/>
      <c r="AN50" s="174"/>
      <c r="AO50" s="16"/>
    </row>
    <row r="51" spans="1:49" ht="19.5" customHeight="1">
      <c r="A51" s="220"/>
      <c r="B51" s="13"/>
      <c r="C51" s="4198"/>
      <c r="D51" s="4199"/>
      <c r="E51" s="4199"/>
      <c r="F51" s="280" t="s">
        <v>277</v>
      </c>
      <c r="G51" s="4199"/>
      <c r="H51" s="4199"/>
      <c r="I51" s="4200"/>
      <c r="J51" s="4191"/>
      <c r="K51" s="4192"/>
      <c r="L51" s="4192"/>
      <c r="M51" s="277" t="s">
        <v>470</v>
      </c>
      <c r="N51" s="4201"/>
      <c r="O51" s="4202"/>
      <c r="P51" s="4202"/>
      <c r="Q51" s="4202"/>
      <c r="R51" s="4202"/>
      <c r="S51" s="4202"/>
      <c r="T51" s="4202"/>
      <c r="U51" s="4202"/>
      <c r="V51" s="4202"/>
      <c r="W51" s="4202"/>
      <c r="X51" s="4202"/>
      <c r="Y51" s="4202"/>
      <c r="Z51" s="4202"/>
      <c r="AA51" s="4202"/>
      <c r="AB51" s="4202"/>
      <c r="AC51" s="4202"/>
      <c r="AD51" s="4202"/>
      <c r="AE51" s="4202"/>
      <c r="AF51" s="4202"/>
      <c r="AG51" s="4202"/>
      <c r="AH51" s="4202"/>
      <c r="AI51" s="4202"/>
      <c r="AJ51" s="4202"/>
      <c r="AK51" s="4202"/>
      <c r="AL51" s="4202"/>
      <c r="AM51" s="4203"/>
      <c r="AN51" s="173"/>
      <c r="AO51" s="13"/>
      <c r="AP51" s="220"/>
    </row>
    <row r="52" spans="1:49" ht="19.5" customHeight="1">
      <c r="A52" s="220"/>
      <c r="B52" s="13"/>
      <c r="C52" s="4204"/>
      <c r="D52" s="4205"/>
      <c r="E52" s="4205"/>
      <c r="F52" s="4205"/>
      <c r="G52" s="4205"/>
      <c r="H52" s="4205"/>
      <c r="I52" s="4206"/>
      <c r="J52" s="4193"/>
      <c r="K52" s="4194"/>
      <c r="L52" s="4194"/>
      <c r="M52" s="281" t="s">
        <v>471</v>
      </c>
      <c r="N52" s="4207"/>
      <c r="O52" s="3298"/>
      <c r="P52" s="3298"/>
      <c r="Q52" s="3298"/>
      <c r="R52" s="3298"/>
      <c r="S52" s="3298"/>
      <c r="T52" s="3298"/>
      <c r="U52" s="3298"/>
      <c r="V52" s="3298"/>
      <c r="W52" s="3298"/>
      <c r="X52" s="3298"/>
      <c r="Y52" s="3298"/>
      <c r="Z52" s="3298"/>
      <c r="AA52" s="3298"/>
      <c r="AB52" s="3298"/>
      <c r="AC52" s="3298"/>
      <c r="AD52" s="3298"/>
      <c r="AE52" s="3298"/>
      <c r="AF52" s="3298"/>
      <c r="AG52" s="3298"/>
      <c r="AH52" s="3298"/>
      <c r="AI52" s="3298"/>
      <c r="AJ52" s="3298"/>
      <c r="AK52" s="3298"/>
      <c r="AL52" s="3298"/>
      <c r="AM52" s="4208"/>
      <c r="AN52" s="173"/>
      <c r="AO52" s="13"/>
      <c r="AP52" s="220"/>
    </row>
    <row r="53" spans="1:49" ht="19.5" customHeight="1">
      <c r="A53" s="220"/>
      <c r="B53" s="13"/>
      <c r="C53" s="4186"/>
      <c r="D53" s="4187"/>
      <c r="E53" s="4187"/>
      <c r="F53" s="4187"/>
      <c r="G53" s="4187"/>
      <c r="H53" s="4187"/>
      <c r="I53" s="4188"/>
      <c r="J53" s="4189"/>
      <c r="K53" s="4190"/>
      <c r="L53" s="4190"/>
      <c r="M53" s="276" t="s">
        <v>472</v>
      </c>
      <c r="N53" s="4195"/>
      <c r="O53" s="4196"/>
      <c r="P53" s="4196"/>
      <c r="Q53" s="4196"/>
      <c r="R53" s="4196"/>
      <c r="S53" s="4196"/>
      <c r="T53" s="4196"/>
      <c r="U53" s="4196"/>
      <c r="V53" s="4196"/>
      <c r="W53" s="4196"/>
      <c r="X53" s="4196"/>
      <c r="Y53" s="4196"/>
      <c r="Z53" s="4196"/>
      <c r="AA53" s="4196"/>
      <c r="AB53" s="4196"/>
      <c r="AC53" s="4196"/>
      <c r="AD53" s="4196"/>
      <c r="AE53" s="4196"/>
      <c r="AF53" s="4196"/>
      <c r="AG53" s="4196"/>
      <c r="AH53" s="4196"/>
      <c r="AI53" s="4196"/>
      <c r="AJ53" s="4196"/>
      <c r="AK53" s="4196"/>
      <c r="AL53" s="4196"/>
      <c r="AM53" s="4197"/>
      <c r="AN53" s="173"/>
      <c r="AO53" s="13"/>
      <c r="AP53" s="220"/>
    </row>
    <row r="54" spans="1:49" ht="19.5" customHeight="1">
      <c r="A54" s="220"/>
      <c r="B54" s="13"/>
      <c r="C54" s="4198"/>
      <c r="D54" s="4199"/>
      <c r="E54" s="4199"/>
      <c r="F54" s="280" t="s">
        <v>277</v>
      </c>
      <c r="G54" s="4199"/>
      <c r="H54" s="4199"/>
      <c r="I54" s="4200"/>
      <c r="J54" s="4191"/>
      <c r="K54" s="4192"/>
      <c r="L54" s="4192"/>
      <c r="M54" s="277" t="s">
        <v>470</v>
      </c>
      <c r="N54" s="4201"/>
      <c r="O54" s="4202"/>
      <c r="P54" s="4202"/>
      <c r="Q54" s="4202"/>
      <c r="R54" s="4202"/>
      <c r="S54" s="4202"/>
      <c r="T54" s="4202"/>
      <c r="U54" s="4202"/>
      <c r="V54" s="4202"/>
      <c r="W54" s="4202"/>
      <c r="X54" s="4202"/>
      <c r="Y54" s="4202"/>
      <c r="Z54" s="4202"/>
      <c r="AA54" s="4202"/>
      <c r="AB54" s="4202"/>
      <c r="AC54" s="4202"/>
      <c r="AD54" s="4202"/>
      <c r="AE54" s="4202"/>
      <c r="AF54" s="4202"/>
      <c r="AG54" s="4202"/>
      <c r="AH54" s="4202"/>
      <c r="AI54" s="4202"/>
      <c r="AJ54" s="4202"/>
      <c r="AK54" s="4202"/>
      <c r="AL54" s="4202"/>
      <c r="AM54" s="4203"/>
      <c r="AN54" s="174"/>
      <c r="AO54" s="16"/>
    </row>
    <row r="55" spans="1:49" ht="19.5" customHeight="1">
      <c r="A55" s="220"/>
      <c r="B55" s="13"/>
      <c r="C55" s="4204"/>
      <c r="D55" s="4205"/>
      <c r="E55" s="4205"/>
      <c r="F55" s="4205"/>
      <c r="G55" s="4205"/>
      <c r="H55" s="4205"/>
      <c r="I55" s="4206"/>
      <c r="J55" s="4193"/>
      <c r="K55" s="4194"/>
      <c r="L55" s="4194"/>
      <c r="M55" s="281" t="s">
        <v>471</v>
      </c>
      <c r="N55" s="4207"/>
      <c r="O55" s="3298"/>
      <c r="P55" s="3298"/>
      <c r="Q55" s="3298"/>
      <c r="R55" s="3298"/>
      <c r="S55" s="3298"/>
      <c r="T55" s="3298"/>
      <c r="U55" s="3298"/>
      <c r="V55" s="3298"/>
      <c r="W55" s="3298"/>
      <c r="X55" s="3298"/>
      <c r="Y55" s="3298"/>
      <c r="Z55" s="3298"/>
      <c r="AA55" s="3298"/>
      <c r="AB55" s="3298"/>
      <c r="AC55" s="3298"/>
      <c r="AD55" s="3298"/>
      <c r="AE55" s="3298"/>
      <c r="AF55" s="3298"/>
      <c r="AG55" s="3298"/>
      <c r="AH55" s="3298"/>
      <c r="AI55" s="3298"/>
      <c r="AJ55" s="3298"/>
      <c r="AK55" s="3298"/>
      <c r="AL55" s="3298"/>
      <c r="AM55" s="4208"/>
      <c r="AN55" s="174"/>
      <c r="AO55" s="16"/>
    </row>
    <row r="56" spans="1:49" ht="14.1" customHeight="1">
      <c r="A56" s="220"/>
      <c r="B56" s="13"/>
      <c r="C56" s="220"/>
      <c r="D56" s="159" t="s">
        <v>150</v>
      </c>
      <c r="E56" s="3280" t="s">
        <v>649</v>
      </c>
      <c r="F56" s="3280"/>
      <c r="G56" s="3280"/>
      <c r="H56" s="3280"/>
      <c r="I56" s="3280"/>
      <c r="J56" s="4209"/>
      <c r="K56" s="4209"/>
      <c r="L56" s="4209"/>
      <c r="M56" s="4209"/>
      <c r="N56" s="4209"/>
      <c r="O56" s="4209"/>
      <c r="P56" s="4209"/>
      <c r="Q56" s="4209"/>
      <c r="R56" s="4209"/>
      <c r="S56" s="4209"/>
      <c r="T56" s="4209"/>
      <c r="U56" s="4209"/>
      <c r="V56" s="4209"/>
      <c r="W56" s="4209"/>
      <c r="X56" s="4209"/>
      <c r="Y56" s="4209"/>
      <c r="Z56" s="4209"/>
      <c r="AA56" s="4209"/>
      <c r="AB56" s="260"/>
      <c r="AC56" s="175"/>
      <c r="AD56" s="204"/>
      <c r="AE56" s="175"/>
      <c r="AF56" s="175"/>
      <c r="AG56" s="175"/>
      <c r="AH56" s="175"/>
      <c r="AI56" s="175"/>
      <c r="AJ56" s="175"/>
      <c r="AK56" s="175"/>
      <c r="AL56" s="175"/>
      <c r="AM56" s="175"/>
      <c r="AN56" s="174"/>
      <c r="AO56" s="16"/>
    </row>
    <row r="57" spans="1:49" ht="6.95" customHeight="1" thickBot="1">
      <c r="A57" s="220"/>
      <c r="B57" s="19"/>
      <c r="C57" s="20"/>
      <c r="D57" s="192"/>
      <c r="E57" s="20"/>
      <c r="F57" s="20"/>
      <c r="G57" s="20"/>
      <c r="H57" s="20"/>
      <c r="I57" s="20"/>
      <c r="J57" s="20"/>
      <c r="K57" s="20"/>
      <c r="L57" s="20"/>
      <c r="M57" s="20"/>
      <c r="N57" s="20"/>
      <c r="O57" s="20"/>
      <c r="P57" s="20"/>
      <c r="Q57" s="20"/>
      <c r="R57" s="20"/>
      <c r="S57" s="20"/>
      <c r="T57" s="20"/>
      <c r="U57" s="20"/>
      <c r="V57" s="20"/>
      <c r="W57" s="20"/>
      <c r="X57" s="20"/>
      <c r="Y57" s="20"/>
      <c r="Z57" s="20"/>
      <c r="AA57" s="20"/>
      <c r="AB57" s="20"/>
      <c r="AC57" s="163"/>
      <c r="AD57" s="20"/>
      <c r="AE57" s="20"/>
      <c r="AF57" s="20"/>
      <c r="AG57" s="20"/>
      <c r="AH57" s="20"/>
      <c r="AI57" s="20"/>
      <c r="AJ57" s="20"/>
      <c r="AK57" s="20"/>
      <c r="AL57" s="20"/>
      <c r="AM57" s="20"/>
      <c r="AN57" s="176"/>
      <c r="AO57" s="13"/>
      <c r="AP57" s="220"/>
      <c r="AQ57" s="220"/>
      <c r="AR57" s="220"/>
      <c r="AS57" s="220"/>
      <c r="AT57" s="220"/>
      <c r="AU57" s="220"/>
      <c r="AV57" s="220"/>
      <c r="AW57" s="26"/>
    </row>
    <row r="59" spans="1:49" ht="14.1" customHeight="1"/>
    <row r="60" spans="1:49" ht="14.1" customHeight="1">
      <c r="J60" s="261"/>
      <c r="K60" s="261"/>
      <c r="L60" s="261"/>
      <c r="M60" s="263"/>
      <c r="N60" s="263"/>
      <c r="O60" s="263"/>
      <c r="P60" s="263"/>
      <c r="Q60" s="263"/>
      <c r="R60" s="263"/>
      <c r="S60" s="23"/>
      <c r="T60" s="23"/>
      <c r="U60" s="23"/>
      <c r="V60" s="23"/>
      <c r="W60" s="23"/>
      <c r="X60" s="23"/>
      <c r="Y60" s="23"/>
      <c r="Z60" s="23"/>
      <c r="AA60" s="23"/>
      <c r="AB60" s="23"/>
      <c r="AC60" s="23"/>
      <c r="AD60" s="23"/>
      <c r="AE60" s="23"/>
      <c r="AF60" s="23"/>
      <c r="AG60" s="23"/>
      <c r="AH60" s="23"/>
      <c r="AI60" s="23"/>
      <c r="AJ60" s="23"/>
      <c r="AK60" s="23"/>
      <c r="AL60" s="23"/>
      <c r="AM60" s="23"/>
    </row>
    <row r="61" spans="1:49" ht="14.1" customHeight="1">
      <c r="F61" s="262"/>
      <c r="G61" s="264"/>
      <c r="H61" s="264"/>
      <c r="I61" s="264"/>
      <c r="J61" s="261"/>
      <c r="K61" s="261"/>
      <c r="L61" s="261"/>
      <c r="M61" s="263"/>
      <c r="N61" s="263"/>
      <c r="O61" s="263"/>
      <c r="P61" s="263"/>
      <c r="Q61" s="263"/>
      <c r="R61" s="263"/>
      <c r="S61" s="23"/>
      <c r="T61" s="23"/>
      <c r="U61" s="23"/>
      <c r="V61" s="23"/>
      <c r="W61" s="23"/>
      <c r="X61" s="23"/>
      <c r="Y61" s="23"/>
      <c r="Z61" s="23"/>
      <c r="AA61" s="23"/>
      <c r="AB61" s="23"/>
      <c r="AC61" s="23"/>
      <c r="AD61" s="23"/>
      <c r="AE61" s="23"/>
      <c r="AF61" s="23"/>
      <c r="AG61" s="23"/>
      <c r="AH61" s="23"/>
      <c r="AI61" s="23"/>
      <c r="AJ61" s="23"/>
      <c r="AK61" s="23"/>
      <c r="AL61" s="23"/>
      <c r="AM61" s="23"/>
    </row>
    <row r="62" spans="1:49" ht="14.1" customHeight="1">
      <c r="J62" s="261"/>
      <c r="K62" s="261"/>
      <c r="L62" s="261"/>
      <c r="M62" s="263"/>
      <c r="N62" s="263"/>
      <c r="O62" s="263"/>
      <c r="P62" s="263"/>
      <c r="Q62" s="263"/>
      <c r="R62" s="263"/>
      <c r="S62" s="23"/>
      <c r="T62" s="23"/>
      <c r="U62" s="23"/>
      <c r="V62" s="23"/>
      <c r="W62" s="23"/>
      <c r="X62" s="23"/>
      <c r="Y62" s="23"/>
      <c r="Z62" s="23"/>
      <c r="AA62" s="23"/>
      <c r="AB62" s="23"/>
      <c r="AC62" s="23"/>
      <c r="AD62" s="23"/>
      <c r="AE62" s="23"/>
      <c r="AF62" s="23"/>
      <c r="AG62" s="23"/>
      <c r="AH62" s="23"/>
      <c r="AI62" s="23"/>
      <c r="AJ62" s="23"/>
      <c r="AK62" s="23"/>
      <c r="AL62" s="23"/>
      <c r="AM62" s="23"/>
    </row>
    <row r="63" spans="1:49" ht="14.1" customHeight="1">
      <c r="F63" s="262"/>
      <c r="G63" s="264"/>
      <c r="H63" s="264"/>
      <c r="I63" s="264"/>
      <c r="J63" s="261"/>
      <c r="K63" s="261"/>
      <c r="L63" s="261"/>
      <c r="M63" s="263"/>
      <c r="N63" s="263"/>
      <c r="O63" s="263"/>
      <c r="P63" s="263"/>
      <c r="Q63" s="263"/>
      <c r="R63" s="263"/>
      <c r="S63" s="23"/>
      <c r="T63" s="23"/>
      <c r="U63" s="23"/>
      <c r="V63" s="23"/>
      <c r="W63" s="23"/>
      <c r="X63" s="23"/>
      <c r="Y63" s="23"/>
      <c r="Z63" s="23"/>
      <c r="AA63" s="23"/>
      <c r="AB63" s="23"/>
      <c r="AC63" s="23"/>
      <c r="AD63" s="23"/>
      <c r="AE63" s="23"/>
      <c r="AF63" s="23"/>
      <c r="AG63" s="23"/>
      <c r="AH63" s="23"/>
      <c r="AI63" s="23"/>
      <c r="AJ63" s="23"/>
      <c r="AK63" s="23"/>
      <c r="AL63" s="23"/>
      <c r="AM63" s="23"/>
    </row>
    <row r="64" spans="1:49" ht="14.1" customHeight="1">
      <c r="J64" s="261"/>
      <c r="K64" s="261"/>
      <c r="L64" s="261"/>
      <c r="M64" s="263"/>
      <c r="N64" s="263"/>
      <c r="O64" s="263"/>
      <c r="P64" s="263"/>
      <c r="Q64" s="263"/>
      <c r="R64" s="263"/>
      <c r="S64" s="23"/>
      <c r="T64" s="23"/>
      <c r="U64" s="23"/>
      <c r="V64" s="23"/>
      <c r="W64" s="23"/>
      <c r="X64" s="23"/>
      <c r="Y64" s="23"/>
      <c r="Z64" s="23"/>
      <c r="AA64" s="23"/>
      <c r="AB64" s="23"/>
      <c r="AC64" s="23"/>
      <c r="AD64" s="23"/>
      <c r="AE64" s="23"/>
      <c r="AF64" s="23"/>
      <c r="AG64" s="23"/>
      <c r="AH64" s="23"/>
      <c r="AI64" s="23"/>
      <c r="AJ64" s="23"/>
      <c r="AK64" s="23"/>
      <c r="AL64" s="23"/>
      <c r="AM64" s="23"/>
    </row>
    <row r="65" spans="6:39" ht="14.1" customHeight="1">
      <c r="F65" s="262"/>
      <c r="G65" s="264"/>
      <c r="H65" s="264"/>
      <c r="I65" s="264"/>
      <c r="J65" s="261"/>
      <c r="K65" s="261"/>
      <c r="L65" s="261"/>
      <c r="M65" s="263"/>
      <c r="N65" s="263"/>
      <c r="O65" s="263"/>
      <c r="P65" s="263"/>
      <c r="Q65" s="263"/>
      <c r="R65" s="263"/>
      <c r="S65" s="23"/>
      <c r="T65" s="23"/>
      <c r="U65" s="23"/>
      <c r="V65" s="23"/>
      <c r="W65" s="23"/>
      <c r="X65" s="23"/>
      <c r="Y65" s="23"/>
      <c r="Z65" s="23"/>
      <c r="AA65" s="23"/>
      <c r="AB65" s="23"/>
      <c r="AC65" s="23"/>
      <c r="AD65" s="23"/>
      <c r="AE65" s="23"/>
      <c r="AF65" s="23"/>
      <c r="AG65" s="23"/>
      <c r="AH65" s="23"/>
      <c r="AI65" s="23"/>
      <c r="AJ65" s="23"/>
      <c r="AK65" s="23"/>
      <c r="AL65" s="23"/>
      <c r="AM65" s="23"/>
    </row>
    <row r="66" spans="6:39" ht="14.1" customHeight="1">
      <c r="J66" s="261"/>
      <c r="K66" s="261"/>
      <c r="L66" s="261"/>
      <c r="M66" s="263"/>
      <c r="N66" s="263"/>
      <c r="O66" s="263"/>
      <c r="P66" s="263"/>
      <c r="Q66" s="263"/>
      <c r="R66" s="263"/>
      <c r="S66" s="23"/>
      <c r="T66" s="23"/>
      <c r="U66" s="23"/>
      <c r="V66" s="23"/>
      <c r="W66" s="23"/>
      <c r="X66" s="23"/>
      <c r="Y66" s="23"/>
      <c r="Z66" s="23"/>
      <c r="AA66" s="23"/>
      <c r="AB66" s="23"/>
      <c r="AC66" s="23"/>
      <c r="AD66" s="23"/>
      <c r="AE66" s="23"/>
      <c r="AF66" s="23"/>
      <c r="AG66" s="23"/>
      <c r="AH66" s="23"/>
      <c r="AI66" s="23"/>
      <c r="AJ66" s="23"/>
      <c r="AK66" s="23"/>
      <c r="AL66" s="23"/>
      <c r="AM66" s="23"/>
    </row>
    <row r="67" spans="6:39">
      <c r="F67" s="262"/>
      <c r="G67" s="264"/>
      <c r="H67" s="264"/>
      <c r="I67" s="264"/>
      <c r="J67" s="261"/>
      <c r="K67" s="261"/>
      <c r="L67" s="261"/>
      <c r="M67" s="263"/>
      <c r="N67" s="263"/>
      <c r="O67" s="263"/>
      <c r="P67" s="263"/>
      <c r="Q67" s="263"/>
      <c r="R67" s="263"/>
      <c r="S67" s="23"/>
      <c r="T67" s="23"/>
      <c r="U67" s="23"/>
      <c r="V67" s="23"/>
      <c r="W67" s="23"/>
      <c r="X67" s="23"/>
      <c r="Y67" s="23"/>
      <c r="Z67" s="23"/>
      <c r="AA67" s="23"/>
      <c r="AB67" s="23"/>
      <c r="AC67" s="23"/>
      <c r="AD67" s="23"/>
      <c r="AE67" s="23"/>
      <c r="AF67" s="23"/>
      <c r="AG67" s="23"/>
      <c r="AH67" s="23"/>
      <c r="AI67" s="23"/>
      <c r="AJ67" s="23"/>
      <c r="AK67" s="23"/>
      <c r="AL67" s="23"/>
      <c r="AM67" s="23"/>
    </row>
    <row r="68" spans="6:39">
      <c r="J68" s="261"/>
      <c r="K68" s="261"/>
      <c r="L68" s="261"/>
      <c r="M68" s="263"/>
      <c r="N68" s="263"/>
      <c r="O68" s="263"/>
      <c r="P68" s="263"/>
      <c r="Q68" s="263"/>
      <c r="R68" s="263"/>
      <c r="S68" s="23"/>
      <c r="T68" s="23"/>
      <c r="U68" s="23"/>
      <c r="V68" s="23"/>
      <c r="W68" s="23"/>
      <c r="X68" s="23"/>
      <c r="Y68" s="23"/>
      <c r="Z68" s="23"/>
      <c r="AA68" s="23"/>
      <c r="AB68" s="23"/>
      <c r="AC68" s="23"/>
      <c r="AD68" s="23"/>
      <c r="AE68" s="23"/>
      <c r="AF68" s="23"/>
      <c r="AG68" s="23"/>
      <c r="AH68" s="23"/>
      <c r="AI68" s="23"/>
      <c r="AJ68" s="23"/>
      <c r="AK68" s="23"/>
      <c r="AL68" s="23"/>
      <c r="AM68" s="23"/>
    </row>
    <row r="69" spans="6:39">
      <c r="F69" s="262"/>
      <c r="G69" s="264"/>
      <c r="H69" s="264"/>
      <c r="I69" s="264"/>
      <c r="J69" s="261"/>
      <c r="K69" s="261"/>
      <c r="L69" s="261"/>
      <c r="M69" s="263"/>
      <c r="N69" s="263"/>
      <c r="O69" s="263"/>
      <c r="P69" s="263"/>
      <c r="Q69" s="263"/>
      <c r="R69" s="263"/>
      <c r="S69" s="23"/>
      <c r="T69" s="23"/>
      <c r="U69" s="23"/>
      <c r="V69" s="23"/>
      <c r="W69" s="23"/>
      <c r="X69" s="23"/>
      <c r="Y69" s="23"/>
      <c r="Z69" s="23"/>
      <c r="AA69" s="23"/>
      <c r="AB69" s="23"/>
      <c r="AC69" s="23"/>
      <c r="AD69" s="23"/>
      <c r="AE69" s="23"/>
      <c r="AF69" s="23"/>
      <c r="AG69" s="23"/>
      <c r="AH69" s="23"/>
      <c r="AI69" s="23"/>
      <c r="AJ69" s="23"/>
      <c r="AK69" s="23"/>
      <c r="AL69" s="23"/>
      <c r="AM69" s="23"/>
    </row>
    <row r="70" spans="6:39">
      <c r="J70" s="261"/>
      <c r="K70" s="261"/>
      <c r="L70" s="261"/>
      <c r="M70" s="263"/>
      <c r="N70" s="263"/>
      <c r="O70" s="263"/>
      <c r="P70" s="263"/>
      <c r="Q70" s="263"/>
      <c r="R70" s="263"/>
      <c r="S70" s="23"/>
      <c r="T70" s="23"/>
      <c r="U70" s="23"/>
      <c r="V70" s="23"/>
      <c r="W70" s="23"/>
      <c r="X70" s="23"/>
      <c r="Y70" s="23"/>
      <c r="Z70" s="23"/>
      <c r="AA70" s="23"/>
      <c r="AB70" s="23"/>
      <c r="AC70" s="23"/>
      <c r="AD70" s="23"/>
      <c r="AE70" s="23"/>
      <c r="AF70" s="23"/>
      <c r="AG70" s="23"/>
      <c r="AH70" s="23"/>
      <c r="AI70" s="23"/>
      <c r="AJ70" s="23"/>
      <c r="AK70" s="23"/>
      <c r="AL70" s="23"/>
      <c r="AM70" s="23"/>
    </row>
    <row r="71" spans="6:39">
      <c r="F71" s="262"/>
      <c r="G71" s="264"/>
      <c r="H71" s="264"/>
      <c r="I71" s="264"/>
      <c r="J71" s="261"/>
      <c r="K71" s="261"/>
      <c r="L71" s="261"/>
      <c r="M71" s="263"/>
      <c r="N71" s="263"/>
      <c r="O71" s="263"/>
      <c r="P71" s="263"/>
      <c r="Q71" s="263"/>
      <c r="R71" s="263"/>
      <c r="S71" s="23"/>
      <c r="T71" s="23"/>
      <c r="U71" s="23"/>
      <c r="V71" s="23"/>
      <c r="W71" s="23"/>
      <c r="X71" s="23"/>
      <c r="Y71" s="23"/>
      <c r="Z71" s="23"/>
      <c r="AA71" s="23"/>
      <c r="AB71" s="23"/>
      <c r="AC71" s="23"/>
      <c r="AD71" s="23"/>
      <c r="AE71" s="23"/>
      <c r="AF71" s="23"/>
      <c r="AG71" s="23"/>
      <c r="AH71" s="23"/>
      <c r="AI71" s="23"/>
      <c r="AJ71" s="23"/>
      <c r="AK71" s="23"/>
      <c r="AL71" s="23"/>
      <c r="AM71" s="23"/>
    </row>
    <row r="72" spans="6:39">
      <c r="J72" s="261"/>
      <c r="K72" s="261"/>
      <c r="L72" s="261"/>
      <c r="M72" s="263"/>
      <c r="N72" s="263"/>
      <c r="O72" s="263"/>
      <c r="P72" s="263"/>
      <c r="Q72" s="263"/>
      <c r="R72" s="263"/>
      <c r="S72" s="23"/>
      <c r="T72" s="23"/>
      <c r="U72" s="23"/>
      <c r="V72" s="23"/>
      <c r="W72" s="23"/>
      <c r="X72" s="23"/>
      <c r="Y72" s="23"/>
      <c r="Z72" s="23"/>
      <c r="AA72" s="23"/>
      <c r="AB72" s="23"/>
      <c r="AC72" s="23"/>
      <c r="AD72" s="23"/>
      <c r="AE72" s="23"/>
      <c r="AF72" s="23"/>
      <c r="AG72" s="23"/>
      <c r="AH72" s="23"/>
      <c r="AI72" s="23"/>
      <c r="AJ72" s="23"/>
      <c r="AK72" s="23"/>
      <c r="AL72" s="23"/>
      <c r="AM72" s="23"/>
    </row>
    <row r="73" spans="6:39">
      <c r="F73" s="262"/>
      <c r="G73" s="264"/>
      <c r="H73" s="264"/>
      <c r="I73" s="264"/>
      <c r="J73" s="261"/>
      <c r="K73" s="261"/>
      <c r="L73" s="261"/>
      <c r="M73" s="263"/>
      <c r="N73" s="263"/>
      <c r="O73" s="263"/>
      <c r="P73" s="263"/>
      <c r="Q73" s="263"/>
      <c r="R73" s="263"/>
      <c r="S73" s="23"/>
      <c r="T73" s="23"/>
      <c r="U73" s="23"/>
      <c r="V73" s="23"/>
      <c r="W73" s="23"/>
      <c r="X73" s="23"/>
      <c r="Y73" s="23"/>
      <c r="Z73" s="23"/>
      <c r="AA73" s="23"/>
      <c r="AB73" s="23"/>
      <c r="AC73" s="23"/>
      <c r="AD73" s="23"/>
      <c r="AE73" s="23"/>
      <c r="AF73" s="23"/>
      <c r="AG73" s="23"/>
      <c r="AH73" s="23"/>
      <c r="AI73" s="23"/>
      <c r="AJ73" s="23"/>
      <c r="AK73" s="23"/>
      <c r="AL73" s="23"/>
      <c r="AM73" s="23"/>
    </row>
    <row r="74" spans="6:39">
      <c r="J74" s="261"/>
      <c r="K74" s="261"/>
      <c r="L74" s="261"/>
      <c r="M74" s="263"/>
      <c r="N74" s="263"/>
      <c r="O74" s="263"/>
      <c r="P74" s="263"/>
      <c r="Q74" s="263"/>
      <c r="R74" s="263"/>
      <c r="S74" s="23"/>
      <c r="T74" s="23"/>
      <c r="U74" s="23"/>
      <c r="V74" s="23"/>
      <c r="W74" s="23"/>
      <c r="X74" s="23"/>
      <c r="Y74" s="23"/>
      <c r="Z74" s="23"/>
      <c r="AA74" s="23"/>
      <c r="AB74" s="23"/>
      <c r="AC74" s="23"/>
      <c r="AD74" s="23"/>
      <c r="AE74" s="23"/>
      <c r="AF74" s="23"/>
      <c r="AG74" s="23"/>
      <c r="AH74" s="23"/>
      <c r="AI74" s="23"/>
      <c r="AJ74" s="23"/>
      <c r="AK74" s="23"/>
      <c r="AL74" s="23"/>
      <c r="AM74" s="23"/>
    </row>
    <row r="75" spans="6:39">
      <c r="F75" s="262"/>
      <c r="G75" s="264"/>
      <c r="H75" s="264"/>
      <c r="I75" s="264"/>
      <c r="J75" s="261"/>
      <c r="K75" s="261"/>
      <c r="L75" s="261"/>
      <c r="M75" s="263"/>
      <c r="N75" s="263"/>
      <c r="O75" s="263"/>
      <c r="P75" s="263"/>
      <c r="Q75" s="263"/>
      <c r="R75" s="263"/>
      <c r="S75" s="23"/>
      <c r="T75" s="23"/>
      <c r="U75" s="23"/>
      <c r="V75" s="23"/>
      <c r="W75" s="23"/>
      <c r="X75" s="23"/>
      <c r="Y75" s="23"/>
      <c r="Z75" s="23"/>
      <c r="AA75" s="23"/>
      <c r="AB75" s="23"/>
      <c r="AC75" s="23"/>
      <c r="AD75" s="23"/>
      <c r="AE75" s="23"/>
      <c r="AF75" s="23"/>
      <c r="AG75" s="23"/>
      <c r="AH75" s="23"/>
      <c r="AI75" s="23"/>
      <c r="AJ75" s="23"/>
      <c r="AK75" s="23"/>
      <c r="AL75" s="23"/>
      <c r="AM75" s="23"/>
    </row>
    <row r="76" spans="6:39">
      <c r="J76" s="261"/>
      <c r="K76" s="261"/>
      <c r="L76" s="261"/>
      <c r="M76" s="263"/>
      <c r="N76" s="263"/>
      <c r="O76" s="263"/>
      <c r="P76" s="263"/>
      <c r="Q76" s="263"/>
      <c r="R76" s="263"/>
      <c r="S76" s="23"/>
      <c r="T76" s="23"/>
      <c r="U76" s="23"/>
      <c r="V76" s="23"/>
      <c r="W76" s="23"/>
      <c r="X76" s="23"/>
      <c r="Y76" s="23"/>
      <c r="Z76" s="23"/>
      <c r="AA76" s="23"/>
      <c r="AB76" s="23"/>
      <c r="AC76" s="23"/>
      <c r="AD76" s="23"/>
      <c r="AE76" s="23"/>
      <c r="AF76" s="23"/>
      <c r="AG76" s="23"/>
      <c r="AH76" s="23"/>
      <c r="AI76" s="23"/>
      <c r="AJ76" s="23"/>
      <c r="AK76" s="23"/>
      <c r="AL76" s="23"/>
      <c r="AM76" s="23"/>
    </row>
    <row r="77" spans="6:39">
      <c r="F77" s="262"/>
      <c r="G77" s="264"/>
      <c r="H77" s="264"/>
      <c r="I77" s="264"/>
      <c r="J77" s="261"/>
      <c r="K77" s="261"/>
      <c r="L77" s="261"/>
      <c r="M77" s="263"/>
      <c r="N77" s="263"/>
      <c r="O77" s="263"/>
      <c r="P77" s="263"/>
      <c r="Q77" s="263"/>
      <c r="R77" s="263"/>
      <c r="S77" s="23"/>
      <c r="T77" s="23"/>
      <c r="U77" s="23"/>
      <c r="V77" s="23"/>
      <c r="W77" s="23"/>
      <c r="X77" s="23"/>
      <c r="Y77" s="23"/>
      <c r="Z77" s="23"/>
      <c r="AA77" s="23"/>
      <c r="AB77" s="23"/>
      <c r="AC77" s="23"/>
      <c r="AD77" s="23"/>
      <c r="AE77" s="23"/>
      <c r="AF77" s="23"/>
      <c r="AG77" s="23"/>
      <c r="AH77" s="23"/>
      <c r="AI77" s="23"/>
      <c r="AJ77" s="23"/>
      <c r="AK77" s="23"/>
      <c r="AL77" s="23"/>
      <c r="AM77" s="23"/>
    </row>
    <row r="78" spans="6:39">
      <c r="J78" s="261"/>
      <c r="K78" s="261"/>
      <c r="L78" s="261"/>
      <c r="M78" s="263"/>
      <c r="N78" s="263"/>
      <c r="O78" s="263"/>
      <c r="P78" s="263"/>
      <c r="Q78" s="263"/>
      <c r="R78" s="263"/>
      <c r="S78" s="23"/>
      <c r="T78" s="23"/>
      <c r="U78" s="23"/>
      <c r="V78" s="23"/>
      <c r="W78" s="23"/>
      <c r="X78" s="23"/>
      <c r="Y78" s="23"/>
      <c r="Z78" s="23"/>
      <c r="AA78" s="23"/>
      <c r="AB78" s="23"/>
      <c r="AC78" s="23"/>
      <c r="AD78" s="23"/>
      <c r="AE78" s="23"/>
      <c r="AF78" s="23"/>
      <c r="AG78" s="23"/>
      <c r="AH78" s="23"/>
      <c r="AI78" s="23"/>
      <c r="AJ78" s="23"/>
      <c r="AK78" s="23"/>
      <c r="AL78" s="23"/>
      <c r="AM78" s="23"/>
    </row>
    <row r="79" spans="6:39">
      <c r="F79" s="262"/>
      <c r="G79" s="264"/>
      <c r="H79" s="264"/>
      <c r="I79" s="264"/>
      <c r="J79" s="261"/>
      <c r="K79" s="261"/>
      <c r="L79" s="261"/>
      <c r="M79" s="263"/>
      <c r="N79" s="263"/>
      <c r="O79" s="263"/>
      <c r="P79" s="263"/>
      <c r="Q79" s="263"/>
      <c r="R79" s="263"/>
      <c r="S79" s="23"/>
      <c r="T79" s="23"/>
      <c r="U79" s="23"/>
      <c r="V79" s="23"/>
      <c r="W79" s="23"/>
      <c r="X79" s="23"/>
      <c r="Y79" s="23"/>
      <c r="Z79" s="23"/>
      <c r="AA79" s="23"/>
      <c r="AB79" s="23"/>
      <c r="AC79" s="23"/>
      <c r="AD79" s="23"/>
      <c r="AE79" s="23"/>
      <c r="AF79" s="23"/>
      <c r="AG79" s="23"/>
      <c r="AH79" s="23"/>
      <c r="AI79" s="23"/>
      <c r="AJ79" s="23"/>
      <c r="AK79" s="23"/>
      <c r="AL79" s="23"/>
      <c r="AM79" s="23"/>
    </row>
    <row r="80" spans="6:39">
      <c r="J80" s="261"/>
      <c r="K80" s="261"/>
      <c r="L80" s="261"/>
      <c r="M80" s="263"/>
      <c r="N80" s="263"/>
      <c r="O80" s="263"/>
      <c r="P80" s="263"/>
      <c r="Q80" s="263"/>
      <c r="R80" s="263"/>
      <c r="S80" s="23"/>
      <c r="T80" s="23"/>
      <c r="U80" s="23"/>
      <c r="V80" s="23"/>
      <c r="W80" s="23"/>
      <c r="X80" s="23"/>
      <c r="Y80" s="23"/>
      <c r="Z80" s="23"/>
      <c r="AA80" s="23"/>
      <c r="AB80" s="23"/>
      <c r="AC80" s="23"/>
      <c r="AD80" s="23"/>
      <c r="AE80" s="23"/>
      <c r="AF80" s="23"/>
      <c r="AG80" s="23"/>
      <c r="AH80" s="23"/>
      <c r="AI80" s="23"/>
      <c r="AJ80" s="23"/>
      <c r="AK80" s="23"/>
      <c r="AL80" s="23"/>
      <c r="AM80" s="23"/>
    </row>
    <row r="81" spans="6:39">
      <c r="F81" s="262"/>
      <c r="G81" s="264"/>
      <c r="H81" s="264"/>
      <c r="I81" s="264"/>
      <c r="J81" s="261"/>
      <c r="K81" s="261"/>
      <c r="L81" s="261"/>
      <c r="M81" s="263"/>
      <c r="N81" s="263"/>
      <c r="O81" s="263"/>
      <c r="P81" s="263"/>
      <c r="Q81" s="263"/>
      <c r="R81" s="263"/>
      <c r="S81" s="23"/>
      <c r="T81" s="23"/>
      <c r="U81" s="23"/>
      <c r="V81" s="23"/>
      <c r="W81" s="23"/>
      <c r="X81" s="23"/>
      <c r="Y81" s="23"/>
      <c r="Z81" s="23"/>
      <c r="AA81" s="23"/>
      <c r="AB81" s="23"/>
      <c r="AC81" s="23"/>
      <c r="AD81" s="23"/>
      <c r="AE81" s="23"/>
      <c r="AF81" s="23"/>
      <c r="AG81" s="23"/>
      <c r="AH81" s="23"/>
      <c r="AI81" s="23"/>
      <c r="AJ81" s="23"/>
      <c r="AK81" s="23"/>
      <c r="AL81" s="23"/>
      <c r="AM81" s="23"/>
    </row>
    <row r="82" spans="6:39">
      <c r="J82" s="261"/>
      <c r="K82" s="261"/>
      <c r="L82" s="261"/>
      <c r="M82" s="263"/>
      <c r="N82" s="263"/>
      <c r="O82" s="263"/>
      <c r="P82" s="263"/>
      <c r="Q82" s="263"/>
      <c r="R82" s="263"/>
      <c r="S82" s="23"/>
      <c r="T82" s="23"/>
      <c r="U82" s="23"/>
      <c r="V82" s="23"/>
      <c r="W82" s="23"/>
      <c r="X82" s="23"/>
      <c r="Y82" s="23"/>
      <c r="Z82" s="23"/>
      <c r="AA82" s="23"/>
      <c r="AB82" s="23"/>
      <c r="AC82" s="23"/>
      <c r="AD82" s="23"/>
      <c r="AE82" s="23"/>
      <c r="AF82" s="23"/>
      <c r="AG82" s="23"/>
      <c r="AH82" s="23"/>
      <c r="AI82" s="23"/>
      <c r="AJ82" s="23"/>
      <c r="AK82" s="23"/>
      <c r="AL82" s="23"/>
      <c r="AM82" s="23"/>
    </row>
    <row r="83" spans="6:39">
      <c r="F83" s="262"/>
      <c r="G83" s="264"/>
      <c r="H83" s="264"/>
      <c r="I83" s="264"/>
      <c r="J83" s="261"/>
      <c r="K83" s="261"/>
      <c r="L83" s="261"/>
      <c r="M83" s="263"/>
      <c r="N83" s="263"/>
      <c r="O83" s="263"/>
      <c r="P83" s="263"/>
      <c r="Q83" s="263"/>
      <c r="R83" s="263"/>
      <c r="S83" s="23"/>
      <c r="T83" s="23"/>
      <c r="U83" s="23"/>
      <c r="V83" s="23"/>
      <c r="W83" s="23"/>
      <c r="X83" s="23"/>
      <c r="Y83" s="23"/>
      <c r="Z83" s="23"/>
      <c r="AA83" s="23"/>
      <c r="AB83" s="23"/>
      <c r="AC83" s="23"/>
      <c r="AD83" s="23"/>
      <c r="AE83" s="23"/>
      <c r="AF83" s="23"/>
      <c r="AG83" s="23"/>
      <c r="AH83" s="23"/>
      <c r="AI83" s="23"/>
      <c r="AJ83" s="23"/>
      <c r="AK83" s="23"/>
      <c r="AL83" s="23"/>
      <c r="AM83" s="23"/>
    </row>
    <row r="84" spans="6:39">
      <c r="J84" s="261"/>
      <c r="K84" s="261"/>
      <c r="L84" s="261"/>
      <c r="M84" s="263"/>
      <c r="N84" s="263"/>
      <c r="O84" s="263"/>
      <c r="P84" s="263"/>
      <c r="Q84" s="263"/>
      <c r="R84" s="263"/>
      <c r="S84" s="23"/>
      <c r="T84" s="23"/>
      <c r="U84" s="23"/>
      <c r="V84" s="23"/>
      <c r="W84" s="23"/>
      <c r="X84" s="23"/>
      <c r="Y84" s="23"/>
      <c r="Z84" s="23"/>
      <c r="AA84" s="23"/>
      <c r="AB84" s="23"/>
      <c r="AC84" s="23"/>
      <c r="AD84" s="23"/>
      <c r="AE84" s="23"/>
      <c r="AF84" s="23"/>
      <c r="AG84" s="23"/>
      <c r="AH84" s="23"/>
      <c r="AI84" s="23"/>
      <c r="AJ84" s="23"/>
      <c r="AK84" s="23"/>
      <c r="AL84" s="23"/>
      <c r="AM84" s="23"/>
    </row>
    <row r="85" spans="6:39">
      <c r="F85" s="262"/>
      <c r="G85" s="264"/>
      <c r="H85" s="264"/>
      <c r="I85" s="264"/>
      <c r="J85" s="261"/>
      <c r="K85" s="261"/>
      <c r="L85" s="261"/>
      <c r="M85" s="263"/>
      <c r="N85" s="263"/>
      <c r="O85" s="263"/>
      <c r="P85" s="263"/>
      <c r="Q85" s="263"/>
      <c r="R85" s="263"/>
      <c r="S85" s="23"/>
      <c r="T85" s="23"/>
      <c r="U85" s="23"/>
      <c r="V85" s="23"/>
      <c r="W85" s="23"/>
      <c r="X85" s="23"/>
      <c r="Y85" s="23"/>
      <c r="Z85" s="23"/>
      <c r="AA85" s="23"/>
      <c r="AB85" s="23"/>
      <c r="AC85" s="23"/>
      <c r="AD85" s="23"/>
      <c r="AE85" s="23"/>
      <c r="AF85" s="23"/>
      <c r="AG85" s="23"/>
      <c r="AH85" s="23"/>
      <c r="AI85" s="23"/>
      <c r="AJ85" s="23"/>
      <c r="AK85" s="23"/>
      <c r="AL85" s="23"/>
      <c r="AM85" s="23"/>
    </row>
    <row r="86" spans="6:39">
      <c r="J86" s="261"/>
      <c r="K86" s="261"/>
      <c r="L86" s="261"/>
      <c r="M86" s="263"/>
      <c r="N86" s="263"/>
      <c r="O86" s="263"/>
      <c r="P86" s="263"/>
      <c r="Q86" s="263"/>
      <c r="R86" s="263"/>
      <c r="S86" s="23"/>
      <c r="T86" s="23"/>
      <c r="U86" s="23"/>
      <c r="V86" s="23"/>
      <c r="W86" s="23"/>
      <c r="X86" s="23"/>
      <c r="Y86" s="23"/>
      <c r="Z86" s="23"/>
      <c r="AA86" s="23"/>
      <c r="AB86" s="23"/>
      <c r="AC86" s="23"/>
      <c r="AD86" s="23"/>
      <c r="AE86" s="23"/>
      <c r="AF86" s="23"/>
      <c r="AG86" s="23"/>
      <c r="AH86" s="23"/>
      <c r="AI86" s="23"/>
      <c r="AJ86" s="23"/>
      <c r="AK86" s="23"/>
      <c r="AL86" s="23"/>
      <c r="AM86" s="23"/>
    </row>
    <row r="87" spans="6:39">
      <c r="F87" s="262"/>
      <c r="G87" s="264"/>
      <c r="H87" s="264"/>
      <c r="I87" s="264"/>
      <c r="J87" s="261"/>
      <c r="K87" s="261"/>
      <c r="L87" s="261"/>
      <c r="M87" s="263"/>
      <c r="N87" s="263"/>
      <c r="O87" s="263"/>
      <c r="P87" s="263"/>
      <c r="Q87" s="263"/>
      <c r="R87" s="263"/>
      <c r="S87" s="23"/>
      <c r="T87" s="23"/>
      <c r="U87" s="23"/>
      <c r="V87" s="23"/>
      <c r="W87" s="23"/>
      <c r="X87" s="23"/>
      <c r="Y87" s="23"/>
      <c r="Z87" s="23"/>
      <c r="AA87" s="23"/>
      <c r="AB87" s="23"/>
      <c r="AC87" s="23"/>
      <c r="AD87" s="23"/>
      <c r="AE87" s="23"/>
      <c r="AF87" s="23"/>
      <c r="AG87" s="23"/>
      <c r="AH87" s="23"/>
      <c r="AI87" s="23"/>
      <c r="AJ87" s="23"/>
      <c r="AK87" s="23"/>
      <c r="AL87" s="23"/>
      <c r="AM87" s="23"/>
    </row>
  </sheetData>
  <sheetProtection algorithmName="SHA-512" hashValue="nrJyOa9lH0KZaLkzfZNeUQLrwe8UuXCbNYUIJ48GYhWGP4ZqmwtqJodJGbtpUe6AuRhghAjC2VG/fLnXymmlWw==" saltValue="6iVpkvrLIGkrZAsD3cuGSQ==" spinCount="100000" sheet="1" objects="1" scenarios="1"/>
  <mergeCells count="81">
    <mergeCell ref="E56:AA56"/>
    <mergeCell ref="C53:I53"/>
    <mergeCell ref="J53:L55"/>
    <mergeCell ref="N53:AM53"/>
    <mergeCell ref="C54:E54"/>
    <mergeCell ref="G54:I54"/>
    <mergeCell ref="N54:AM54"/>
    <mergeCell ref="C55:I55"/>
    <mergeCell ref="N55:AM55"/>
    <mergeCell ref="C50:I50"/>
    <mergeCell ref="J50:L52"/>
    <mergeCell ref="N50:AM50"/>
    <mergeCell ref="C51:E51"/>
    <mergeCell ref="G51:I51"/>
    <mergeCell ref="N51:AM51"/>
    <mergeCell ref="C52:I52"/>
    <mergeCell ref="N52:AM52"/>
    <mergeCell ref="C47:I47"/>
    <mergeCell ref="J47:L49"/>
    <mergeCell ref="N47:AM47"/>
    <mergeCell ref="C48:E48"/>
    <mergeCell ref="G48:I48"/>
    <mergeCell ref="N48:AM48"/>
    <mergeCell ref="C49:I49"/>
    <mergeCell ref="N49:AM49"/>
    <mergeCell ref="C44:I44"/>
    <mergeCell ref="J44:L46"/>
    <mergeCell ref="N44:AM44"/>
    <mergeCell ref="C45:E45"/>
    <mergeCell ref="G45:I45"/>
    <mergeCell ref="N45:AM45"/>
    <mergeCell ref="C46:I46"/>
    <mergeCell ref="N46:AM46"/>
    <mergeCell ref="C41:I41"/>
    <mergeCell ref="J41:L43"/>
    <mergeCell ref="N41:AM41"/>
    <mergeCell ref="C42:E42"/>
    <mergeCell ref="G42:I42"/>
    <mergeCell ref="N42:AM42"/>
    <mergeCell ref="C43:I43"/>
    <mergeCell ref="N43:AM43"/>
    <mergeCell ref="C38:I38"/>
    <mergeCell ref="J38:L40"/>
    <mergeCell ref="N38:AM38"/>
    <mergeCell ref="C39:E39"/>
    <mergeCell ref="G39:I39"/>
    <mergeCell ref="N39:AM39"/>
    <mergeCell ref="C40:I40"/>
    <mergeCell ref="N40:AM40"/>
    <mergeCell ref="D34:E34"/>
    <mergeCell ref="F34:AM34"/>
    <mergeCell ref="C35:I35"/>
    <mergeCell ref="J35:L37"/>
    <mergeCell ref="M35:AM37"/>
    <mergeCell ref="C36:I36"/>
    <mergeCell ref="C37:I37"/>
    <mergeCell ref="E33:Z33"/>
    <mergeCell ref="F13:Z13"/>
    <mergeCell ref="AE13:AM13"/>
    <mergeCell ref="F14:AB16"/>
    <mergeCell ref="E18:Z18"/>
    <mergeCell ref="AE18:AM19"/>
    <mergeCell ref="E20:AB20"/>
    <mergeCell ref="AE21:AM21"/>
    <mergeCell ref="E23:AB23"/>
    <mergeCell ref="E25:AB25"/>
    <mergeCell ref="E28:AB29"/>
    <mergeCell ref="E31:Z31"/>
    <mergeCell ref="E6:AB6"/>
    <mergeCell ref="AE6:AM7"/>
    <mergeCell ref="AP6:BR6"/>
    <mergeCell ref="E7:AB8"/>
    <mergeCell ref="AP7:BR11"/>
    <mergeCell ref="D10:Z10"/>
    <mergeCell ref="E11:AB11"/>
    <mergeCell ref="AP5:BR5"/>
    <mergeCell ref="A1:AN1"/>
    <mergeCell ref="B3:AC3"/>
    <mergeCell ref="AD3:AN3"/>
    <mergeCell ref="D5:Z5"/>
    <mergeCell ref="AE5:AM5"/>
  </mergeCells>
  <phoneticPr fontId="4"/>
  <conditionalFormatting sqref="C35:I55">
    <cfRule type="containsBlanks" dxfId="103" priority="5">
      <formula>LEN(TRIM(C35))=0</formula>
    </cfRule>
  </conditionalFormatting>
  <conditionalFormatting sqref="E7">
    <cfRule type="containsBlanks" dxfId="102" priority="1">
      <formula>LEN(TRIM(E7))=0</formula>
    </cfRule>
  </conditionalFormatting>
  <conditionalFormatting sqref="F14">
    <cfRule type="containsBlanks" dxfId="101" priority="6">
      <formula>LEN(TRIM(F14))=0</formula>
    </cfRule>
  </conditionalFormatting>
  <conditionalFormatting sqref="J35:L55">
    <cfRule type="containsBlanks" dxfId="100" priority="2">
      <formula>LEN(TRIM(J35))=0</formula>
    </cfRule>
  </conditionalFormatting>
  <conditionalFormatting sqref="M35:AM55">
    <cfRule type="containsBlanks" dxfId="99" priority="3">
      <formula>LEN(TRIM(M35))=0</formula>
    </cfRule>
  </conditionalFormatting>
  <dataValidations count="1">
    <dataValidation type="list" allowBlank="1" showInputMessage="1" showErrorMessage="1" sqref="J60:L87 J38:L55" xr:uid="{7EB7435F-F6A7-4CC7-9494-DB678099514B}">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3505"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1173506"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1173507"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1173508"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1173509" r:id="rId8" name="Check Box 5">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1173510" r:id="rId9" name="Check Box 6">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1173511" r:id="rId10" name="Check Box 7">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1173512" r:id="rId11" name="Check Box 8">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1173513" r:id="rId12" name="Check Box 9">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1173514" r:id="rId13" name="Check Box 10">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1173515" r:id="rId14" name="Check Box 11">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1173516" r:id="rId15" name="Check Box 12">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1173517" r:id="rId16" name="Check Box 13">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1173518" r:id="rId17" name="Check Box 14">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1173519" r:id="rId18" name="Check Box 15">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1173520" r:id="rId19" name="Check Box 16">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065D-362C-4136-8745-2E3B2C6B5E1D}">
  <sheetPr>
    <tabColor theme="7" tint="0.59999389629810485"/>
  </sheetPr>
  <dimension ref="A1:AS89"/>
  <sheetViews>
    <sheetView showGridLines="0" view="pageBreakPreview" zoomScaleNormal="100" zoomScaleSheetLayoutView="100" workbookViewId="0">
      <selection activeCell="O46" sqref="O46:AL46"/>
    </sheetView>
  </sheetViews>
  <sheetFormatPr defaultColWidth="8" defaultRowHeight="12"/>
  <cols>
    <col min="1" max="1" width="1.25" style="54" customWidth="1"/>
    <col min="2" max="24" width="2.375" style="54" customWidth="1"/>
    <col min="25" max="25" width="1.625" style="54" customWidth="1"/>
    <col min="26" max="38" width="2.625" style="54" customWidth="1"/>
    <col min="39" max="39" width="1.625" style="54" customWidth="1"/>
    <col min="40" max="62" width="2.375" style="54" customWidth="1"/>
    <col min="63" max="16384" width="8" style="54"/>
  </cols>
  <sheetData>
    <row r="1" spans="1:45" ht="14.1" customHeight="1">
      <c r="A1" s="1743" t="s">
        <v>1234</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O1" s="665"/>
      <c r="AP1" s="665"/>
      <c r="AQ1" s="665"/>
      <c r="AR1" s="665"/>
      <c r="AS1" s="665"/>
    </row>
    <row r="2" spans="1:45" ht="5.0999999999999996" customHeight="1" thickBot="1">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row>
    <row r="3" spans="1:45" ht="14.1" customHeight="1">
      <c r="A3" s="1745" t="s">
        <v>320</v>
      </c>
      <c r="B3" s="1746"/>
      <c r="C3" s="1746"/>
      <c r="D3" s="1746"/>
      <c r="E3" s="1746"/>
      <c r="F3" s="1746"/>
      <c r="G3" s="1746"/>
      <c r="H3" s="1746"/>
      <c r="I3" s="1746"/>
      <c r="J3" s="1746"/>
      <c r="K3" s="1746"/>
      <c r="L3" s="1746"/>
      <c r="M3" s="1746"/>
      <c r="N3" s="1746"/>
      <c r="O3" s="1746"/>
      <c r="P3" s="1746"/>
      <c r="Q3" s="1746"/>
      <c r="R3" s="1746"/>
      <c r="S3" s="1746"/>
      <c r="T3" s="1746"/>
      <c r="U3" s="1746"/>
      <c r="V3" s="1746"/>
      <c r="W3" s="1746"/>
      <c r="X3" s="1746"/>
      <c r="Y3" s="2614"/>
      <c r="Z3" s="1829" t="s">
        <v>118</v>
      </c>
      <c r="AA3" s="1746"/>
      <c r="AB3" s="1746"/>
      <c r="AC3" s="1746"/>
      <c r="AD3" s="1746"/>
      <c r="AE3" s="1746"/>
      <c r="AF3" s="1746"/>
      <c r="AG3" s="1746"/>
      <c r="AH3" s="1746"/>
      <c r="AI3" s="1746"/>
      <c r="AJ3" s="1746"/>
      <c r="AK3" s="1746"/>
      <c r="AL3" s="1746"/>
      <c r="AM3" s="1830"/>
    </row>
    <row r="4" spans="1:45" ht="14.1" customHeight="1">
      <c r="A4" s="61"/>
      <c r="B4" s="2334" t="s">
        <v>986</v>
      </c>
      <c r="C4" s="2334"/>
      <c r="D4" s="2344" t="s">
        <v>1722</v>
      </c>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1136"/>
    </row>
    <row r="5" spans="1:45" ht="14.1" customHeight="1">
      <c r="A5" s="61"/>
      <c r="B5" s="601"/>
      <c r="C5" s="601"/>
      <c r="D5" s="764" t="s">
        <v>150</v>
      </c>
      <c r="E5" s="1860" t="s">
        <v>1723</v>
      </c>
      <c r="F5" s="1860"/>
      <c r="G5" s="1860"/>
      <c r="H5" s="1860"/>
      <c r="I5" s="1860"/>
      <c r="J5" s="1860"/>
      <c r="K5" s="1860"/>
      <c r="L5" s="1860"/>
      <c r="M5" s="1860"/>
      <c r="N5" s="1860"/>
      <c r="O5" s="1860"/>
      <c r="P5" s="1860"/>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136"/>
    </row>
    <row r="6" spans="1:45" ht="12.95" customHeight="1">
      <c r="A6" s="61"/>
      <c r="B6" s="1765" t="s">
        <v>275</v>
      </c>
      <c r="C6" s="1623"/>
      <c r="D6" s="1623"/>
      <c r="E6" s="1623"/>
      <c r="F6" s="1623"/>
      <c r="G6" s="1623"/>
      <c r="H6" s="1623"/>
      <c r="I6" s="2148" t="s">
        <v>1591</v>
      </c>
      <c r="J6" s="2149"/>
      <c r="K6" s="2149"/>
      <c r="L6" s="2149"/>
      <c r="M6" s="2150"/>
      <c r="N6" s="2148" t="s">
        <v>1162</v>
      </c>
      <c r="O6" s="1731"/>
      <c r="P6" s="1731"/>
      <c r="Q6" s="1731"/>
      <c r="R6" s="1731"/>
      <c r="S6" s="1731"/>
      <c r="T6" s="1731"/>
      <c r="U6" s="1731"/>
      <c r="V6" s="1731"/>
      <c r="W6" s="1731"/>
      <c r="X6" s="1731"/>
      <c r="Y6" s="1731"/>
      <c r="Z6" s="1731"/>
      <c r="AA6" s="1731"/>
      <c r="AB6" s="1731"/>
      <c r="AC6" s="1731"/>
      <c r="AD6" s="1731"/>
      <c r="AE6" s="1731"/>
      <c r="AF6" s="1731"/>
      <c r="AG6" s="1731"/>
      <c r="AH6" s="1731"/>
      <c r="AI6" s="1731"/>
      <c r="AJ6" s="1731"/>
      <c r="AK6" s="1731"/>
      <c r="AL6" s="1732"/>
      <c r="AM6" s="1136"/>
    </row>
    <row r="7" spans="1:45" ht="12.95" customHeight="1">
      <c r="A7" s="61"/>
      <c r="B7" s="4113" t="s">
        <v>276</v>
      </c>
      <c r="C7" s="1609"/>
      <c r="D7" s="1609"/>
      <c r="E7" s="1609"/>
      <c r="F7" s="1609"/>
      <c r="G7" s="1609"/>
      <c r="H7" s="1610"/>
      <c r="I7" s="2382"/>
      <c r="J7" s="2207"/>
      <c r="K7" s="2207"/>
      <c r="L7" s="2207"/>
      <c r="M7" s="4214"/>
      <c r="N7" s="1835"/>
      <c r="O7" s="1570"/>
      <c r="P7" s="1570"/>
      <c r="Q7" s="1570"/>
      <c r="R7" s="1570"/>
      <c r="S7" s="1570"/>
      <c r="T7" s="1570"/>
      <c r="U7" s="1570"/>
      <c r="V7" s="1570"/>
      <c r="W7" s="1570"/>
      <c r="X7" s="1570"/>
      <c r="Y7" s="1570"/>
      <c r="Z7" s="1570"/>
      <c r="AA7" s="1570"/>
      <c r="AB7" s="1570"/>
      <c r="AC7" s="1570"/>
      <c r="AD7" s="1570"/>
      <c r="AE7" s="1570"/>
      <c r="AF7" s="1570"/>
      <c r="AG7" s="1570"/>
      <c r="AH7" s="1570"/>
      <c r="AI7" s="1570"/>
      <c r="AJ7" s="1570"/>
      <c r="AK7" s="1570"/>
      <c r="AL7" s="1684"/>
      <c r="AM7" s="1136"/>
    </row>
    <row r="8" spans="1:45" ht="12.75" customHeight="1">
      <c r="A8" s="61"/>
      <c r="B8" s="1588" t="s">
        <v>1212</v>
      </c>
      <c r="C8" s="1589"/>
      <c r="D8" s="1589"/>
      <c r="E8" s="1589"/>
      <c r="F8" s="1589"/>
      <c r="G8" s="1589"/>
      <c r="H8" s="1733"/>
      <c r="I8" s="4215"/>
      <c r="J8" s="2217"/>
      <c r="K8" s="2217"/>
      <c r="L8" s="2217"/>
      <c r="M8" s="4216"/>
      <c r="N8" s="1588"/>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733"/>
      <c r="AM8" s="1136"/>
    </row>
    <row r="9" spans="1:45" ht="18" customHeight="1">
      <c r="A9" s="61"/>
      <c r="B9" s="4120"/>
      <c r="C9" s="4121"/>
      <c r="D9" s="4121"/>
      <c r="E9" s="4121"/>
      <c r="F9" s="4121"/>
      <c r="G9" s="4121"/>
      <c r="H9" s="4122"/>
      <c r="I9" s="4123"/>
      <c r="J9" s="4124"/>
      <c r="K9" s="4124"/>
      <c r="L9" s="4124"/>
      <c r="M9" s="4129"/>
      <c r="N9" s="750" t="s">
        <v>472</v>
      </c>
      <c r="O9" s="4210"/>
      <c r="P9" s="4210"/>
      <c r="Q9" s="4210"/>
      <c r="R9" s="4210"/>
      <c r="S9" s="4210"/>
      <c r="T9" s="4210"/>
      <c r="U9" s="4210"/>
      <c r="V9" s="4210"/>
      <c r="W9" s="4210"/>
      <c r="X9" s="4210"/>
      <c r="Y9" s="4210"/>
      <c r="Z9" s="4210"/>
      <c r="AA9" s="4210"/>
      <c r="AB9" s="4210"/>
      <c r="AC9" s="4210"/>
      <c r="AD9" s="4210"/>
      <c r="AE9" s="4210"/>
      <c r="AF9" s="4210"/>
      <c r="AG9" s="4210"/>
      <c r="AH9" s="4210"/>
      <c r="AI9" s="4210"/>
      <c r="AJ9" s="4210"/>
      <c r="AK9" s="4210"/>
      <c r="AL9" s="4211"/>
      <c r="AM9" s="1136"/>
    </row>
    <row r="10" spans="1:45" ht="18" customHeight="1">
      <c r="A10" s="61"/>
      <c r="B10" s="4135"/>
      <c r="C10" s="4136"/>
      <c r="D10" s="4136"/>
      <c r="E10" s="1429" t="s">
        <v>277</v>
      </c>
      <c r="F10" s="4136"/>
      <c r="G10" s="4136"/>
      <c r="H10" s="4137"/>
      <c r="I10" s="4125"/>
      <c r="J10" s="4126"/>
      <c r="K10" s="4126"/>
      <c r="L10" s="4126"/>
      <c r="M10" s="4130"/>
      <c r="N10" s="1133" t="s">
        <v>470</v>
      </c>
      <c r="O10" s="4212"/>
      <c r="P10" s="4138"/>
      <c r="Q10" s="4138"/>
      <c r="R10" s="4138"/>
      <c r="S10" s="4138"/>
      <c r="T10" s="4138"/>
      <c r="U10" s="4138"/>
      <c r="V10" s="4138"/>
      <c r="W10" s="4138"/>
      <c r="X10" s="4138"/>
      <c r="Y10" s="4138"/>
      <c r="Z10" s="4138"/>
      <c r="AA10" s="4138"/>
      <c r="AB10" s="4138"/>
      <c r="AC10" s="4138"/>
      <c r="AD10" s="4138"/>
      <c r="AE10" s="4138"/>
      <c r="AF10" s="4138"/>
      <c r="AG10" s="4138"/>
      <c r="AH10" s="4138"/>
      <c r="AI10" s="4138"/>
      <c r="AJ10" s="4138"/>
      <c r="AK10" s="4138"/>
      <c r="AL10" s="4139"/>
      <c r="AM10" s="1136"/>
    </row>
    <row r="11" spans="1:45" ht="18" customHeight="1">
      <c r="A11" s="61"/>
      <c r="B11" s="4142"/>
      <c r="C11" s="4143"/>
      <c r="D11" s="4143"/>
      <c r="E11" s="4143"/>
      <c r="F11" s="4143"/>
      <c r="G11" s="4143"/>
      <c r="H11" s="4144"/>
      <c r="I11" s="4127"/>
      <c r="J11" s="4128"/>
      <c r="K11" s="4128"/>
      <c r="L11" s="4128"/>
      <c r="M11" s="4131"/>
      <c r="N11" s="1134" t="s">
        <v>471</v>
      </c>
      <c r="O11" s="4213"/>
      <c r="P11" s="4146"/>
      <c r="Q11" s="4146"/>
      <c r="R11" s="4146"/>
      <c r="S11" s="4146"/>
      <c r="T11" s="4146"/>
      <c r="U11" s="4146"/>
      <c r="V11" s="4146"/>
      <c r="W11" s="4146"/>
      <c r="X11" s="4146"/>
      <c r="Y11" s="4146"/>
      <c r="Z11" s="4146"/>
      <c r="AA11" s="4146"/>
      <c r="AB11" s="4146"/>
      <c r="AC11" s="4146"/>
      <c r="AD11" s="4146"/>
      <c r="AE11" s="4146"/>
      <c r="AF11" s="4146"/>
      <c r="AG11" s="4146"/>
      <c r="AH11" s="4146"/>
      <c r="AI11" s="4146"/>
      <c r="AJ11" s="4146"/>
      <c r="AK11" s="4146"/>
      <c r="AL11" s="4147"/>
      <c r="AM11" s="1136"/>
    </row>
    <row r="12" spans="1:45" ht="18" customHeight="1">
      <c r="A12" s="61"/>
      <c r="B12" s="4120"/>
      <c r="C12" s="4121"/>
      <c r="D12" s="4121"/>
      <c r="E12" s="4121"/>
      <c r="F12" s="4121"/>
      <c r="G12" s="4121"/>
      <c r="H12" s="4122"/>
      <c r="I12" s="4123"/>
      <c r="J12" s="4124"/>
      <c r="K12" s="4124"/>
      <c r="L12" s="4124"/>
      <c r="M12" s="4129"/>
      <c r="N12" s="750" t="s">
        <v>472</v>
      </c>
      <c r="O12" s="4210"/>
      <c r="P12" s="4133"/>
      <c r="Q12" s="4133"/>
      <c r="R12" s="4133"/>
      <c r="S12" s="4133"/>
      <c r="T12" s="4133"/>
      <c r="U12" s="4133"/>
      <c r="V12" s="4133"/>
      <c r="W12" s="4133"/>
      <c r="X12" s="4133"/>
      <c r="Y12" s="4133"/>
      <c r="Z12" s="4133"/>
      <c r="AA12" s="4133"/>
      <c r="AB12" s="4133"/>
      <c r="AC12" s="4133"/>
      <c r="AD12" s="4133"/>
      <c r="AE12" s="4133"/>
      <c r="AF12" s="4133"/>
      <c r="AG12" s="4133"/>
      <c r="AH12" s="4133"/>
      <c r="AI12" s="4133"/>
      <c r="AJ12" s="4133"/>
      <c r="AK12" s="4133"/>
      <c r="AL12" s="4134"/>
      <c r="AM12" s="1136"/>
    </row>
    <row r="13" spans="1:45" ht="18" customHeight="1">
      <c r="A13" s="61"/>
      <c r="B13" s="4135"/>
      <c r="C13" s="4136"/>
      <c r="D13" s="4136"/>
      <c r="E13" s="1429" t="s">
        <v>277</v>
      </c>
      <c r="F13" s="4136"/>
      <c r="G13" s="4136"/>
      <c r="H13" s="4137"/>
      <c r="I13" s="4125"/>
      <c r="J13" s="4126"/>
      <c r="K13" s="4126"/>
      <c r="L13" s="4126"/>
      <c r="M13" s="4130"/>
      <c r="N13" s="1133" t="s">
        <v>470</v>
      </c>
      <c r="O13" s="4212"/>
      <c r="P13" s="4138"/>
      <c r="Q13" s="4138"/>
      <c r="R13" s="4138"/>
      <c r="S13" s="4138"/>
      <c r="T13" s="4138"/>
      <c r="U13" s="4138"/>
      <c r="V13" s="4138"/>
      <c r="W13" s="4138"/>
      <c r="X13" s="4138"/>
      <c r="Y13" s="4138"/>
      <c r="Z13" s="4138"/>
      <c r="AA13" s="4138"/>
      <c r="AB13" s="4138"/>
      <c r="AC13" s="4138"/>
      <c r="AD13" s="4138"/>
      <c r="AE13" s="4138"/>
      <c r="AF13" s="4138"/>
      <c r="AG13" s="4138"/>
      <c r="AH13" s="4138"/>
      <c r="AI13" s="4138"/>
      <c r="AJ13" s="4138"/>
      <c r="AK13" s="4138"/>
      <c r="AL13" s="4139"/>
      <c r="AM13" s="1136"/>
    </row>
    <row r="14" spans="1:45" ht="18" customHeight="1">
      <c r="A14" s="61"/>
      <c r="B14" s="4142"/>
      <c r="C14" s="4143"/>
      <c r="D14" s="4143"/>
      <c r="E14" s="4143"/>
      <c r="F14" s="4143"/>
      <c r="G14" s="4143"/>
      <c r="H14" s="4144"/>
      <c r="I14" s="4127"/>
      <c r="J14" s="4128"/>
      <c r="K14" s="4128"/>
      <c r="L14" s="4128"/>
      <c r="M14" s="4131"/>
      <c r="N14" s="1134" t="s">
        <v>471</v>
      </c>
      <c r="O14" s="4213"/>
      <c r="P14" s="4146"/>
      <c r="Q14" s="4146"/>
      <c r="R14" s="4146"/>
      <c r="S14" s="4146"/>
      <c r="T14" s="4146"/>
      <c r="U14" s="4146"/>
      <c r="V14" s="4146"/>
      <c r="W14" s="4146"/>
      <c r="X14" s="4146"/>
      <c r="Y14" s="4146"/>
      <c r="Z14" s="4146"/>
      <c r="AA14" s="4146"/>
      <c r="AB14" s="4146"/>
      <c r="AC14" s="4146"/>
      <c r="AD14" s="4146"/>
      <c r="AE14" s="4146"/>
      <c r="AF14" s="4146"/>
      <c r="AG14" s="4146"/>
      <c r="AH14" s="4146"/>
      <c r="AI14" s="4146"/>
      <c r="AJ14" s="4146"/>
      <c r="AK14" s="4146"/>
      <c r="AL14" s="4147"/>
      <c r="AM14" s="1136"/>
    </row>
    <row r="15" spans="1:45" ht="18" customHeight="1">
      <c r="A15" s="61"/>
      <c r="B15" s="4120"/>
      <c r="C15" s="4121"/>
      <c r="D15" s="4121"/>
      <c r="E15" s="4121"/>
      <c r="F15" s="4121"/>
      <c r="G15" s="4121"/>
      <c r="H15" s="4122"/>
      <c r="I15" s="4123"/>
      <c r="J15" s="4124"/>
      <c r="K15" s="4124"/>
      <c r="L15" s="4124"/>
      <c r="M15" s="4129"/>
      <c r="N15" s="750" t="s">
        <v>472</v>
      </c>
      <c r="O15" s="4210"/>
      <c r="P15" s="4133"/>
      <c r="Q15" s="4133"/>
      <c r="R15" s="4133"/>
      <c r="S15" s="4133"/>
      <c r="T15" s="4133"/>
      <c r="U15" s="4133"/>
      <c r="V15" s="4133"/>
      <c r="W15" s="4133"/>
      <c r="X15" s="4133"/>
      <c r="Y15" s="4133"/>
      <c r="Z15" s="4133"/>
      <c r="AA15" s="4133"/>
      <c r="AB15" s="4133"/>
      <c r="AC15" s="4133"/>
      <c r="AD15" s="4133"/>
      <c r="AE15" s="4133"/>
      <c r="AF15" s="4133"/>
      <c r="AG15" s="4133"/>
      <c r="AH15" s="4133"/>
      <c r="AI15" s="4133"/>
      <c r="AJ15" s="4133"/>
      <c r="AK15" s="4133"/>
      <c r="AL15" s="4134"/>
      <c r="AM15" s="1136"/>
    </row>
    <row r="16" spans="1:45" ht="18" customHeight="1">
      <c r="A16" s="61"/>
      <c r="B16" s="4135"/>
      <c r="C16" s="4136"/>
      <c r="D16" s="4136"/>
      <c r="E16" s="1429" t="s">
        <v>277</v>
      </c>
      <c r="F16" s="4136"/>
      <c r="G16" s="4136"/>
      <c r="H16" s="4137"/>
      <c r="I16" s="4125"/>
      <c r="J16" s="4126"/>
      <c r="K16" s="4126"/>
      <c r="L16" s="4126"/>
      <c r="M16" s="4130"/>
      <c r="N16" s="1133" t="s">
        <v>470</v>
      </c>
      <c r="O16" s="4212"/>
      <c r="P16" s="4138"/>
      <c r="Q16" s="4138"/>
      <c r="R16" s="4138"/>
      <c r="S16" s="4138"/>
      <c r="T16" s="4138"/>
      <c r="U16" s="4138"/>
      <c r="V16" s="4138"/>
      <c r="W16" s="4138"/>
      <c r="X16" s="4138"/>
      <c r="Y16" s="4138"/>
      <c r="Z16" s="4138"/>
      <c r="AA16" s="4138"/>
      <c r="AB16" s="4138"/>
      <c r="AC16" s="4138"/>
      <c r="AD16" s="4138"/>
      <c r="AE16" s="4138"/>
      <c r="AF16" s="4138"/>
      <c r="AG16" s="4138"/>
      <c r="AH16" s="4138"/>
      <c r="AI16" s="4138"/>
      <c r="AJ16" s="4138"/>
      <c r="AK16" s="4138"/>
      <c r="AL16" s="4139"/>
      <c r="AM16" s="1136"/>
    </row>
    <row r="17" spans="1:39" ht="18" customHeight="1">
      <c r="A17" s="61"/>
      <c r="B17" s="4142"/>
      <c r="C17" s="4143"/>
      <c r="D17" s="4143"/>
      <c r="E17" s="4143"/>
      <c r="F17" s="4143"/>
      <c r="G17" s="4143"/>
      <c r="H17" s="4144"/>
      <c r="I17" s="4127"/>
      <c r="J17" s="4128"/>
      <c r="K17" s="4128"/>
      <c r="L17" s="4128"/>
      <c r="M17" s="4131"/>
      <c r="N17" s="1134" t="s">
        <v>471</v>
      </c>
      <c r="O17" s="4213"/>
      <c r="P17" s="4146"/>
      <c r="Q17" s="4146"/>
      <c r="R17" s="4146"/>
      <c r="S17" s="4146"/>
      <c r="T17" s="4146"/>
      <c r="U17" s="4146"/>
      <c r="V17" s="4146"/>
      <c r="W17" s="4146"/>
      <c r="X17" s="4146"/>
      <c r="Y17" s="4146"/>
      <c r="Z17" s="4146"/>
      <c r="AA17" s="4146"/>
      <c r="AB17" s="4146"/>
      <c r="AC17" s="4146"/>
      <c r="AD17" s="4146"/>
      <c r="AE17" s="4146"/>
      <c r="AF17" s="4146"/>
      <c r="AG17" s="4146"/>
      <c r="AH17" s="4146"/>
      <c r="AI17" s="4146"/>
      <c r="AJ17" s="4146"/>
      <c r="AK17" s="4146"/>
      <c r="AL17" s="4147"/>
      <c r="AM17" s="1136"/>
    </row>
    <row r="18" spans="1:39" ht="18" customHeight="1">
      <c r="A18" s="61"/>
      <c r="B18" s="4120"/>
      <c r="C18" s="4121"/>
      <c r="D18" s="4121"/>
      <c r="E18" s="4121"/>
      <c r="F18" s="4121"/>
      <c r="G18" s="4121"/>
      <c r="H18" s="4122"/>
      <c r="I18" s="4123"/>
      <c r="J18" s="4124"/>
      <c r="K18" s="4124"/>
      <c r="L18" s="4124"/>
      <c r="M18" s="4129"/>
      <c r="N18" s="750" t="s">
        <v>472</v>
      </c>
      <c r="O18" s="4210"/>
      <c r="P18" s="4133"/>
      <c r="Q18" s="4133"/>
      <c r="R18" s="4133"/>
      <c r="S18" s="4133"/>
      <c r="T18" s="4133"/>
      <c r="U18" s="4133"/>
      <c r="V18" s="4133"/>
      <c r="W18" s="4133"/>
      <c r="X18" s="4133"/>
      <c r="Y18" s="4133"/>
      <c r="Z18" s="4133"/>
      <c r="AA18" s="4133"/>
      <c r="AB18" s="4133"/>
      <c r="AC18" s="4133"/>
      <c r="AD18" s="4133"/>
      <c r="AE18" s="4133"/>
      <c r="AF18" s="4133"/>
      <c r="AG18" s="4133"/>
      <c r="AH18" s="4133"/>
      <c r="AI18" s="4133"/>
      <c r="AJ18" s="4133"/>
      <c r="AK18" s="4133"/>
      <c r="AL18" s="4134"/>
      <c r="AM18" s="1136"/>
    </row>
    <row r="19" spans="1:39" ht="18" customHeight="1">
      <c r="A19" s="61"/>
      <c r="B19" s="4135"/>
      <c r="C19" s="4136"/>
      <c r="D19" s="4136"/>
      <c r="E19" s="1429" t="s">
        <v>277</v>
      </c>
      <c r="F19" s="4136"/>
      <c r="G19" s="4136"/>
      <c r="H19" s="4137"/>
      <c r="I19" s="4125"/>
      <c r="J19" s="4126"/>
      <c r="K19" s="4126"/>
      <c r="L19" s="4126"/>
      <c r="M19" s="4130"/>
      <c r="N19" s="1133" t="s">
        <v>470</v>
      </c>
      <c r="O19" s="4212"/>
      <c r="P19" s="4138"/>
      <c r="Q19" s="4138"/>
      <c r="R19" s="4138"/>
      <c r="S19" s="4138"/>
      <c r="T19" s="4138"/>
      <c r="U19" s="4138"/>
      <c r="V19" s="4138"/>
      <c r="W19" s="4138"/>
      <c r="X19" s="4138"/>
      <c r="Y19" s="4138"/>
      <c r="Z19" s="4138"/>
      <c r="AA19" s="4138"/>
      <c r="AB19" s="4138"/>
      <c r="AC19" s="4138"/>
      <c r="AD19" s="4138"/>
      <c r="AE19" s="4138"/>
      <c r="AF19" s="4138"/>
      <c r="AG19" s="4138"/>
      <c r="AH19" s="4138"/>
      <c r="AI19" s="4138"/>
      <c r="AJ19" s="4138"/>
      <c r="AK19" s="4138"/>
      <c r="AL19" s="4139"/>
      <c r="AM19" s="1136"/>
    </row>
    <row r="20" spans="1:39" ht="18" customHeight="1">
      <c r="A20" s="61"/>
      <c r="B20" s="4142"/>
      <c r="C20" s="4143"/>
      <c r="D20" s="4143"/>
      <c r="E20" s="4143"/>
      <c r="F20" s="4143"/>
      <c r="G20" s="4143"/>
      <c r="H20" s="4144"/>
      <c r="I20" s="4127"/>
      <c r="J20" s="4128"/>
      <c r="K20" s="4128"/>
      <c r="L20" s="4128"/>
      <c r="M20" s="4131"/>
      <c r="N20" s="1134" t="s">
        <v>471</v>
      </c>
      <c r="O20" s="4213"/>
      <c r="P20" s="4146"/>
      <c r="Q20" s="4146"/>
      <c r="R20" s="4146"/>
      <c r="S20" s="4146"/>
      <c r="T20" s="4146"/>
      <c r="U20" s="4146"/>
      <c r="V20" s="4146"/>
      <c r="W20" s="4146"/>
      <c r="X20" s="4146"/>
      <c r="Y20" s="4146"/>
      <c r="Z20" s="4146"/>
      <c r="AA20" s="4146"/>
      <c r="AB20" s="4146"/>
      <c r="AC20" s="4146"/>
      <c r="AD20" s="4146"/>
      <c r="AE20" s="4146"/>
      <c r="AF20" s="4146"/>
      <c r="AG20" s="4146"/>
      <c r="AH20" s="4146"/>
      <c r="AI20" s="4146"/>
      <c r="AJ20" s="4146"/>
      <c r="AK20" s="4146"/>
      <c r="AL20" s="4147"/>
      <c r="AM20" s="1136"/>
    </row>
    <row r="21" spans="1:39" ht="18" customHeight="1">
      <c r="A21" s="61"/>
      <c r="B21" s="4120"/>
      <c r="C21" s="4121"/>
      <c r="D21" s="4121"/>
      <c r="E21" s="4121"/>
      <c r="F21" s="4121"/>
      <c r="G21" s="4121"/>
      <c r="H21" s="4122"/>
      <c r="I21" s="4123"/>
      <c r="J21" s="4124"/>
      <c r="K21" s="4124"/>
      <c r="L21" s="4124"/>
      <c r="M21" s="4129"/>
      <c r="N21" s="750" t="s">
        <v>472</v>
      </c>
      <c r="O21" s="4210"/>
      <c r="P21" s="4133"/>
      <c r="Q21" s="4133"/>
      <c r="R21" s="4133"/>
      <c r="S21" s="4133"/>
      <c r="T21" s="4133"/>
      <c r="U21" s="4133"/>
      <c r="V21" s="4133"/>
      <c r="W21" s="4133"/>
      <c r="X21" s="4133"/>
      <c r="Y21" s="4133"/>
      <c r="Z21" s="4133"/>
      <c r="AA21" s="4133"/>
      <c r="AB21" s="4133"/>
      <c r="AC21" s="4133"/>
      <c r="AD21" s="4133"/>
      <c r="AE21" s="4133"/>
      <c r="AF21" s="4133"/>
      <c r="AG21" s="4133"/>
      <c r="AH21" s="4133"/>
      <c r="AI21" s="4133"/>
      <c r="AJ21" s="4133"/>
      <c r="AK21" s="4133"/>
      <c r="AL21" s="4134"/>
      <c r="AM21" s="1136"/>
    </row>
    <row r="22" spans="1:39" ht="18" customHeight="1">
      <c r="A22" s="61"/>
      <c r="B22" s="4135"/>
      <c r="C22" s="4136"/>
      <c r="D22" s="4136"/>
      <c r="E22" s="1429" t="s">
        <v>277</v>
      </c>
      <c r="F22" s="4136"/>
      <c r="G22" s="4136"/>
      <c r="H22" s="4137"/>
      <c r="I22" s="4125"/>
      <c r="J22" s="4126"/>
      <c r="K22" s="4126"/>
      <c r="L22" s="4126"/>
      <c r="M22" s="4130"/>
      <c r="N22" s="1133" t="s">
        <v>470</v>
      </c>
      <c r="O22" s="4212"/>
      <c r="P22" s="4138"/>
      <c r="Q22" s="4138"/>
      <c r="R22" s="4138"/>
      <c r="S22" s="4138"/>
      <c r="T22" s="4138"/>
      <c r="U22" s="4138"/>
      <c r="V22" s="4138"/>
      <c r="W22" s="4138"/>
      <c r="X22" s="4138"/>
      <c r="Y22" s="4138"/>
      <c r="Z22" s="4138"/>
      <c r="AA22" s="4138"/>
      <c r="AB22" s="4138"/>
      <c r="AC22" s="4138"/>
      <c r="AD22" s="4138"/>
      <c r="AE22" s="4138"/>
      <c r="AF22" s="4138"/>
      <c r="AG22" s="4138"/>
      <c r="AH22" s="4138"/>
      <c r="AI22" s="4138"/>
      <c r="AJ22" s="4138"/>
      <c r="AK22" s="4138"/>
      <c r="AL22" s="4139"/>
      <c r="AM22" s="1136"/>
    </row>
    <row r="23" spans="1:39" ht="18" customHeight="1">
      <c r="A23" s="61"/>
      <c r="B23" s="4142"/>
      <c r="C23" s="4143"/>
      <c r="D23" s="4143"/>
      <c r="E23" s="4143"/>
      <c r="F23" s="4143"/>
      <c r="G23" s="4143"/>
      <c r="H23" s="4144"/>
      <c r="I23" s="4127"/>
      <c r="J23" s="4128"/>
      <c r="K23" s="4128"/>
      <c r="L23" s="4128"/>
      <c r="M23" s="4131"/>
      <c r="N23" s="1134" t="s">
        <v>471</v>
      </c>
      <c r="O23" s="4213"/>
      <c r="P23" s="4146"/>
      <c r="Q23" s="4146"/>
      <c r="R23" s="4146"/>
      <c r="S23" s="4146"/>
      <c r="T23" s="4146"/>
      <c r="U23" s="4146"/>
      <c r="V23" s="4146"/>
      <c r="W23" s="4146"/>
      <c r="X23" s="4146"/>
      <c r="Y23" s="4146"/>
      <c r="Z23" s="4146"/>
      <c r="AA23" s="4146"/>
      <c r="AB23" s="4146"/>
      <c r="AC23" s="4146"/>
      <c r="AD23" s="4146"/>
      <c r="AE23" s="4146"/>
      <c r="AF23" s="4146"/>
      <c r="AG23" s="4146"/>
      <c r="AH23" s="4146"/>
      <c r="AI23" s="4146"/>
      <c r="AJ23" s="4146"/>
      <c r="AK23" s="4146"/>
      <c r="AL23" s="4147"/>
      <c r="AM23" s="1136"/>
    </row>
    <row r="24" spans="1:39" ht="18" customHeight="1">
      <c r="A24" s="61"/>
      <c r="B24" s="4120"/>
      <c r="C24" s="4121"/>
      <c r="D24" s="4121"/>
      <c r="E24" s="4121"/>
      <c r="F24" s="4121"/>
      <c r="G24" s="4121"/>
      <c r="H24" s="4122"/>
      <c r="I24" s="4123"/>
      <c r="J24" s="4124"/>
      <c r="K24" s="4124"/>
      <c r="L24" s="4124"/>
      <c r="M24" s="4129"/>
      <c r="N24" s="750" t="s">
        <v>472</v>
      </c>
      <c r="O24" s="4210"/>
      <c r="P24" s="4133"/>
      <c r="Q24" s="4133"/>
      <c r="R24" s="4133"/>
      <c r="S24" s="4133"/>
      <c r="T24" s="4133"/>
      <c r="U24" s="4133"/>
      <c r="V24" s="4133"/>
      <c r="W24" s="4133"/>
      <c r="X24" s="4133"/>
      <c r="Y24" s="4133"/>
      <c r="Z24" s="4133"/>
      <c r="AA24" s="4133"/>
      <c r="AB24" s="4133"/>
      <c r="AC24" s="4133"/>
      <c r="AD24" s="4133"/>
      <c r="AE24" s="4133"/>
      <c r="AF24" s="4133"/>
      <c r="AG24" s="4133"/>
      <c r="AH24" s="4133"/>
      <c r="AI24" s="4133"/>
      <c r="AJ24" s="4133"/>
      <c r="AK24" s="4133"/>
      <c r="AL24" s="4134"/>
      <c r="AM24" s="1136"/>
    </row>
    <row r="25" spans="1:39" ht="18" customHeight="1">
      <c r="A25" s="61"/>
      <c r="B25" s="4135"/>
      <c r="C25" s="4136"/>
      <c r="D25" s="4136"/>
      <c r="E25" s="1429" t="s">
        <v>277</v>
      </c>
      <c r="F25" s="4136"/>
      <c r="G25" s="4136"/>
      <c r="H25" s="4137"/>
      <c r="I25" s="4125"/>
      <c r="J25" s="4126"/>
      <c r="K25" s="4126"/>
      <c r="L25" s="4126"/>
      <c r="M25" s="4130"/>
      <c r="N25" s="1133" t="s">
        <v>470</v>
      </c>
      <c r="O25" s="4212"/>
      <c r="P25" s="4138"/>
      <c r="Q25" s="4138"/>
      <c r="R25" s="4138"/>
      <c r="S25" s="4138"/>
      <c r="T25" s="4138"/>
      <c r="U25" s="4138"/>
      <c r="V25" s="4138"/>
      <c r="W25" s="4138"/>
      <c r="X25" s="4138"/>
      <c r="Y25" s="4138"/>
      <c r="Z25" s="4138"/>
      <c r="AA25" s="4138"/>
      <c r="AB25" s="4138"/>
      <c r="AC25" s="4138"/>
      <c r="AD25" s="4138"/>
      <c r="AE25" s="4138"/>
      <c r="AF25" s="4138"/>
      <c r="AG25" s="4138"/>
      <c r="AH25" s="4138"/>
      <c r="AI25" s="4138"/>
      <c r="AJ25" s="4138"/>
      <c r="AK25" s="4138"/>
      <c r="AL25" s="4139"/>
      <c r="AM25" s="1136"/>
    </row>
    <row r="26" spans="1:39" ht="18" customHeight="1">
      <c r="A26" s="61"/>
      <c r="B26" s="4142"/>
      <c r="C26" s="4143"/>
      <c r="D26" s="4143"/>
      <c r="E26" s="4143"/>
      <c r="F26" s="4143"/>
      <c r="G26" s="4143"/>
      <c r="H26" s="4144"/>
      <c r="I26" s="4127"/>
      <c r="J26" s="4128"/>
      <c r="K26" s="4128"/>
      <c r="L26" s="4128"/>
      <c r="M26" s="4131"/>
      <c r="N26" s="1134" t="s">
        <v>471</v>
      </c>
      <c r="O26" s="4213"/>
      <c r="P26" s="4146"/>
      <c r="Q26" s="4146"/>
      <c r="R26" s="4146"/>
      <c r="S26" s="4146"/>
      <c r="T26" s="4146"/>
      <c r="U26" s="4146"/>
      <c r="V26" s="4146"/>
      <c r="W26" s="4146"/>
      <c r="X26" s="4146"/>
      <c r="Y26" s="4146"/>
      <c r="Z26" s="4146"/>
      <c r="AA26" s="4146"/>
      <c r="AB26" s="4146"/>
      <c r="AC26" s="4146"/>
      <c r="AD26" s="4146"/>
      <c r="AE26" s="4146"/>
      <c r="AF26" s="4146"/>
      <c r="AG26" s="4146"/>
      <c r="AH26" s="4146"/>
      <c r="AI26" s="4146"/>
      <c r="AJ26" s="4146"/>
      <c r="AK26" s="4146"/>
      <c r="AL26" s="4147"/>
      <c r="AM26" s="1136"/>
    </row>
    <row r="27" spans="1:39" ht="18" customHeight="1">
      <c r="A27" s="61"/>
      <c r="B27" s="4120"/>
      <c r="C27" s="4121"/>
      <c r="D27" s="4121"/>
      <c r="E27" s="4121"/>
      <c r="F27" s="4121"/>
      <c r="G27" s="4121"/>
      <c r="H27" s="4122"/>
      <c r="I27" s="4123"/>
      <c r="J27" s="4124"/>
      <c r="K27" s="4124"/>
      <c r="L27" s="4124"/>
      <c r="M27" s="4129"/>
      <c r="N27" s="750" t="s">
        <v>472</v>
      </c>
      <c r="O27" s="4210"/>
      <c r="P27" s="4133"/>
      <c r="Q27" s="4133"/>
      <c r="R27" s="4133"/>
      <c r="S27" s="4133"/>
      <c r="T27" s="4133"/>
      <c r="U27" s="4133"/>
      <c r="V27" s="4133"/>
      <c r="W27" s="4133"/>
      <c r="X27" s="4133"/>
      <c r="Y27" s="4133"/>
      <c r="Z27" s="4133"/>
      <c r="AA27" s="4133"/>
      <c r="AB27" s="4133"/>
      <c r="AC27" s="4133"/>
      <c r="AD27" s="4133"/>
      <c r="AE27" s="4133"/>
      <c r="AF27" s="4133"/>
      <c r="AG27" s="4133"/>
      <c r="AH27" s="4133"/>
      <c r="AI27" s="4133"/>
      <c r="AJ27" s="4133"/>
      <c r="AK27" s="4133"/>
      <c r="AL27" s="4134"/>
      <c r="AM27" s="1136"/>
    </row>
    <row r="28" spans="1:39" ht="18" customHeight="1">
      <c r="A28" s="61"/>
      <c r="B28" s="4135"/>
      <c r="C28" s="4136"/>
      <c r="D28" s="4136"/>
      <c r="E28" s="1429" t="s">
        <v>277</v>
      </c>
      <c r="F28" s="4136"/>
      <c r="G28" s="4136"/>
      <c r="H28" s="4137"/>
      <c r="I28" s="4125"/>
      <c r="J28" s="4126"/>
      <c r="K28" s="4126"/>
      <c r="L28" s="4126"/>
      <c r="M28" s="4130"/>
      <c r="N28" s="1133" t="s">
        <v>470</v>
      </c>
      <c r="O28" s="4212"/>
      <c r="P28" s="4138"/>
      <c r="Q28" s="4138"/>
      <c r="R28" s="4138"/>
      <c r="S28" s="4138"/>
      <c r="T28" s="4138"/>
      <c r="U28" s="4138"/>
      <c r="V28" s="4138"/>
      <c r="W28" s="4138"/>
      <c r="X28" s="4138"/>
      <c r="Y28" s="4138"/>
      <c r="Z28" s="4138"/>
      <c r="AA28" s="4138"/>
      <c r="AB28" s="4138"/>
      <c r="AC28" s="4138"/>
      <c r="AD28" s="4138"/>
      <c r="AE28" s="4138"/>
      <c r="AF28" s="4138"/>
      <c r="AG28" s="4138"/>
      <c r="AH28" s="4138"/>
      <c r="AI28" s="4138"/>
      <c r="AJ28" s="4138"/>
      <c r="AK28" s="4138"/>
      <c r="AL28" s="4139"/>
      <c r="AM28" s="1136"/>
    </row>
    <row r="29" spans="1:39" ht="18" customHeight="1">
      <c r="A29" s="61"/>
      <c r="B29" s="4142"/>
      <c r="C29" s="4143"/>
      <c r="D29" s="4143"/>
      <c r="E29" s="4143"/>
      <c r="F29" s="4143"/>
      <c r="G29" s="4143"/>
      <c r="H29" s="4144"/>
      <c r="I29" s="4127"/>
      <c r="J29" s="4128"/>
      <c r="K29" s="4128"/>
      <c r="L29" s="4128"/>
      <c r="M29" s="4131"/>
      <c r="N29" s="1134" t="s">
        <v>471</v>
      </c>
      <c r="O29" s="4213"/>
      <c r="P29" s="4146"/>
      <c r="Q29" s="4146"/>
      <c r="R29" s="4146"/>
      <c r="S29" s="4146"/>
      <c r="T29" s="4146"/>
      <c r="U29" s="4146"/>
      <c r="V29" s="4146"/>
      <c r="W29" s="4146"/>
      <c r="X29" s="4146"/>
      <c r="Y29" s="4146"/>
      <c r="Z29" s="4146"/>
      <c r="AA29" s="4146"/>
      <c r="AB29" s="4146"/>
      <c r="AC29" s="4146"/>
      <c r="AD29" s="4146"/>
      <c r="AE29" s="4146"/>
      <c r="AF29" s="4146"/>
      <c r="AG29" s="4146"/>
      <c r="AH29" s="4146"/>
      <c r="AI29" s="4146"/>
      <c r="AJ29" s="4146"/>
      <c r="AK29" s="4146"/>
      <c r="AL29" s="4147"/>
      <c r="AM29" s="1136"/>
    </row>
    <row r="30" spans="1:39" ht="18" customHeight="1">
      <c r="A30" s="61"/>
      <c r="B30" s="4120"/>
      <c r="C30" s="4121"/>
      <c r="D30" s="4121"/>
      <c r="E30" s="4121"/>
      <c r="F30" s="4121"/>
      <c r="G30" s="4121"/>
      <c r="H30" s="4122"/>
      <c r="I30" s="4123"/>
      <c r="J30" s="4124"/>
      <c r="K30" s="4124"/>
      <c r="L30" s="4124"/>
      <c r="M30" s="4129"/>
      <c r="N30" s="750" t="s">
        <v>472</v>
      </c>
      <c r="O30" s="4210"/>
      <c r="P30" s="4133"/>
      <c r="Q30" s="4133"/>
      <c r="R30" s="4133"/>
      <c r="S30" s="4133"/>
      <c r="T30" s="4133"/>
      <c r="U30" s="4133"/>
      <c r="V30" s="4133"/>
      <c r="W30" s="4133"/>
      <c r="X30" s="4133"/>
      <c r="Y30" s="4133"/>
      <c r="Z30" s="4133"/>
      <c r="AA30" s="4133"/>
      <c r="AB30" s="4133"/>
      <c r="AC30" s="4133"/>
      <c r="AD30" s="4133"/>
      <c r="AE30" s="4133"/>
      <c r="AF30" s="4133"/>
      <c r="AG30" s="4133"/>
      <c r="AH30" s="4133"/>
      <c r="AI30" s="4133"/>
      <c r="AJ30" s="4133"/>
      <c r="AK30" s="4133"/>
      <c r="AL30" s="4134"/>
      <c r="AM30" s="1136"/>
    </row>
    <row r="31" spans="1:39" ht="18" customHeight="1">
      <c r="A31" s="61"/>
      <c r="B31" s="4135"/>
      <c r="C31" s="4136"/>
      <c r="D31" s="4136"/>
      <c r="E31" s="1429" t="s">
        <v>277</v>
      </c>
      <c r="F31" s="4136"/>
      <c r="G31" s="4136"/>
      <c r="H31" s="4137"/>
      <c r="I31" s="4125"/>
      <c r="J31" s="4126"/>
      <c r="K31" s="4126"/>
      <c r="L31" s="4126"/>
      <c r="M31" s="4130"/>
      <c r="N31" s="1133" t="s">
        <v>470</v>
      </c>
      <c r="O31" s="4212"/>
      <c r="P31" s="4138"/>
      <c r="Q31" s="4138"/>
      <c r="R31" s="4138"/>
      <c r="S31" s="4138"/>
      <c r="T31" s="4138"/>
      <c r="U31" s="4138"/>
      <c r="V31" s="4138"/>
      <c r="W31" s="4138"/>
      <c r="X31" s="4138"/>
      <c r="Y31" s="4138"/>
      <c r="Z31" s="4138"/>
      <c r="AA31" s="4138"/>
      <c r="AB31" s="4138"/>
      <c r="AC31" s="4138"/>
      <c r="AD31" s="4138"/>
      <c r="AE31" s="4138"/>
      <c r="AF31" s="4138"/>
      <c r="AG31" s="4138"/>
      <c r="AH31" s="4138"/>
      <c r="AI31" s="4138"/>
      <c r="AJ31" s="4138"/>
      <c r="AK31" s="4138"/>
      <c r="AL31" s="4139"/>
      <c r="AM31" s="1136"/>
    </row>
    <row r="32" spans="1:39" ht="18" customHeight="1">
      <c r="A32" s="61"/>
      <c r="B32" s="4142"/>
      <c r="C32" s="4143"/>
      <c r="D32" s="4143"/>
      <c r="E32" s="4143"/>
      <c r="F32" s="4143"/>
      <c r="G32" s="4143"/>
      <c r="H32" s="4144"/>
      <c r="I32" s="4127"/>
      <c r="J32" s="4128"/>
      <c r="K32" s="4128"/>
      <c r="L32" s="4128"/>
      <c r="M32" s="4131"/>
      <c r="N32" s="1134" t="s">
        <v>471</v>
      </c>
      <c r="O32" s="4213"/>
      <c r="P32" s="4146"/>
      <c r="Q32" s="4146"/>
      <c r="R32" s="4146"/>
      <c r="S32" s="4146"/>
      <c r="T32" s="4146"/>
      <c r="U32" s="4146"/>
      <c r="V32" s="4146"/>
      <c r="W32" s="4146"/>
      <c r="X32" s="4146"/>
      <c r="Y32" s="4146"/>
      <c r="Z32" s="4146"/>
      <c r="AA32" s="4146"/>
      <c r="AB32" s="4146"/>
      <c r="AC32" s="4146"/>
      <c r="AD32" s="4146"/>
      <c r="AE32" s="4146"/>
      <c r="AF32" s="4146"/>
      <c r="AG32" s="4146"/>
      <c r="AH32" s="4146"/>
      <c r="AI32" s="4146"/>
      <c r="AJ32" s="4146"/>
      <c r="AK32" s="4146"/>
      <c r="AL32" s="4147"/>
      <c r="AM32" s="1136"/>
    </row>
    <row r="33" spans="1:39" ht="18" customHeight="1">
      <c r="A33" s="61"/>
      <c r="B33" s="4120"/>
      <c r="C33" s="4121"/>
      <c r="D33" s="4121"/>
      <c r="E33" s="4121"/>
      <c r="F33" s="4121"/>
      <c r="G33" s="4121"/>
      <c r="H33" s="4122"/>
      <c r="I33" s="4123"/>
      <c r="J33" s="4124"/>
      <c r="K33" s="4124"/>
      <c r="L33" s="4124"/>
      <c r="M33" s="4129"/>
      <c r="N33" s="750" t="s">
        <v>472</v>
      </c>
      <c r="O33" s="4210"/>
      <c r="P33" s="4133"/>
      <c r="Q33" s="4133"/>
      <c r="R33" s="4133"/>
      <c r="S33" s="4133"/>
      <c r="T33" s="4133"/>
      <c r="U33" s="4133"/>
      <c r="V33" s="4133"/>
      <c r="W33" s="4133"/>
      <c r="X33" s="4133"/>
      <c r="Y33" s="4133"/>
      <c r="Z33" s="4133"/>
      <c r="AA33" s="4133"/>
      <c r="AB33" s="4133"/>
      <c r="AC33" s="4133"/>
      <c r="AD33" s="4133"/>
      <c r="AE33" s="4133"/>
      <c r="AF33" s="4133"/>
      <c r="AG33" s="4133"/>
      <c r="AH33" s="4133"/>
      <c r="AI33" s="4133"/>
      <c r="AJ33" s="4133"/>
      <c r="AK33" s="4133"/>
      <c r="AL33" s="4134"/>
      <c r="AM33" s="1136"/>
    </row>
    <row r="34" spans="1:39" ht="18" customHeight="1">
      <c r="A34" s="61"/>
      <c r="B34" s="4135"/>
      <c r="C34" s="4136"/>
      <c r="D34" s="4136"/>
      <c r="E34" s="1429" t="s">
        <v>277</v>
      </c>
      <c r="F34" s="4136"/>
      <c r="G34" s="4136"/>
      <c r="H34" s="4137"/>
      <c r="I34" s="4125"/>
      <c r="J34" s="4126"/>
      <c r="K34" s="4126"/>
      <c r="L34" s="4126"/>
      <c r="M34" s="4130"/>
      <c r="N34" s="1133" t="s">
        <v>470</v>
      </c>
      <c r="O34" s="4212"/>
      <c r="P34" s="4138"/>
      <c r="Q34" s="4138"/>
      <c r="R34" s="4138"/>
      <c r="S34" s="4138"/>
      <c r="T34" s="4138"/>
      <c r="U34" s="4138"/>
      <c r="V34" s="4138"/>
      <c r="W34" s="4138"/>
      <c r="X34" s="4138"/>
      <c r="Y34" s="4138"/>
      <c r="Z34" s="4138"/>
      <c r="AA34" s="4138"/>
      <c r="AB34" s="4138"/>
      <c r="AC34" s="4138"/>
      <c r="AD34" s="4138"/>
      <c r="AE34" s="4138"/>
      <c r="AF34" s="4138"/>
      <c r="AG34" s="4138"/>
      <c r="AH34" s="4138"/>
      <c r="AI34" s="4138"/>
      <c r="AJ34" s="4138"/>
      <c r="AK34" s="4138"/>
      <c r="AL34" s="4139"/>
      <c r="AM34" s="1136"/>
    </row>
    <row r="35" spans="1:39" ht="18" customHeight="1">
      <c r="A35" s="61"/>
      <c r="B35" s="4142"/>
      <c r="C35" s="4143"/>
      <c r="D35" s="4143"/>
      <c r="E35" s="4143"/>
      <c r="F35" s="4143"/>
      <c r="G35" s="4143"/>
      <c r="H35" s="4144"/>
      <c r="I35" s="4127"/>
      <c r="J35" s="4128"/>
      <c r="K35" s="4128"/>
      <c r="L35" s="4128"/>
      <c r="M35" s="4131"/>
      <c r="N35" s="1134" t="s">
        <v>471</v>
      </c>
      <c r="O35" s="4213"/>
      <c r="P35" s="4146"/>
      <c r="Q35" s="4146"/>
      <c r="R35" s="4146"/>
      <c r="S35" s="4146"/>
      <c r="T35" s="4146"/>
      <c r="U35" s="4146"/>
      <c r="V35" s="4146"/>
      <c r="W35" s="4146"/>
      <c r="X35" s="4146"/>
      <c r="Y35" s="4146"/>
      <c r="Z35" s="4146"/>
      <c r="AA35" s="4146"/>
      <c r="AB35" s="4146"/>
      <c r="AC35" s="4146"/>
      <c r="AD35" s="4146"/>
      <c r="AE35" s="4146"/>
      <c r="AF35" s="4146"/>
      <c r="AG35" s="4146"/>
      <c r="AH35" s="4146"/>
      <c r="AI35" s="4146"/>
      <c r="AJ35" s="4146"/>
      <c r="AK35" s="4146"/>
      <c r="AL35" s="4147"/>
      <c r="AM35" s="1136"/>
    </row>
    <row r="36" spans="1:39" ht="9.75" customHeight="1">
      <c r="A36" s="61"/>
      <c r="AM36" s="1136"/>
    </row>
    <row r="37" spans="1:39" ht="14.1" customHeight="1">
      <c r="A37" s="61"/>
      <c r="B37" s="4217" t="s">
        <v>769</v>
      </c>
      <c r="C37" s="4217"/>
      <c r="D37" s="1860" t="s">
        <v>1724</v>
      </c>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c r="AL37" s="1860"/>
      <c r="AM37" s="1136"/>
    </row>
    <row r="38" spans="1:39" ht="12.95" customHeight="1">
      <c r="A38" s="61"/>
      <c r="B38" s="1765" t="s">
        <v>275</v>
      </c>
      <c r="C38" s="1623"/>
      <c r="D38" s="1623"/>
      <c r="E38" s="1623"/>
      <c r="F38" s="1623"/>
      <c r="G38" s="1623"/>
      <c r="H38" s="1623"/>
      <c r="I38" s="2148" t="s">
        <v>1161</v>
      </c>
      <c r="J38" s="2149"/>
      <c r="K38" s="2149"/>
      <c r="L38" s="2149"/>
      <c r="M38" s="2150"/>
      <c r="N38" s="2148" t="s">
        <v>1162</v>
      </c>
      <c r="O38" s="1731"/>
      <c r="P38" s="1731"/>
      <c r="Q38" s="1731"/>
      <c r="R38" s="1731"/>
      <c r="S38" s="1731"/>
      <c r="T38" s="1731"/>
      <c r="U38" s="1731"/>
      <c r="V38" s="1731"/>
      <c r="W38" s="1731"/>
      <c r="X38" s="1731"/>
      <c r="Y38" s="1731"/>
      <c r="Z38" s="1731"/>
      <c r="AA38" s="1731"/>
      <c r="AB38" s="1731"/>
      <c r="AC38" s="1731"/>
      <c r="AD38" s="1731"/>
      <c r="AE38" s="1731"/>
      <c r="AF38" s="1731"/>
      <c r="AG38" s="1731"/>
      <c r="AH38" s="1731"/>
      <c r="AI38" s="1731"/>
      <c r="AJ38" s="1731"/>
      <c r="AK38" s="1731"/>
      <c r="AL38" s="1732"/>
      <c r="AM38" s="1136"/>
    </row>
    <row r="39" spans="1:39" ht="12.95" customHeight="1">
      <c r="A39" s="61"/>
      <c r="B39" s="4113" t="s">
        <v>276</v>
      </c>
      <c r="C39" s="1609"/>
      <c r="D39" s="1609"/>
      <c r="E39" s="1609"/>
      <c r="F39" s="1609"/>
      <c r="G39" s="1609"/>
      <c r="H39" s="1610"/>
      <c r="I39" s="2382"/>
      <c r="J39" s="2207"/>
      <c r="K39" s="2207"/>
      <c r="L39" s="2207"/>
      <c r="M39" s="4214"/>
      <c r="N39" s="1835"/>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684"/>
      <c r="AM39" s="1136"/>
    </row>
    <row r="40" spans="1:39" ht="12.95" customHeight="1">
      <c r="A40" s="61"/>
      <c r="B40" s="1588" t="s">
        <v>1212</v>
      </c>
      <c r="C40" s="1589"/>
      <c r="D40" s="1589"/>
      <c r="E40" s="1589"/>
      <c r="F40" s="1589"/>
      <c r="G40" s="1589"/>
      <c r="H40" s="1733"/>
      <c r="I40" s="4215"/>
      <c r="J40" s="2217"/>
      <c r="K40" s="2217"/>
      <c r="L40" s="2217"/>
      <c r="M40" s="4216"/>
      <c r="N40" s="1588"/>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733"/>
      <c r="AM40" s="1136"/>
    </row>
    <row r="41" spans="1:39" ht="17.45" customHeight="1">
      <c r="A41" s="61"/>
      <c r="B41" s="4120"/>
      <c r="C41" s="4121"/>
      <c r="D41" s="4121"/>
      <c r="E41" s="4121"/>
      <c r="F41" s="4121"/>
      <c r="G41" s="4121"/>
      <c r="H41" s="4122"/>
      <c r="I41" s="4123"/>
      <c r="J41" s="4124"/>
      <c r="K41" s="4124"/>
      <c r="L41" s="4124"/>
      <c r="M41" s="4129"/>
      <c r="N41" s="750" t="s">
        <v>472</v>
      </c>
      <c r="O41" s="4210"/>
      <c r="P41" s="4210"/>
      <c r="Q41" s="4210"/>
      <c r="R41" s="4210"/>
      <c r="S41" s="4210"/>
      <c r="T41" s="4210"/>
      <c r="U41" s="4210"/>
      <c r="V41" s="4210"/>
      <c r="W41" s="4210"/>
      <c r="X41" s="4210"/>
      <c r="Y41" s="4210"/>
      <c r="Z41" s="4210"/>
      <c r="AA41" s="4210"/>
      <c r="AB41" s="4210"/>
      <c r="AC41" s="4210"/>
      <c r="AD41" s="4210"/>
      <c r="AE41" s="4210"/>
      <c r="AF41" s="4210"/>
      <c r="AG41" s="4210"/>
      <c r="AH41" s="4210"/>
      <c r="AI41" s="4210"/>
      <c r="AJ41" s="4210"/>
      <c r="AK41" s="4210"/>
      <c r="AL41" s="4211"/>
      <c r="AM41" s="1136"/>
    </row>
    <row r="42" spans="1:39" ht="17.45" customHeight="1">
      <c r="A42" s="61"/>
      <c r="B42" s="4135"/>
      <c r="C42" s="4136"/>
      <c r="D42" s="4136"/>
      <c r="E42" s="1429" t="s">
        <v>277</v>
      </c>
      <c r="F42" s="4136"/>
      <c r="G42" s="4136"/>
      <c r="H42" s="4137"/>
      <c r="I42" s="4125"/>
      <c r="J42" s="4126"/>
      <c r="K42" s="4126"/>
      <c r="L42" s="4126"/>
      <c r="M42" s="4130"/>
      <c r="N42" s="1133" t="s">
        <v>470</v>
      </c>
      <c r="O42" s="4212"/>
      <c r="P42" s="4138"/>
      <c r="Q42" s="4138"/>
      <c r="R42" s="4138"/>
      <c r="S42" s="4138"/>
      <c r="T42" s="4138"/>
      <c r="U42" s="4138"/>
      <c r="V42" s="4138"/>
      <c r="W42" s="4138"/>
      <c r="X42" s="4138"/>
      <c r="Y42" s="4138"/>
      <c r="Z42" s="4138"/>
      <c r="AA42" s="4138"/>
      <c r="AB42" s="4138"/>
      <c r="AC42" s="4138"/>
      <c r="AD42" s="4138"/>
      <c r="AE42" s="4138"/>
      <c r="AF42" s="4138"/>
      <c r="AG42" s="4138"/>
      <c r="AH42" s="4138"/>
      <c r="AI42" s="4138"/>
      <c r="AJ42" s="4138"/>
      <c r="AK42" s="4138"/>
      <c r="AL42" s="4139"/>
      <c r="AM42" s="1136"/>
    </row>
    <row r="43" spans="1:39" ht="17.45" customHeight="1">
      <c r="A43" s="66"/>
      <c r="B43" s="4142"/>
      <c r="C43" s="4143"/>
      <c r="D43" s="4143"/>
      <c r="E43" s="4143"/>
      <c r="F43" s="4143"/>
      <c r="G43" s="4143"/>
      <c r="H43" s="4144"/>
      <c r="I43" s="4127"/>
      <c r="J43" s="4128"/>
      <c r="K43" s="4128"/>
      <c r="L43" s="4128"/>
      <c r="M43" s="4131"/>
      <c r="N43" s="1134" t="s">
        <v>471</v>
      </c>
      <c r="O43" s="4213"/>
      <c r="P43" s="4146"/>
      <c r="Q43" s="4146"/>
      <c r="R43" s="4146"/>
      <c r="S43" s="4146"/>
      <c r="T43" s="4146"/>
      <c r="U43" s="4146"/>
      <c r="V43" s="4146"/>
      <c r="W43" s="4146"/>
      <c r="X43" s="4146"/>
      <c r="Y43" s="4146"/>
      <c r="Z43" s="4146"/>
      <c r="AA43" s="4146"/>
      <c r="AB43" s="4146"/>
      <c r="AC43" s="4146"/>
      <c r="AD43" s="4146"/>
      <c r="AE43" s="4146"/>
      <c r="AF43" s="4146"/>
      <c r="AG43" s="4146"/>
      <c r="AH43" s="4146"/>
      <c r="AI43" s="4146"/>
      <c r="AJ43" s="4146"/>
      <c r="AK43" s="4146"/>
      <c r="AL43" s="4147"/>
      <c r="AM43" s="64"/>
    </row>
    <row r="44" spans="1:39" ht="17.45" customHeight="1">
      <c r="A44" s="66"/>
      <c r="B44" s="4120"/>
      <c r="C44" s="4121"/>
      <c r="D44" s="4121"/>
      <c r="E44" s="4121"/>
      <c r="F44" s="4121"/>
      <c r="G44" s="4121"/>
      <c r="H44" s="4122"/>
      <c r="I44" s="4123"/>
      <c r="J44" s="4124"/>
      <c r="K44" s="4124"/>
      <c r="L44" s="4124"/>
      <c r="M44" s="4129"/>
      <c r="N44" s="750" t="s">
        <v>472</v>
      </c>
      <c r="O44" s="4210"/>
      <c r="P44" s="4133"/>
      <c r="Q44" s="4133"/>
      <c r="R44" s="4133"/>
      <c r="S44" s="4133"/>
      <c r="T44" s="4133"/>
      <c r="U44" s="4133"/>
      <c r="V44" s="4133"/>
      <c r="W44" s="4133"/>
      <c r="X44" s="4133"/>
      <c r="Y44" s="4133"/>
      <c r="Z44" s="4133"/>
      <c r="AA44" s="4133"/>
      <c r="AB44" s="4133"/>
      <c r="AC44" s="4133"/>
      <c r="AD44" s="4133"/>
      <c r="AE44" s="4133"/>
      <c r="AF44" s="4133"/>
      <c r="AG44" s="4133"/>
      <c r="AH44" s="4133"/>
      <c r="AI44" s="4133"/>
      <c r="AJ44" s="4133"/>
      <c r="AK44" s="4133"/>
      <c r="AL44" s="4134"/>
      <c r="AM44" s="1132"/>
    </row>
    <row r="45" spans="1:39" ht="17.45" customHeight="1">
      <c r="A45" s="66"/>
      <c r="B45" s="4135"/>
      <c r="C45" s="4136"/>
      <c r="D45" s="4136"/>
      <c r="E45" s="1429" t="s">
        <v>277</v>
      </c>
      <c r="F45" s="4136"/>
      <c r="G45" s="4136"/>
      <c r="H45" s="4137"/>
      <c r="I45" s="4125"/>
      <c r="J45" s="4126"/>
      <c r="K45" s="4126"/>
      <c r="L45" s="4126"/>
      <c r="M45" s="4130"/>
      <c r="N45" s="1133" t="s">
        <v>470</v>
      </c>
      <c r="O45" s="4212"/>
      <c r="P45" s="4138"/>
      <c r="Q45" s="4138"/>
      <c r="R45" s="4138"/>
      <c r="S45" s="4138"/>
      <c r="T45" s="4138"/>
      <c r="U45" s="4138"/>
      <c r="V45" s="4138"/>
      <c r="W45" s="4138"/>
      <c r="X45" s="4138"/>
      <c r="Y45" s="4138"/>
      <c r="Z45" s="4138"/>
      <c r="AA45" s="4138"/>
      <c r="AB45" s="4138"/>
      <c r="AC45" s="4138"/>
      <c r="AD45" s="4138"/>
      <c r="AE45" s="4138"/>
      <c r="AF45" s="4138"/>
      <c r="AG45" s="4138"/>
      <c r="AH45" s="4138"/>
      <c r="AI45" s="4138"/>
      <c r="AJ45" s="4138"/>
      <c r="AK45" s="4138"/>
      <c r="AL45" s="4139"/>
      <c r="AM45" s="1132"/>
    </row>
    <row r="46" spans="1:39" ht="17.45" customHeight="1">
      <c r="A46" s="66"/>
      <c r="B46" s="4142"/>
      <c r="C46" s="4143"/>
      <c r="D46" s="4143"/>
      <c r="E46" s="4143"/>
      <c r="F46" s="4143"/>
      <c r="G46" s="4143"/>
      <c r="H46" s="4144"/>
      <c r="I46" s="4127"/>
      <c r="J46" s="4128"/>
      <c r="K46" s="4128"/>
      <c r="L46" s="4128"/>
      <c r="M46" s="4131"/>
      <c r="N46" s="1134" t="s">
        <v>471</v>
      </c>
      <c r="O46" s="4213"/>
      <c r="P46" s="4146"/>
      <c r="Q46" s="4146"/>
      <c r="R46" s="4146"/>
      <c r="S46" s="4146"/>
      <c r="T46" s="4146"/>
      <c r="U46" s="4146"/>
      <c r="V46" s="4146"/>
      <c r="W46" s="4146"/>
      <c r="X46" s="4146"/>
      <c r="Y46" s="4146"/>
      <c r="Z46" s="4146"/>
      <c r="AA46" s="4146"/>
      <c r="AB46" s="4146"/>
      <c r="AC46" s="4146"/>
      <c r="AD46" s="4146"/>
      <c r="AE46" s="4146"/>
      <c r="AF46" s="4146"/>
      <c r="AG46" s="4146"/>
      <c r="AH46" s="4146"/>
      <c r="AI46" s="4146"/>
      <c r="AJ46" s="4146"/>
      <c r="AK46" s="4146"/>
      <c r="AL46" s="4147"/>
      <c r="AM46" s="1145"/>
    </row>
    <row r="47" spans="1:39" ht="17.45" customHeight="1">
      <c r="A47" s="66"/>
      <c r="B47" s="4120"/>
      <c r="C47" s="4121"/>
      <c r="D47" s="4121"/>
      <c r="E47" s="4121"/>
      <c r="F47" s="4121"/>
      <c r="G47" s="4121"/>
      <c r="H47" s="4122"/>
      <c r="I47" s="4123"/>
      <c r="J47" s="4124"/>
      <c r="K47" s="4124"/>
      <c r="L47" s="4124"/>
      <c r="M47" s="4129"/>
      <c r="N47" s="750" t="s">
        <v>472</v>
      </c>
      <c r="O47" s="4210"/>
      <c r="P47" s="4133"/>
      <c r="Q47" s="4133"/>
      <c r="R47" s="4133"/>
      <c r="S47" s="4133"/>
      <c r="T47" s="4133"/>
      <c r="U47" s="4133"/>
      <c r="V47" s="4133"/>
      <c r="W47" s="4133"/>
      <c r="X47" s="4133"/>
      <c r="Y47" s="4133"/>
      <c r="Z47" s="4133"/>
      <c r="AA47" s="4133"/>
      <c r="AB47" s="4133"/>
      <c r="AC47" s="4133"/>
      <c r="AD47" s="4133"/>
      <c r="AE47" s="4133"/>
      <c r="AF47" s="4133"/>
      <c r="AG47" s="4133"/>
      <c r="AH47" s="4133"/>
      <c r="AI47" s="4133"/>
      <c r="AJ47" s="4133"/>
      <c r="AK47" s="4133"/>
      <c r="AL47" s="4134"/>
      <c r="AM47" s="1132"/>
    </row>
    <row r="48" spans="1:39" ht="17.45" customHeight="1">
      <c r="A48" s="66"/>
      <c r="B48" s="4135"/>
      <c r="C48" s="4136"/>
      <c r="D48" s="4136"/>
      <c r="E48" s="1429" t="s">
        <v>277</v>
      </c>
      <c r="F48" s="4136"/>
      <c r="G48" s="4136"/>
      <c r="H48" s="4137"/>
      <c r="I48" s="4125"/>
      <c r="J48" s="4126"/>
      <c r="K48" s="4126"/>
      <c r="L48" s="4126"/>
      <c r="M48" s="4130"/>
      <c r="N48" s="1133" t="s">
        <v>470</v>
      </c>
      <c r="O48" s="4212"/>
      <c r="P48" s="4138"/>
      <c r="Q48" s="4138"/>
      <c r="R48" s="4138"/>
      <c r="S48" s="4138"/>
      <c r="T48" s="4138"/>
      <c r="U48" s="4138"/>
      <c r="V48" s="4138"/>
      <c r="W48" s="4138"/>
      <c r="X48" s="4138"/>
      <c r="Y48" s="4138"/>
      <c r="Z48" s="4138"/>
      <c r="AA48" s="4138"/>
      <c r="AB48" s="4138"/>
      <c r="AC48" s="4138"/>
      <c r="AD48" s="4138"/>
      <c r="AE48" s="4138"/>
      <c r="AF48" s="4138"/>
      <c r="AG48" s="4138"/>
      <c r="AH48" s="4138"/>
      <c r="AI48" s="4138"/>
      <c r="AJ48" s="4138"/>
      <c r="AK48" s="4138"/>
      <c r="AL48" s="4139"/>
      <c r="AM48" s="1132"/>
    </row>
    <row r="49" spans="1:39" ht="17.45" customHeight="1">
      <c r="A49" s="66"/>
      <c r="B49" s="4142"/>
      <c r="C49" s="4143"/>
      <c r="D49" s="4143"/>
      <c r="E49" s="4143"/>
      <c r="F49" s="4143"/>
      <c r="G49" s="4143"/>
      <c r="H49" s="4144"/>
      <c r="I49" s="4127"/>
      <c r="J49" s="4128"/>
      <c r="K49" s="4128"/>
      <c r="L49" s="4128"/>
      <c r="M49" s="4131"/>
      <c r="N49" s="1134" t="s">
        <v>471</v>
      </c>
      <c r="O49" s="4213"/>
      <c r="P49" s="4146"/>
      <c r="Q49" s="4146"/>
      <c r="R49" s="4146"/>
      <c r="S49" s="4146"/>
      <c r="T49" s="4146"/>
      <c r="U49" s="4146"/>
      <c r="V49" s="4146"/>
      <c r="W49" s="4146"/>
      <c r="X49" s="4146"/>
      <c r="Y49" s="4146"/>
      <c r="Z49" s="4146"/>
      <c r="AA49" s="4146"/>
      <c r="AB49" s="4146"/>
      <c r="AC49" s="4146"/>
      <c r="AD49" s="4146"/>
      <c r="AE49" s="4146"/>
      <c r="AF49" s="4146"/>
      <c r="AG49" s="4146"/>
      <c r="AH49" s="4146"/>
      <c r="AI49" s="4146"/>
      <c r="AJ49" s="4146"/>
      <c r="AK49" s="4146"/>
      <c r="AL49" s="4147"/>
      <c r="AM49" s="1145"/>
    </row>
    <row r="50" spans="1:39" ht="17.45" customHeight="1">
      <c r="A50" s="66"/>
      <c r="B50" s="4120"/>
      <c r="C50" s="4121"/>
      <c r="D50" s="4121"/>
      <c r="E50" s="4121"/>
      <c r="F50" s="4121"/>
      <c r="G50" s="4121"/>
      <c r="H50" s="4122"/>
      <c r="I50" s="4123"/>
      <c r="J50" s="4124"/>
      <c r="K50" s="4124"/>
      <c r="L50" s="4124"/>
      <c r="M50" s="4129"/>
      <c r="N50" s="750" t="s">
        <v>472</v>
      </c>
      <c r="O50" s="4210"/>
      <c r="P50" s="4133"/>
      <c r="Q50" s="4133"/>
      <c r="R50" s="4133"/>
      <c r="S50" s="4133"/>
      <c r="T50" s="4133"/>
      <c r="U50" s="4133"/>
      <c r="V50" s="4133"/>
      <c r="W50" s="4133"/>
      <c r="X50" s="4133"/>
      <c r="Y50" s="4133"/>
      <c r="Z50" s="4133"/>
      <c r="AA50" s="4133"/>
      <c r="AB50" s="4133"/>
      <c r="AC50" s="4133"/>
      <c r="AD50" s="4133"/>
      <c r="AE50" s="4133"/>
      <c r="AF50" s="4133"/>
      <c r="AG50" s="4133"/>
      <c r="AH50" s="4133"/>
      <c r="AI50" s="4133"/>
      <c r="AJ50" s="4133"/>
      <c r="AK50" s="4133"/>
      <c r="AL50" s="4134"/>
      <c r="AM50" s="1145"/>
    </row>
    <row r="51" spans="1:39" ht="17.45" customHeight="1">
      <c r="A51" s="66"/>
      <c r="B51" s="4135"/>
      <c r="C51" s="4136"/>
      <c r="D51" s="4136"/>
      <c r="E51" s="1429" t="s">
        <v>277</v>
      </c>
      <c r="F51" s="4136"/>
      <c r="G51" s="4136"/>
      <c r="H51" s="4137"/>
      <c r="I51" s="4125"/>
      <c r="J51" s="4126"/>
      <c r="K51" s="4126"/>
      <c r="L51" s="4126"/>
      <c r="M51" s="4130"/>
      <c r="N51" s="1133" t="s">
        <v>470</v>
      </c>
      <c r="O51" s="4212"/>
      <c r="P51" s="4138"/>
      <c r="Q51" s="4138"/>
      <c r="R51" s="4138"/>
      <c r="S51" s="4138"/>
      <c r="T51" s="4138"/>
      <c r="U51" s="4138"/>
      <c r="V51" s="4138"/>
      <c r="W51" s="4138"/>
      <c r="X51" s="4138"/>
      <c r="Y51" s="4138"/>
      <c r="Z51" s="4138"/>
      <c r="AA51" s="4138"/>
      <c r="AB51" s="4138"/>
      <c r="AC51" s="4138"/>
      <c r="AD51" s="4138"/>
      <c r="AE51" s="4138"/>
      <c r="AF51" s="4138"/>
      <c r="AG51" s="4138"/>
      <c r="AH51" s="4138"/>
      <c r="AI51" s="4138"/>
      <c r="AJ51" s="4138"/>
      <c r="AK51" s="4138"/>
      <c r="AL51" s="4139"/>
      <c r="AM51" s="1145"/>
    </row>
    <row r="52" spans="1:39" ht="17.45" customHeight="1">
      <c r="A52" s="66"/>
      <c r="B52" s="4142"/>
      <c r="C52" s="4143"/>
      <c r="D52" s="4143"/>
      <c r="E52" s="4143"/>
      <c r="F52" s="4143"/>
      <c r="G52" s="4143"/>
      <c r="H52" s="4144"/>
      <c r="I52" s="4127"/>
      <c r="J52" s="4128"/>
      <c r="K52" s="4128"/>
      <c r="L52" s="4128"/>
      <c r="M52" s="4131"/>
      <c r="N52" s="1134" t="s">
        <v>471</v>
      </c>
      <c r="O52" s="4213"/>
      <c r="P52" s="4146"/>
      <c r="Q52" s="4146"/>
      <c r="R52" s="4146"/>
      <c r="S52" s="4146"/>
      <c r="T52" s="4146"/>
      <c r="U52" s="4146"/>
      <c r="V52" s="4146"/>
      <c r="W52" s="4146"/>
      <c r="X52" s="4146"/>
      <c r="Y52" s="4146"/>
      <c r="Z52" s="4146"/>
      <c r="AA52" s="4146"/>
      <c r="AB52" s="4146"/>
      <c r="AC52" s="4146"/>
      <c r="AD52" s="4146"/>
      <c r="AE52" s="4146"/>
      <c r="AF52" s="4146"/>
      <c r="AG52" s="4146"/>
      <c r="AH52" s="4146"/>
      <c r="AI52" s="4146"/>
      <c r="AJ52" s="4146"/>
      <c r="AK52" s="4146"/>
      <c r="AL52" s="4147"/>
      <c r="AM52" s="1145"/>
    </row>
    <row r="53" spans="1:39" ht="14.1" customHeight="1" thickBot="1">
      <c r="A53" s="642"/>
      <c r="B53" s="128"/>
      <c r="C53" s="1140" t="s">
        <v>150</v>
      </c>
      <c r="D53" s="4149" t="s">
        <v>649</v>
      </c>
      <c r="E53" s="4149"/>
      <c r="F53" s="4149"/>
      <c r="G53" s="4149"/>
      <c r="H53" s="4149"/>
      <c r="I53" s="4218"/>
      <c r="J53" s="4218"/>
      <c r="K53" s="4218"/>
      <c r="L53" s="4218"/>
      <c r="M53" s="4218"/>
      <c r="N53" s="4218"/>
      <c r="O53" s="4218"/>
      <c r="P53" s="4218"/>
      <c r="Q53" s="4218"/>
      <c r="R53" s="4218"/>
      <c r="S53" s="4218"/>
      <c r="T53" s="4218"/>
      <c r="U53" s="4218"/>
      <c r="V53" s="4218"/>
      <c r="W53" s="4218"/>
      <c r="X53" s="4218"/>
      <c r="Y53" s="4218"/>
      <c r="Z53" s="4218"/>
      <c r="AA53" s="1146"/>
      <c r="AB53" s="1146"/>
      <c r="AC53" s="1146"/>
      <c r="AD53" s="1146"/>
      <c r="AE53" s="1146"/>
      <c r="AF53" s="1146"/>
      <c r="AG53" s="1146"/>
      <c r="AH53" s="1146"/>
      <c r="AI53" s="1146"/>
      <c r="AJ53" s="1146"/>
      <c r="AK53" s="1146"/>
      <c r="AL53" s="1146"/>
      <c r="AM53" s="1147"/>
    </row>
    <row r="54" spans="1:39" ht="18" customHeight="1">
      <c r="C54" s="1148"/>
      <c r="D54" s="1148"/>
      <c r="E54" s="1148"/>
      <c r="F54" s="1149"/>
      <c r="G54" s="1148"/>
      <c r="H54" s="1148"/>
      <c r="I54" s="1148"/>
      <c r="J54" s="847"/>
      <c r="K54" s="847"/>
      <c r="L54" s="847"/>
      <c r="M54" s="847"/>
      <c r="N54" s="847"/>
      <c r="O54" s="847"/>
      <c r="P54" s="847"/>
      <c r="Q54" s="847"/>
      <c r="R54" s="847"/>
      <c r="S54" s="847"/>
      <c r="T54" s="847"/>
      <c r="U54" s="847"/>
      <c r="V54" s="847"/>
      <c r="W54" s="847"/>
      <c r="X54" s="847"/>
      <c r="Y54" s="847"/>
      <c r="Z54" s="124"/>
      <c r="AA54" s="124"/>
      <c r="AB54" s="124"/>
      <c r="AC54" s="124"/>
      <c r="AD54" s="124"/>
      <c r="AE54" s="124"/>
      <c r="AF54" s="124"/>
      <c r="AG54" s="124"/>
      <c r="AH54" s="124"/>
      <c r="AI54" s="124"/>
      <c r="AJ54" s="124"/>
      <c r="AK54" s="124"/>
      <c r="AL54" s="124"/>
      <c r="AM54" s="124"/>
    </row>
    <row r="55" spans="1:39" ht="18" customHeight="1">
      <c r="J55" s="847"/>
      <c r="K55" s="847"/>
      <c r="L55" s="847"/>
      <c r="M55" s="847"/>
      <c r="N55" s="847"/>
      <c r="O55" s="847"/>
      <c r="P55" s="847"/>
      <c r="Q55" s="847"/>
      <c r="R55" s="847"/>
      <c r="S55" s="847"/>
      <c r="T55" s="847"/>
      <c r="U55" s="847"/>
      <c r="V55" s="847"/>
      <c r="W55" s="847"/>
      <c r="X55" s="847"/>
      <c r="Y55" s="847"/>
      <c r="Z55" s="124"/>
      <c r="AA55" s="124"/>
      <c r="AB55" s="124"/>
      <c r="AC55" s="124"/>
      <c r="AD55" s="124"/>
      <c r="AE55" s="124"/>
      <c r="AF55" s="124"/>
      <c r="AG55" s="124"/>
      <c r="AH55" s="124"/>
      <c r="AI55" s="124"/>
      <c r="AJ55" s="124"/>
      <c r="AK55" s="124"/>
      <c r="AL55" s="124"/>
      <c r="AM55" s="124"/>
    </row>
    <row r="56" spans="1:39" ht="18" customHeight="1">
      <c r="F56" s="1149"/>
      <c r="G56" s="1148"/>
      <c r="H56" s="1148"/>
      <c r="I56" s="1148"/>
      <c r="J56" s="847"/>
      <c r="K56" s="847"/>
      <c r="L56" s="847"/>
      <c r="M56" s="847"/>
      <c r="N56" s="847"/>
      <c r="O56" s="847"/>
      <c r="P56" s="847"/>
      <c r="Q56" s="847"/>
      <c r="R56" s="847"/>
      <c r="S56" s="847"/>
      <c r="T56" s="847"/>
      <c r="U56" s="847"/>
      <c r="V56" s="847"/>
      <c r="W56" s="847"/>
      <c r="X56" s="847"/>
      <c r="Y56" s="847"/>
      <c r="Z56" s="124"/>
      <c r="AA56" s="124"/>
      <c r="AB56" s="124"/>
      <c r="AC56" s="124"/>
      <c r="AD56" s="124"/>
      <c r="AE56" s="124"/>
      <c r="AF56" s="124"/>
      <c r="AG56" s="124"/>
      <c r="AH56" s="124"/>
      <c r="AI56" s="124"/>
      <c r="AJ56" s="124"/>
      <c r="AK56" s="124"/>
      <c r="AL56" s="124"/>
      <c r="AM56" s="124"/>
    </row>
    <row r="57" spans="1:39" ht="18" customHeight="1">
      <c r="J57" s="847"/>
      <c r="K57" s="847"/>
      <c r="L57" s="847"/>
      <c r="M57" s="847"/>
      <c r="N57" s="847"/>
      <c r="O57" s="847"/>
      <c r="P57" s="847"/>
      <c r="Q57" s="847"/>
      <c r="R57" s="847"/>
      <c r="S57" s="847"/>
      <c r="T57" s="847"/>
      <c r="U57" s="847"/>
      <c r="V57" s="847"/>
      <c r="W57" s="847"/>
      <c r="X57" s="847"/>
      <c r="Y57" s="847"/>
      <c r="Z57" s="124"/>
      <c r="AA57" s="124"/>
      <c r="AB57" s="124"/>
      <c r="AC57" s="124"/>
      <c r="AD57" s="124"/>
      <c r="AE57" s="124"/>
      <c r="AF57" s="124"/>
      <c r="AG57" s="124"/>
      <c r="AH57" s="124"/>
      <c r="AI57" s="124"/>
      <c r="AJ57" s="124"/>
      <c r="AK57" s="124"/>
      <c r="AL57" s="124"/>
      <c r="AM57" s="124"/>
    </row>
    <row r="58" spans="1:39" ht="18" customHeight="1">
      <c r="F58" s="1149"/>
      <c r="G58" s="1148"/>
      <c r="H58" s="1148"/>
      <c r="I58" s="1148"/>
      <c r="J58" s="847"/>
      <c r="K58" s="847"/>
      <c r="L58" s="847"/>
      <c r="M58" s="847"/>
      <c r="N58" s="847"/>
      <c r="O58" s="847"/>
      <c r="P58" s="847"/>
      <c r="Q58" s="847"/>
      <c r="R58" s="847"/>
      <c r="S58" s="847"/>
      <c r="T58" s="847"/>
      <c r="U58" s="847"/>
      <c r="V58" s="847"/>
      <c r="W58" s="847"/>
      <c r="X58" s="847"/>
      <c r="Y58" s="847"/>
      <c r="Z58" s="124"/>
      <c r="AA58" s="124"/>
      <c r="AB58" s="124"/>
      <c r="AC58" s="124"/>
      <c r="AD58" s="124"/>
      <c r="AE58" s="124"/>
      <c r="AF58" s="124"/>
      <c r="AG58" s="124"/>
      <c r="AH58" s="124"/>
      <c r="AI58" s="124"/>
      <c r="AJ58" s="124"/>
      <c r="AK58" s="124"/>
      <c r="AL58" s="124"/>
      <c r="AM58" s="124"/>
    </row>
    <row r="59" spans="1:39">
      <c r="J59" s="847"/>
      <c r="K59" s="847"/>
      <c r="L59" s="847"/>
      <c r="M59" s="847"/>
      <c r="N59" s="847"/>
      <c r="O59" s="847"/>
      <c r="P59" s="847"/>
      <c r="Q59" s="847"/>
      <c r="R59" s="847"/>
      <c r="S59" s="847"/>
      <c r="T59" s="847"/>
      <c r="U59" s="847"/>
      <c r="V59" s="847"/>
      <c r="W59" s="847"/>
      <c r="X59" s="847"/>
      <c r="Y59" s="847"/>
      <c r="Z59" s="124"/>
      <c r="AA59" s="124"/>
      <c r="AB59" s="124"/>
      <c r="AC59" s="124"/>
      <c r="AD59" s="124"/>
      <c r="AE59" s="124"/>
      <c r="AF59" s="124"/>
      <c r="AG59" s="124"/>
      <c r="AH59" s="124"/>
      <c r="AI59" s="124"/>
      <c r="AJ59" s="124"/>
      <c r="AK59" s="124"/>
      <c r="AL59" s="124"/>
      <c r="AM59" s="124"/>
    </row>
    <row r="60" spans="1:39">
      <c r="AM60" s="124"/>
    </row>
    <row r="61" spans="1:39">
      <c r="I61" s="79"/>
      <c r="J61" s="79"/>
      <c r="K61" s="79"/>
      <c r="L61" s="79"/>
      <c r="M61" s="79"/>
      <c r="AM61" s="124"/>
    </row>
    <row r="62" spans="1:39">
      <c r="I62" s="79"/>
      <c r="J62" s="79"/>
      <c r="K62" s="79"/>
      <c r="L62" s="79"/>
      <c r="M62" s="79"/>
      <c r="AM62" s="124"/>
    </row>
    <row r="63" spans="1:39">
      <c r="I63" s="79"/>
      <c r="J63" s="79"/>
      <c r="K63" s="79"/>
      <c r="L63" s="79"/>
      <c r="M63" s="79"/>
      <c r="AM63" s="124"/>
    </row>
    <row r="64" spans="1:39">
      <c r="B64" s="1137"/>
      <c r="C64" s="1137"/>
      <c r="D64" s="1137"/>
      <c r="E64" s="1137"/>
      <c r="F64" s="1137"/>
      <c r="G64" s="1137"/>
      <c r="H64" s="1137"/>
      <c r="I64" s="124"/>
      <c r="J64" s="124"/>
      <c r="K64" s="124"/>
      <c r="L64" s="124"/>
      <c r="M64" s="124"/>
      <c r="N64" s="847"/>
      <c r="O64" s="952"/>
      <c r="P64" s="952"/>
      <c r="Q64" s="952"/>
      <c r="R64" s="952"/>
      <c r="S64" s="952"/>
      <c r="T64" s="952"/>
      <c r="U64" s="952"/>
      <c r="V64" s="952"/>
      <c r="W64" s="952"/>
      <c r="X64" s="952"/>
      <c r="Y64" s="952"/>
      <c r="Z64" s="952"/>
      <c r="AA64" s="952"/>
      <c r="AB64" s="952"/>
      <c r="AC64" s="952"/>
      <c r="AD64" s="952"/>
      <c r="AE64" s="952"/>
      <c r="AF64" s="952"/>
      <c r="AG64" s="952"/>
      <c r="AH64" s="952"/>
      <c r="AI64" s="952"/>
      <c r="AJ64" s="952"/>
      <c r="AK64" s="952"/>
      <c r="AL64" s="952"/>
      <c r="AM64" s="124"/>
    </row>
    <row r="65" spans="2:39" ht="13.5">
      <c r="B65" s="1150"/>
      <c r="C65" s="1150"/>
      <c r="D65" s="1150"/>
      <c r="E65" s="1151"/>
      <c r="F65" s="1150"/>
      <c r="G65" s="1150"/>
      <c r="H65" s="1150"/>
      <c r="I65" s="124"/>
      <c r="J65" s="124"/>
      <c r="K65" s="124"/>
      <c r="L65" s="124"/>
      <c r="M65" s="124"/>
      <c r="N65" s="847"/>
      <c r="O65" s="952"/>
      <c r="P65" s="1152"/>
      <c r="Q65" s="1152"/>
      <c r="R65" s="1152"/>
      <c r="S65" s="1152"/>
      <c r="T65" s="1152"/>
      <c r="U65" s="1152"/>
      <c r="V65" s="1152"/>
      <c r="W65" s="1152"/>
      <c r="X65" s="1152"/>
      <c r="Y65" s="1152"/>
      <c r="Z65" s="1152"/>
      <c r="AA65" s="1152"/>
      <c r="AB65" s="1152"/>
      <c r="AC65" s="1152"/>
      <c r="AD65" s="1152"/>
      <c r="AE65" s="1152"/>
      <c r="AF65" s="1152"/>
      <c r="AG65" s="1152"/>
      <c r="AH65" s="1152"/>
      <c r="AI65" s="1152"/>
      <c r="AJ65" s="1152"/>
      <c r="AK65" s="1152"/>
      <c r="AL65" s="1152"/>
      <c r="AM65" s="124"/>
    </row>
    <row r="66" spans="2:39" ht="13.5">
      <c r="I66" s="124"/>
      <c r="J66" s="124"/>
      <c r="K66" s="124"/>
      <c r="L66" s="124"/>
      <c r="M66" s="124"/>
      <c r="N66" s="759"/>
      <c r="O66" s="952"/>
      <c r="P66" s="1152"/>
      <c r="Q66" s="1152"/>
      <c r="R66" s="1152"/>
      <c r="S66" s="1152"/>
      <c r="T66" s="1152"/>
      <c r="U66" s="1152"/>
      <c r="V66" s="1152"/>
      <c r="W66" s="1152"/>
      <c r="X66" s="1152"/>
      <c r="Y66" s="1152"/>
      <c r="Z66" s="1152"/>
      <c r="AA66" s="1152"/>
      <c r="AB66" s="1152"/>
      <c r="AC66" s="1152"/>
      <c r="AD66" s="1152"/>
      <c r="AE66" s="1152"/>
      <c r="AF66" s="1152"/>
      <c r="AG66" s="1152"/>
      <c r="AH66" s="1152"/>
      <c r="AI66" s="1152"/>
      <c r="AJ66" s="1152"/>
      <c r="AK66" s="1152"/>
      <c r="AL66" s="1152"/>
      <c r="AM66" s="124"/>
    </row>
    <row r="67" spans="2:39" ht="13.5">
      <c r="B67" s="1137"/>
      <c r="C67" s="1137"/>
      <c r="D67" s="1137"/>
      <c r="E67" s="1137"/>
      <c r="F67" s="1137"/>
      <c r="G67" s="1137"/>
      <c r="H67" s="1137"/>
      <c r="I67" s="124"/>
      <c r="J67" s="124"/>
      <c r="K67" s="124"/>
      <c r="L67" s="124"/>
      <c r="M67" s="124"/>
      <c r="N67" s="847"/>
      <c r="O67" s="952"/>
      <c r="P67" s="1152"/>
      <c r="Q67" s="1152"/>
      <c r="R67" s="1152"/>
      <c r="S67" s="1152"/>
      <c r="T67" s="1152"/>
      <c r="U67" s="1152"/>
      <c r="V67" s="1152"/>
      <c r="W67" s="1152"/>
      <c r="X67" s="1152"/>
      <c r="Y67" s="1152"/>
      <c r="Z67" s="1152"/>
      <c r="AA67" s="1152"/>
      <c r="AB67" s="1152"/>
      <c r="AC67" s="1152"/>
      <c r="AD67" s="1152"/>
      <c r="AE67" s="1152"/>
      <c r="AF67" s="1152"/>
      <c r="AG67" s="1152"/>
      <c r="AH67" s="1152"/>
      <c r="AI67" s="1152"/>
      <c r="AJ67" s="1152"/>
      <c r="AK67" s="1152"/>
      <c r="AL67" s="1152"/>
      <c r="AM67" s="124"/>
    </row>
    <row r="68" spans="2:39" ht="13.5">
      <c r="B68" s="1150"/>
      <c r="C68" s="1150"/>
      <c r="D68" s="1150"/>
      <c r="E68" s="1151"/>
      <c r="F68" s="1150"/>
      <c r="G68" s="1150"/>
      <c r="H68" s="1150"/>
      <c r="I68" s="124"/>
      <c r="J68" s="124"/>
      <c r="K68" s="124"/>
      <c r="L68" s="124"/>
      <c r="M68" s="124"/>
      <c r="N68" s="847"/>
      <c r="O68" s="9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24"/>
    </row>
    <row r="69" spans="2:39" ht="13.5">
      <c r="I69" s="124"/>
      <c r="J69" s="124"/>
      <c r="K69" s="124"/>
      <c r="L69" s="124"/>
      <c r="M69" s="124"/>
      <c r="N69" s="759"/>
      <c r="O69" s="952"/>
      <c r="P69" s="1152"/>
      <c r="Q69" s="1152"/>
      <c r="R69" s="1152"/>
      <c r="S69" s="1152"/>
      <c r="T69" s="1152"/>
      <c r="U69" s="1152"/>
      <c r="V69" s="1152"/>
      <c r="W69" s="1152"/>
      <c r="X69" s="1152"/>
      <c r="Y69" s="1152"/>
      <c r="Z69" s="1152"/>
      <c r="AA69" s="1152"/>
      <c r="AB69" s="1152"/>
      <c r="AC69" s="1152"/>
      <c r="AD69" s="1152"/>
      <c r="AE69" s="1152"/>
      <c r="AF69" s="1152"/>
      <c r="AG69" s="1152"/>
      <c r="AH69" s="1152"/>
      <c r="AI69" s="1152"/>
      <c r="AJ69" s="1152"/>
      <c r="AK69" s="1152"/>
      <c r="AL69" s="1152"/>
      <c r="AM69" s="124"/>
    </row>
    <row r="70" spans="2:39" ht="13.5">
      <c r="B70" s="1137"/>
      <c r="C70" s="1137"/>
      <c r="D70" s="1137"/>
      <c r="E70" s="1137"/>
      <c r="F70" s="1137"/>
      <c r="G70" s="1137"/>
      <c r="H70" s="1137"/>
      <c r="I70" s="124"/>
      <c r="J70" s="124"/>
      <c r="K70" s="124"/>
      <c r="L70" s="124"/>
      <c r="M70" s="124"/>
      <c r="N70" s="847"/>
      <c r="O70" s="9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24"/>
    </row>
    <row r="71" spans="2:39" ht="13.5">
      <c r="B71" s="1150"/>
      <c r="C71" s="1150"/>
      <c r="D71" s="1150"/>
      <c r="E71" s="1151"/>
      <c r="F71" s="1150"/>
      <c r="G71" s="1150"/>
      <c r="H71" s="1150"/>
      <c r="I71" s="124"/>
      <c r="J71" s="124"/>
      <c r="K71" s="124"/>
      <c r="L71" s="124"/>
      <c r="M71" s="124"/>
      <c r="N71" s="847"/>
      <c r="O71" s="952"/>
      <c r="P71" s="1152"/>
      <c r="Q71" s="1152"/>
      <c r="R71" s="1152"/>
      <c r="S71" s="1152"/>
      <c r="T71" s="1152"/>
      <c r="U71" s="1152"/>
      <c r="V71" s="1152"/>
      <c r="W71" s="1152"/>
      <c r="X71" s="1152"/>
      <c r="Y71" s="1152"/>
      <c r="Z71" s="1152"/>
      <c r="AA71" s="1152"/>
      <c r="AB71" s="1152"/>
      <c r="AC71" s="1152"/>
      <c r="AD71" s="1152"/>
      <c r="AE71" s="1152"/>
      <c r="AF71" s="1152"/>
      <c r="AG71" s="1152"/>
      <c r="AH71" s="1152"/>
      <c r="AI71" s="1152"/>
      <c r="AJ71" s="1152"/>
      <c r="AK71" s="1152"/>
      <c r="AL71" s="1152"/>
      <c r="AM71" s="124"/>
    </row>
    <row r="72" spans="2:39" ht="13.5">
      <c r="I72" s="124"/>
      <c r="J72" s="124"/>
      <c r="K72" s="124"/>
      <c r="L72" s="124"/>
      <c r="M72" s="124"/>
      <c r="N72" s="759"/>
      <c r="O72" s="952"/>
      <c r="P72" s="1152"/>
      <c r="Q72" s="1152"/>
      <c r="R72" s="1152"/>
      <c r="S72" s="1152"/>
      <c r="T72" s="1152"/>
      <c r="U72" s="1152"/>
      <c r="V72" s="1152"/>
      <c r="W72" s="1152"/>
      <c r="X72" s="1152"/>
      <c r="Y72" s="1152"/>
      <c r="Z72" s="1152"/>
      <c r="AA72" s="1152"/>
      <c r="AB72" s="1152"/>
      <c r="AC72" s="1152"/>
      <c r="AD72" s="1152"/>
      <c r="AE72" s="1152"/>
      <c r="AF72" s="1152"/>
      <c r="AG72" s="1152"/>
      <c r="AH72" s="1152"/>
      <c r="AI72" s="1152"/>
      <c r="AJ72" s="1152"/>
      <c r="AK72" s="1152"/>
      <c r="AL72" s="1152"/>
      <c r="AM72" s="124"/>
    </row>
    <row r="75" spans="2:39">
      <c r="J75" s="79"/>
      <c r="K75" s="79"/>
      <c r="L75" s="79"/>
      <c r="M75" s="79"/>
      <c r="N75" s="79"/>
      <c r="O75" s="79"/>
      <c r="P75" s="79"/>
      <c r="Q75" s="79"/>
      <c r="R75" s="79"/>
      <c r="S75" s="79"/>
      <c r="T75" s="79"/>
      <c r="U75" s="79"/>
      <c r="V75" s="79"/>
      <c r="W75" s="79"/>
      <c r="X75" s="79"/>
      <c r="Y75" s="79"/>
      <c r="Z75" s="584"/>
      <c r="AA75" s="584"/>
      <c r="AB75" s="584"/>
      <c r="AC75" s="584"/>
      <c r="AD75" s="584"/>
      <c r="AE75" s="584"/>
      <c r="AF75" s="584"/>
      <c r="AG75" s="584"/>
      <c r="AH75" s="584"/>
      <c r="AI75" s="584"/>
      <c r="AJ75" s="584"/>
      <c r="AK75" s="584"/>
      <c r="AL75" s="584"/>
      <c r="AM75" s="584"/>
    </row>
    <row r="76" spans="2:39">
      <c r="J76" s="79"/>
      <c r="K76" s="79"/>
      <c r="L76" s="79"/>
      <c r="M76" s="79"/>
      <c r="N76" s="79"/>
      <c r="O76" s="79"/>
      <c r="P76" s="79"/>
      <c r="Q76" s="79"/>
      <c r="R76" s="79"/>
      <c r="S76" s="79"/>
      <c r="T76" s="79"/>
      <c r="U76" s="79"/>
      <c r="V76" s="79"/>
      <c r="W76" s="79"/>
      <c r="X76" s="79"/>
      <c r="Y76" s="79"/>
      <c r="Z76" s="584"/>
      <c r="AA76" s="584"/>
      <c r="AB76" s="584"/>
      <c r="AC76" s="584"/>
      <c r="AD76" s="584"/>
      <c r="AE76" s="584"/>
      <c r="AF76" s="584"/>
      <c r="AG76" s="584"/>
      <c r="AH76" s="584"/>
      <c r="AI76" s="584"/>
      <c r="AJ76" s="584"/>
      <c r="AK76" s="584"/>
      <c r="AL76" s="584"/>
      <c r="AM76" s="584"/>
    </row>
    <row r="77" spans="2:39">
      <c r="J77" s="847"/>
      <c r="K77" s="847"/>
      <c r="L77" s="847"/>
      <c r="M77" s="847"/>
      <c r="N77" s="847"/>
      <c r="O77" s="847"/>
      <c r="P77" s="847"/>
      <c r="Q77" s="847"/>
      <c r="R77" s="847"/>
      <c r="S77" s="847"/>
      <c r="T77" s="847"/>
      <c r="U77" s="847"/>
      <c r="V77" s="847"/>
      <c r="W77" s="847"/>
      <c r="X77" s="847"/>
      <c r="Y77" s="847"/>
      <c r="Z77" s="124"/>
      <c r="AA77" s="124"/>
      <c r="AB77" s="124"/>
      <c r="AC77" s="124"/>
      <c r="AD77" s="124"/>
      <c r="AE77" s="124"/>
      <c r="AF77" s="124"/>
      <c r="AG77" s="124"/>
      <c r="AH77" s="124"/>
      <c r="AI77" s="124"/>
      <c r="AJ77" s="124"/>
      <c r="AK77" s="124"/>
      <c r="AL77" s="124"/>
      <c r="AM77" s="124"/>
    </row>
    <row r="78" spans="2:39">
      <c r="C78" s="1148"/>
      <c r="D78" s="1148"/>
      <c r="E78" s="1148"/>
      <c r="F78" s="1148"/>
      <c r="G78" s="1148"/>
      <c r="H78" s="1148"/>
      <c r="I78" s="1148"/>
      <c r="J78" s="847"/>
      <c r="K78" s="847"/>
      <c r="L78" s="847"/>
      <c r="M78" s="847"/>
      <c r="N78" s="847"/>
      <c r="O78" s="847"/>
      <c r="P78" s="847"/>
      <c r="Q78" s="847"/>
      <c r="R78" s="847"/>
      <c r="S78" s="847"/>
      <c r="T78" s="847"/>
      <c r="U78" s="847"/>
      <c r="V78" s="847"/>
      <c r="W78" s="847"/>
      <c r="X78" s="847"/>
      <c r="Y78" s="847"/>
      <c r="Z78" s="124"/>
      <c r="AA78" s="124"/>
      <c r="AB78" s="124"/>
      <c r="AC78" s="124"/>
      <c r="AD78" s="124"/>
      <c r="AE78" s="124"/>
      <c r="AF78" s="124"/>
      <c r="AG78" s="124"/>
      <c r="AH78" s="124"/>
      <c r="AI78" s="124"/>
      <c r="AJ78" s="124"/>
      <c r="AK78" s="124"/>
      <c r="AL78" s="124"/>
      <c r="AM78" s="124"/>
    </row>
    <row r="79" spans="2:39">
      <c r="J79" s="847"/>
      <c r="K79" s="847"/>
      <c r="L79" s="847"/>
      <c r="M79" s="847"/>
      <c r="N79" s="847"/>
      <c r="O79" s="847"/>
      <c r="P79" s="847"/>
      <c r="Q79" s="847"/>
      <c r="R79" s="847"/>
      <c r="S79" s="847"/>
      <c r="T79" s="847"/>
      <c r="U79" s="847"/>
      <c r="V79" s="847"/>
      <c r="W79" s="847"/>
      <c r="X79" s="847"/>
      <c r="Y79" s="847"/>
      <c r="Z79" s="124"/>
      <c r="AA79" s="124"/>
      <c r="AB79" s="124"/>
      <c r="AC79" s="124"/>
      <c r="AD79" s="124"/>
      <c r="AE79" s="124"/>
      <c r="AF79" s="124"/>
      <c r="AG79" s="124"/>
      <c r="AH79" s="124"/>
      <c r="AI79" s="124"/>
      <c r="AJ79" s="124"/>
      <c r="AK79" s="124"/>
      <c r="AL79" s="124"/>
      <c r="AM79" s="124"/>
    </row>
    <row r="80" spans="2:39">
      <c r="C80" s="1148"/>
      <c r="D80" s="1148"/>
      <c r="E80" s="1148"/>
      <c r="F80" s="1148"/>
      <c r="G80" s="1148"/>
      <c r="H80" s="1148"/>
      <c r="I80" s="1148"/>
      <c r="J80" s="847"/>
      <c r="K80" s="847"/>
      <c r="L80" s="847"/>
      <c r="M80" s="847"/>
      <c r="N80" s="847"/>
      <c r="O80" s="847"/>
      <c r="P80" s="847"/>
      <c r="Q80" s="847"/>
      <c r="R80" s="847"/>
      <c r="S80" s="847"/>
      <c r="T80" s="847"/>
      <c r="U80" s="847"/>
      <c r="V80" s="847"/>
      <c r="W80" s="847"/>
      <c r="X80" s="847"/>
      <c r="Y80" s="847"/>
      <c r="Z80" s="124"/>
      <c r="AA80" s="124"/>
      <c r="AB80" s="124"/>
      <c r="AC80" s="124"/>
      <c r="AD80" s="124"/>
      <c r="AE80" s="124"/>
      <c r="AF80" s="124"/>
      <c r="AG80" s="124"/>
      <c r="AH80" s="124"/>
      <c r="AI80" s="124"/>
      <c r="AJ80" s="124"/>
      <c r="AK80" s="124"/>
      <c r="AL80" s="124"/>
      <c r="AM80" s="124"/>
    </row>
    <row r="81" spans="3:39">
      <c r="J81" s="847"/>
      <c r="K81" s="847"/>
      <c r="L81" s="847"/>
      <c r="M81" s="847"/>
      <c r="N81" s="847"/>
      <c r="O81" s="847"/>
      <c r="P81" s="847"/>
      <c r="Q81" s="847"/>
      <c r="R81" s="847"/>
      <c r="S81" s="847"/>
      <c r="T81" s="847"/>
      <c r="U81" s="847"/>
      <c r="V81" s="847"/>
      <c r="W81" s="847"/>
      <c r="X81" s="847"/>
      <c r="Y81" s="847"/>
      <c r="Z81" s="124"/>
      <c r="AA81" s="124"/>
      <c r="AB81" s="124"/>
      <c r="AC81" s="124"/>
      <c r="AD81" s="124"/>
      <c r="AE81" s="124"/>
      <c r="AF81" s="124"/>
      <c r="AG81" s="124"/>
      <c r="AH81" s="124"/>
      <c r="AI81" s="124"/>
      <c r="AJ81" s="124"/>
      <c r="AK81" s="124"/>
      <c r="AL81" s="124"/>
      <c r="AM81" s="124"/>
    </row>
    <row r="82" spans="3:39">
      <c r="C82" s="1148"/>
      <c r="D82" s="1148"/>
      <c r="E82" s="1148"/>
      <c r="F82" s="1148"/>
      <c r="G82" s="1148"/>
      <c r="H82" s="1148"/>
      <c r="I82" s="1148"/>
      <c r="J82" s="847"/>
      <c r="K82" s="847"/>
      <c r="L82" s="847"/>
      <c r="M82" s="847"/>
      <c r="N82" s="847"/>
      <c r="O82" s="847"/>
      <c r="P82" s="847"/>
      <c r="Q82" s="847"/>
      <c r="R82" s="847"/>
      <c r="S82" s="847"/>
      <c r="T82" s="847"/>
      <c r="U82" s="847"/>
      <c r="V82" s="847"/>
      <c r="W82" s="847"/>
      <c r="X82" s="847"/>
      <c r="Y82" s="847"/>
      <c r="Z82" s="124"/>
      <c r="AA82" s="124"/>
      <c r="AB82" s="124"/>
      <c r="AC82" s="124"/>
      <c r="AD82" s="124"/>
      <c r="AE82" s="124"/>
      <c r="AF82" s="124"/>
      <c r="AG82" s="124"/>
      <c r="AH82" s="124"/>
      <c r="AI82" s="124"/>
      <c r="AJ82" s="124"/>
      <c r="AK82" s="124"/>
      <c r="AL82" s="124"/>
      <c r="AM82" s="124"/>
    </row>
    <row r="83" spans="3:39">
      <c r="J83" s="847"/>
      <c r="K83" s="847"/>
      <c r="L83" s="847"/>
      <c r="M83" s="847"/>
      <c r="N83" s="847"/>
      <c r="O83" s="847"/>
      <c r="P83" s="847"/>
      <c r="Q83" s="847"/>
      <c r="R83" s="847"/>
      <c r="S83" s="847"/>
      <c r="T83" s="847"/>
      <c r="U83" s="847"/>
      <c r="V83" s="847"/>
      <c r="W83" s="847"/>
      <c r="X83" s="847"/>
      <c r="Y83" s="847"/>
      <c r="Z83" s="124"/>
      <c r="AA83" s="124"/>
      <c r="AB83" s="124"/>
      <c r="AC83" s="124"/>
      <c r="AD83" s="124"/>
      <c r="AE83" s="124"/>
      <c r="AF83" s="124"/>
      <c r="AG83" s="124"/>
      <c r="AH83" s="124"/>
      <c r="AI83" s="124"/>
      <c r="AJ83" s="124"/>
      <c r="AK83" s="124"/>
      <c r="AL83" s="124"/>
      <c r="AM83" s="124"/>
    </row>
    <row r="84" spans="3:39">
      <c r="C84" s="1148"/>
      <c r="D84" s="1148"/>
      <c r="E84" s="1148"/>
      <c r="F84" s="1148"/>
      <c r="G84" s="1148"/>
      <c r="H84" s="1148"/>
      <c r="I84" s="1148"/>
      <c r="J84" s="847"/>
      <c r="K84" s="847"/>
      <c r="L84" s="847"/>
      <c r="M84" s="847"/>
      <c r="N84" s="847"/>
      <c r="O84" s="847"/>
      <c r="P84" s="847"/>
      <c r="Q84" s="847"/>
      <c r="R84" s="847"/>
      <c r="S84" s="847"/>
      <c r="T84" s="847"/>
      <c r="U84" s="847"/>
      <c r="V84" s="847"/>
      <c r="W84" s="847"/>
      <c r="X84" s="847"/>
      <c r="Y84" s="847"/>
      <c r="Z84" s="124"/>
      <c r="AA84" s="124"/>
      <c r="AB84" s="124"/>
      <c r="AC84" s="124"/>
      <c r="AD84" s="124"/>
      <c r="AE84" s="124"/>
      <c r="AF84" s="124"/>
      <c r="AG84" s="124"/>
      <c r="AH84" s="124"/>
      <c r="AI84" s="124"/>
      <c r="AJ84" s="124"/>
      <c r="AK84" s="124"/>
      <c r="AL84" s="124"/>
      <c r="AM84" s="124"/>
    </row>
    <row r="85" spans="3:39">
      <c r="J85" s="847"/>
      <c r="K85" s="847"/>
      <c r="L85" s="847"/>
      <c r="M85" s="847"/>
      <c r="N85" s="847"/>
      <c r="O85" s="847"/>
      <c r="P85" s="847"/>
      <c r="Q85" s="847"/>
      <c r="R85" s="847"/>
      <c r="S85" s="847"/>
      <c r="T85" s="847"/>
      <c r="U85" s="847"/>
      <c r="V85" s="847"/>
      <c r="W85" s="847"/>
      <c r="X85" s="847"/>
      <c r="Y85" s="847"/>
      <c r="Z85" s="124"/>
      <c r="AA85" s="124"/>
      <c r="AB85" s="124"/>
      <c r="AC85" s="124"/>
      <c r="AD85" s="124"/>
      <c r="AE85" s="124"/>
      <c r="AF85" s="124"/>
      <c r="AG85" s="124"/>
      <c r="AH85" s="124"/>
      <c r="AI85" s="124"/>
      <c r="AJ85" s="124"/>
      <c r="AK85" s="124"/>
      <c r="AL85" s="124"/>
      <c r="AM85" s="124"/>
    </row>
    <row r="86" spans="3:39">
      <c r="C86" s="1148"/>
      <c r="D86" s="1148"/>
      <c r="E86" s="1148"/>
      <c r="F86" s="1148"/>
      <c r="G86" s="1148"/>
      <c r="H86" s="1148"/>
      <c r="I86" s="1148"/>
      <c r="J86" s="847"/>
      <c r="K86" s="847"/>
      <c r="L86" s="847"/>
      <c r="M86" s="847"/>
      <c r="N86" s="847"/>
      <c r="O86" s="847"/>
      <c r="P86" s="847"/>
      <c r="Q86" s="847"/>
      <c r="R86" s="847"/>
      <c r="S86" s="847"/>
      <c r="T86" s="847"/>
      <c r="U86" s="847"/>
      <c r="V86" s="847"/>
      <c r="W86" s="847"/>
      <c r="X86" s="847"/>
      <c r="Y86" s="847"/>
      <c r="Z86" s="124"/>
      <c r="AA86" s="124"/>
      <c r="AB86" s="124"/>
      <c r="AC86" s="124"/>
      <c r="AD86" s="124"/>
      <c r="AE86" s="124"/>
      <c r="AF86" s="124"/>
      <c r="AG86" s="124"/>
      <c r="AH86" s="124"/>
      <c r="AI86" s="124"/>
      <c r="AJ86" s="124"/>
      <c r="AK86" s="124"/>
      <c r="AL86" s="124"/>
      <c r="AM86" s="124"/>
    </row>
    <row r="87" spans="3:39">
      <c r="J87" s="847"/>
      <c r="K87" s="847"/>
      <c r="L87" s="847"/>
      <c r="M87" s="847"/>
      <c r="N87" s="847"/>
      <c r="O87" s="847"/>
      <c r="P87" s="847"/>
      <c r="Q87" s="847"/>
      <c r="R87" s="847"/>
      <c r="S87" s="847"/>
      <c r="T87" s="847"/>
      <c r="U87" s="847"/>
      <c r="V87" s="847"/>
      <c r="W87" s="847"/>
      <c r="X87" s="847"/>
      <c r="Y87" s="847"/>
      <c r="Z87" s="124"/>
      <c r="AA87" s="124"/>
      <c r="AB87" s="124"/>
      <c r="AC87" s="124"/>
      <c r="AD87" s="124"/>
      <c r="AE87" s="124"/>
      <c r="AF87" s="124"/>
      <c r="AG87" s="124"/>
      <c r="AH87" s="124"/>
      <c r="AI87" s="124"/>
      <c r="AJ87" s="124"/>
      <c r="AK87" s="124"/>
      <c r="AL87" s="124"/>
      <c r="AM87" s="124"/>
    </row>
    <row r="88" spans="3:39">
      <c r="C88" s="1148"/>
      <c r="D88" s="1148"/>
      <c r="E88" s="1148"/>
      <c r="F88" s="1148"/>
      <c r="G88" s="1148"/>
      <c r="H88" s="1148"/>
      <c r="I88" s="1148"/>
      <c r="J88" s="847"/>
      <c r="K88" s="847"/>
      <c r="L88" s="847"/>
      <c r="M88" s="847"/>
      <c r="N88" s="847"/>
      <c r="O88" s="847"/>
      <c r="P88" s="847"/>
      <c r="Q88" s="847"/>
      <c r="R88" s="847"/>
      <c r="S88" s="847"/>
      <c r="T88" s="847"/>
      <c r="U88" s="847"/>
      <c r="V88" s="847"/>
      <c r="W88" s="847"/>
      <c r="X88" s="847"/>
      <c r="Y88" s="847"/>
      <c r="Z88" s="124"/>
      <c r="AA88" s="124"/>
      <c r="AB88" s="124"/>
      <c r="AC88" s="124"/>
      <c r="AD88" s="124"/>
      <c r="AE88" s="124"/>
      <c r="AF88" s="124"/>
      <c r="AG88" s="124"/>
      <c r="AH88" s="124"/>
      <c r="AI88" s="124"/>
      <c r="AJ88" s="124"/>
      <c r="AK88" s="124"/>
      <c r="AL88" s="124"/>
      <c r="AM88" s="124"/>
    </row>
    <row r="89" spans="3:39">
      <c r="C89" s="1153"/>
      <c r="D89" s="1151"/>
      <c r="E89" s="1151"/>
      <c r="F89" s="1151"/>
      <c r="G89" s="1151"/>
      <c r="H89" s="1151"/>
      <c r="I89" s="1151"/>
      <c r="J89" s="1151"/>
      <c r="K89" s="1151"/>
      <c r="L89" s="1151"/>
      <c r="M89" s="1151"/>
      <c r="N89" s="1151"/>
      <c r="O89" s="1151"/>
      <c r="P89" s="1151"/>
      <c r="Q89" s="1151"/>
      <c r="R89" s="1151"/>
      <c r="S89" s="1151"/>
      <c r="T89" s="1151"/>
      <c r="U89" s="1151"/>
      <c r="V89" s="1151"/>
      <c r="W89" s="1151"/>
      <c r="X89" s="1151"/>
      <c r="Y89" s="1151"/>
      <c r="Z89" s="1151"/>
    </row>
  </sheetData>
  <sheetProtection algorithmName="SHA-512" hashValue="48lr0BB/7ZUn2IZAkMlUrBineM+TASflwvtdjG680cbnjZjZeHSy6QdJEvi0R294u74ynT7o4THXDpeqXct3nA==" saltValue="pAAhFjje3jojhSh883nslQ==" spinCount="100000" sheet="1" objects="1" scenarios="1"/>
  <mergeCells count="123">
    <mergeCell ref="D53:Z53"/>
    <mergeCell ref="B50:H50"/>
    <mergeCell ref="I50:M52"/>
    <mergeCell ref="O50:AL50"/>
    <mergeCell ref="B51:D51"/>
    <mergeCell ref="F51:H51"/>
    <mergeCell ref="O51:AL51"/>
    <mergeCell ref="B52:H52"/>
    <mergeCell ref="O52:AL52"/>
    <mergeCell ref="B47:H47"/>
    <mergeCell ref="I47:M49"/>
    <mergeCell ref="O47:AL47"/>
    <mergeCell ref="B48:D48"/>
    <mergeCell ref="F48:H48"/>
    <mergeCell ref="O48:AL48"/>
    <mergeCell ref="B49:H49"/>
    <mergeCell ref="O49:AL49"/>
    <mergeCell ref="B44:H44"/>
    <mergeCell ref="I44:M46"/>
    <mergeCell ref="O44:AL44"/>
    <mergeCell ref="B45:D45"/>
    <mergeCell ref="F45:H45"/>
    <mergeCell ref="O45:AL45"/>
    <mergeCell ref="B46:H46"/>
    <mergeCell ref="O46:AL46"/>
    <mergeCell ref="B41:H41"/>
    <mergeCell ref="I41:M43"/>
    <mergeCell ref="O41:AL41"/>
    <mergeCell ref="B42:D42"/>
    <mergeCell ref="F42:H42"/>
    <mergeCell ref="O42:AL42"/>
    <mergeCell ref="B43:H43"/>
    <mergeCell ref="O43:AL43"/>
    <mergeCell ref="B37:C37"/>
    <mergeCell ref="D37:AL37"/>
    <mergeCell ref="B38:H38"/>
    <mergeCell ref="I38:M40"/>
    <mergeCell ref="N38:AL40"/>
    <mergeCell ref="B39:H39"/>
    <mergeCell ref="B40:H40"/>
    <mergeCell ref="B33:H33"/>
    <mergeCell ref="I33:M35"/>
    <mergeCell ref="O33:AL33"/>
    <mergeCell ref="B34:D34"/>
    <mergeCell ref="F34:H34"/>
    <mergeCell ref="O34:AL34"/>
    <mergeCell ref="B35:H35"/>
    <mergeCell ref="O35:AL35"/>
    <mergeCell ref="B30:H30"/>
    <mergeCell ref="I30:M32"/>
    <mergeCell ref="O30:AL30"/>
    <mergeCell ref="B31:D31"/>
    <mergeCell ref="F31:H31"/>
    <mergeCell ref="O31:AL31"/>
    <mergeCell ref="B32:H32"/>
    <mergeCell ref="O32:AL32"/>
    <mergeCell ref="B27:H27"/>
    <mergeCell ref="I27:M29"/>
    <mergeCell ref="O27:AL27"/>
    <mergeCell ref="B28:D28"/>
    <mergeCell ref="F28:H28"/>
    <mergeCell ref="O28:AL28"/>
    <mergeCell ref="B29:H29"/>
    <mergeCell ref="O29:AL29"/>
    <mergeCell ref="B24:H24"/>
    <mergeCell ref="I24:M26"/>
    <mergeCell ref="O24:AL24"/>
    <mergeCell ref="B25:D25"/>
    <mergeCell ref="F25:H25"/>
    <mergeCell ref="O25:AL25"/>
    <mergeCell ref="B26:H26"/>
    <mergeCell ref="O26:AL26"/>
    <mergeCell ref="B21:H21"/>
    <mergeCell ref="I21:M23"/>
    <mergeCell ref="O21:AL21"/>
    <mergeCell ref="B22:D22"/>
    <mergeCell ref="F22:H22"/>
    <mergeCell ref="O22:AL22"/>
    <mergeCell ref="B23:H23"/>
    <mergeCell ref="O23:AL23"/>
    <mergeCell ref="B18:H18"/>
    <mergeCell ref="I18:M20"/>
    <mergeCell ref="O18:AL18"/>
    <mergeCell ref="B19:D19"/>
    <mergeCell ref="F19:H19"/>
    <mergeCell ref="O19:AL19"/>
    <mergeCell ref="B20:H20"/>
    <mergeCell ref="O20:AL20"/>
    <mergeCell ref="B15:H15"/>
    <mergeCell ref="I15:M17"/>
    <mergeCell ref="O15:AL15"/>
    <mergeCell ref="B16:D16"/>
    <mergeCell ref="F16:H16"/>
    <mergeCell ref="O16:AL16"/>
    <mergeCell ref="B17:H17"/>
    <mergeCell ref="O17:AL17"/>
    <mergeCell ref="B12:H12"/>
    <mergeCell ref="I12:M14"/>
    <mergeCell ref="O12:AL12"/>
    <mergeCell ref="B13:D13"/>
    <mergeCell ref="F13:H13"/>
    <mergeCell ref="O13:AL13"/>
    <mergeCell ref="B14:H14"/>
    <mergeCell ref="O14:AL14"/>
    <mergeCell ref="A1:AM1"/>
    <mergeCell ref="A3:Y3"/>
    <mergeCell ref="Z3:AM3"/>
    <mergeCell ref="B4:C4"/>
    <mergeCell ref="D4:AL4"/>
    <mergeCell ref="B9:H9"/>
    <mergeCell ref="I9:M11"/>
    <mergeCell ref="O9:AL9"/>
    <mergeCell ref="B10:D10"/>
    <mergeCell ref="F10:H10"/>
    <mergeCell ref="O10:AL10"/>
    <mergeCell ref="B11:H11"/>
    <mergeCell ref="O11:AL11"/>
    <mergeCell ref="E5:AL5"/>
    <mergeCell ref="B6:H6"/>
    <mergeCell ref="I6:M8"/>
    <mergeCell ref="N6:AL8"/>
    <mergeCell ref="B7:H7"/>
    <mergeCell ref="B8:H8"/>
  </mergeCells>
  <phoneticPr fontId="4"/>
  <conditionalFormatting sqref="B9:I9 B10:H11 B12:I12 B13:H14 B15:I15 B16:H17 B18:I18 B19:H20 B21:I21 B22:H23 B24:I24 B25:H26 B27:I27 B28:H29">
    <cfRule type="containsBlanks" dxfId="98" priority="24">
      <formula>LEN(TRIM(B9))=0</formula>
    </cfRule>
  </conditionalFormatting>
  <conditionalFormatting sqref="B30:I30 B31:H32">
    <cfRule type="containsBlanks" dxfId="97" priority="15">
      <formula>LEN(TRIM(B30))=0</formula>
    </cfRule>
  </conditionalFormatting>
  <conditionalFormatting sqref="B33:I33 B34:H35">
    <cfRule type="containsBlanks" dxfId="96" priority="12">
      <formula>LEN(TRIM(B33))=0</formula>
    </cfRule>
  </conditionalFormatting>
  <conditionalFormatting sqref="B41:I41 B42:H43 B47:I47 B48:H49">
    <cfRule type="containsBlanks" dxfId="95" priority="9">
      <formula>LEN(TRIM(B41))=0</formula>
    </cfRule>
  </conditionalFormatting>
  <conditionalFormatting sqref="B44:I44 B45:H46">
    <cfRule type="containsBlanks" dxfId="94" priority="3">
      <formula>LEN(TRIM(B44))=0</formula>
    </cfRule>
  </conditionalFormatting>
  <conditionalFormatting sqref="B50:I50 B51:H52">
    <cfRule type="containsBlanks" dxfId="93" priority="6">
      <formula>LEN(TRIM(B50))=0</formula>
    </cfRule>
  </conditionalFormatting>
  <conditionalFormatting sqref="B64:I64 B65:H66 B67:I67 B68:H69">
    <cfRule type="containsBlanks" dxfId="92" priority="21">
      <formula>LEN(TRIM(B64))=0</formula>
    </cfRule>
  </conditionalFormatting>
  <conditionalFormatting sqref="B70:I70 B71:H72">
    <cfRule type="containsBlanks" dxfId="91" priority="18">
      <formula>LEN(TRIM(B70))=0</formula>
    </cfRule>
  </conditionalFormatting>
  <conditionalFormatting sqref="N9:AL35">
    <cfRule type="containsBlanks" dxfId="90" priority="10">
      <formula>LEN(TRIM(N9))=0</formula>
    </cfRule>
  </conditionalFormatting>
  <conditionalFormatting sqref="N41:AL52">
    <cfRule type="containsBlanks" dxfId="89" priority="1">
      <formula>LEN(TRIM(N41))=0</formula>
    </cfRule>
  </conditionalFormatting>
  <conditionalFormatting sqref="N64:AL72">
    <cfRule type="containsBlanks" dxfId="88"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167F-0A38-423C-AB49-43BA9B1C5FE3}">
  <sheetPr>
    <tabColor theme="7" tint="0.59999389629810485"/>
  </sheetPr>
  <dimension ref="A1:AT65"/>
  <sheetViews>
    <sheetView showGridLines="0" view="pageBreakPreview" zoomScaleNormal="100" zoomScaleSheetLayoutView="100" workbookViewId="0">
      <selection activeCell="AC6" sqref="AC6:AM6"/>
    </sheetView>
  </sheetViews>
  <sheetFormatPr defaultColWidth="8" defaultRowHeight="12"/>
  <cols>
    <col min="1" max="1" width="1.375" style="54" customWidth="1"/>
    <col min="2" max="2" width="1.625" style="54" customWidth="1"/>
    <col min="3" max="27" width="2.375" style="54" customWidth="1"/>
    <col min="28" max="28" width="2.625" style="54" customWidth="1"/>
    <col min="29" max="39" width="2.375" style="54" customWidth="1"/>
    <col min="40" max="40" width="2.125" style="54" customWidth="1"/>
    <col min="41" max="70" width="2.375" style="54" customWidth="1"/>
    <col min="71" max="16384" width="8" style="54"/>
  </cols>
  <sheetData>
    <row r="1" spans="1:46" ht="14.1" customHeight="1">
      <c r="A1" s="1743" t="s">
        <v>1235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P1" s="665"/>
      <c r="AQ1" s="665"/>
      <c r="AR1" s="665"/>
      <c r="AS1" s="665"/>
      <c r="AT1" s="665"/>
    </row>
    <row r="2" spans="1:46" ht="5.0999999999999996" customHeight="1" thickBot="1"/>
    <row r="3" spans="1:46" ht="14.1" customHeight="1">
      <c r="B3" s="1745" t="s">
        <v>319</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1829" t="s">
        <v>118</v>
      </c>
      <c r="AC3" s="1746"/>
      <c r="AD3" s="1746"/>
      <c r="AE3" s="1746"/>
      <c r="AF3" s="1746"/>
      <c r="AG3" s="1746"/>
      <c r="AH3" s="1746"/>
      <c r="AI3" s="1746"/>
      <c r="AJ3" s="1746"/>
      <c r="AK3" s="1746"/>
      <c r="AL3" s="1746"/>
      <c r="AM3" s="1746"/>
      <c r="AN3" s="1830"/>
    </row>
    <row r="4" spans="1:46" ht="6.75" customHeight="1">
      <c r="B4" s="818"/>
      <c r="C4" s="1154"/>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758"/>
      <c r="AB4" s="1155"/>
      <c r="AC4" s="1156"/>
      <c r="AD4" s="1156"/>
      <c r="AE4" s="1156"/>
      <c r="AF4" s="1156"/>
      <c r="AG4" s="1156"/>
      <c r="AH4" s="1156"/>
      <c r="AI4" s="1156"/>
      <c r="AJ4" s="1156"/>
      <c r="AK4" s="1156"/>
      <c r="AL4" s="1156"/>
      <c r="AM4" s="1156"/>
      <c r="AN4" s="962"/>
    </row>
    <row r="5" spans="1:46" ht="14.1" customHeight="1">
      <c r="A5" s="55"/>
      <c r="B5" s="2009">
        <v>6</v>
      </c>
      <c r="C5" s="2010"/>
      <c r="D5" s="1859" t="s">
        <v>692</v>
      </c>
      <c r="E5" s="1859"/>
      <c r="F5" s="1859"/>
      <c r="G5" s="1859"/>
      <c r="H5" s="1859"/>
      <c r="I5" s="1859"/>
      <c r="J5" s="1859"/>
      <c r="K5" s="1859"/>
      <c r="L5" s="1859"/>
      <c r="M5" s="1859"/>
      <c r="N5" s="1859"/>
      <c r="O5" s="1859"/>
      <c r="P5" s="1859"/>
      <c r="Q5" s="1859"/>
      <c r="R5" s="1859"/>
      <c r="S5" s="1859"/>
      <c r="T5" s="1859"/>
      <c r="U5" s="1859"/>
      <c r="V5" s="1859"/>
      <c r="W5" s="1859"/>
      <c r="X5" s="1859"/>
      <c r="Y5" s="1859"/>
      <c r="Z5" s="1859"/>
      <c r="AA5" s="55"/>
      <c r="AB5" s="923"/>
      <c r="AC5" s="67"/>
      <c r="AD5" s="67"/>
      <c r="AE5" s="67"/>
      <c r="AF5" s="67"/>
      <c r="AG5" s="67"/>
      <c r="AH5" s="67"/>
      <c r="AI5" s="67"/>
      <c r="AJ5" s="67"/>
      <c r="AK5" s="67"/>
      <c r="AL5" s="67"/>
      <c r="AM5" s="67"/>
      <c r="AN5" s="962"/>
    </row>
    <row r="6" spans="1:46" ht="14.1" customHeight="1">
      <c r="A6" s="55"/>
      <c r="B6" s="1814" t="s">
        <v>694</v>
      </c>
      <c r="C6" s="1675"/>
      <c r="D6" s="1815" t="s">
        <v>693</v>
      </c>
      <c r="E6" s="1815"/>
      <c r="F6" s="1815"/>
      <c r="G6" s="1815"/>
      <c r="H6" s="1815"/>
      <c r="I6" s="1815"/>
      <c r="J6" s="1815"/>
      <c r="K6" s="1815"/>
      <c r="L6" s="1815"/>
      <c r="M6" s="1815"/>
      <c r="N6" s="1815"/>
      <c r="O6" s="1815"/>
      <c r="P6" s="1815"/>
      <c r="Q6" s="1815"/>
      <c r="R6" s="1815"/>
      <c r="S6" s="1815"/>
      <c r="T6" s="1815"/>
      <c r="U6" s="1815"/>
      <c r="V6" s="1815"/>
      <c r="W6" s="1815"/>
      <c r="X6" s="1815"/>
      <c r="Y6" s="1815"/>
      <c r="Z6" s="1815"/>
      <c r="AA6" s="80"/>
      <c r="AB6" s="587" t="s">
        <v>127</v>
      </c>
      <c r="AC6" s="2163" t="s">
        <v>1009</v>
      </c>
      <c r="AD6" s="2163"/>
      <c r="AE6" s="2163"/>
      <c r="AF6" s="2163"/>
      <c r="AG6" s="2163"/>
      <c r="AH6" s="2163"/>
      <c r="AI6" s="2163"/>
      <c r="AJ6" s="2163"/>
      <c r="AK6" s="2163"/>
      <c r="AL6" s="2163"/>
      <c r="AM6" s="2163"/>
      <c r="AN6" s="962"/>
    </row>
    <row r="7" spans="1:46" ht="14.1" customHeight="1">
      <c r="A7" s="55"/>
      <c r="B7" s="61"/>
      <c r="C7" s="55"/>
      <c r="D7" s="55"/>
      <c r="E7" s="55"/>
      <c r="F7" s="55"/>
      <c r="G7" s="55"/>
      <c r="H7" s="55"/>
      <c r="I7" s="55"/>
      <c r="J7" s="55"/>
      <c r="K7" s="55"/>
      <c r="L7" s="55"/>
      <c r="M7" s="55"/>
      <c r="N7" s="55"/>
      <c r="O7" s="55"/>
      <c r="P7" s="55"/>
      <c r="Q7" s="55"/>
      <c r="R7" s="55"/>
      <c r="T7" s="759"/>
      <c r="U7" s="759"/>
      <c r="V7" s="759"/>
      <c r="W7" s="759"/>
      <c r="X7" s="759"/>
      <c r="Y7" s="759"/>
      <c r="Z7" s="759"/>
      <c r="AA7" s="80"/>
      <c r="AB7" s="552" t="s">
        <v>150</v>
      </c>
      <c r="AC7" s="1812" t="s">
        <v>1010</v>
      </c>
      <c r="AD7" s="1812"/>
      <c r="AE7" s="1812"/>
      <c r="AF7" s="1812"/>
      <c r="AG7" s="1812"/>
      <c r="AH7" s="1812"/>
      <c r="AI7" s="1812"/>
      <c r="AJ7" s="1812"/>
      <c r="AK7" s="1812"/>
      <c r="AL7" s="1812"/>
      <c r="AM7" s="1812"/>
      <c r="AN7" s="962"/>
    </row>
    <row r="8" spans="1:46" ht="14.1" customHeight="1">
      <c r="A8" s="55"/>
      <c r="B8" s="1814" t="s">
        <v>498</v>
      </c>
      <c r="C8" s="1675"/>
      <c r="D8" s="1815" t="s">
        <v>695</v>
      </c>
      <c r="E8" s="1815"/>
      <c r="F8" s="1815"/>
      <c r="G8" s="1815"/>
      <c r="H8" s="1815"/>
      <c r="I8" s="1815"/>
      <c r="J8" s="1815"/>
      <c r="K8" s="1815"/>
      <c r="L8" s="1815"/>
      <c r="M8" s="1815"/>
      <c r="N8" s="1815"/>
      <c r="O8" s="2185" t="s">
        <v>142</v>
      </c>
      <c r="P8" s="2185"/>
      <c r="Q8" s="2185"/>
      <c r="R8" s="2185"/>
      <c r="S8" s="94" t="s">
        <v>99</v>
      </c>
      <c r="T8" s="2185"/>
      <c r="U8" s="2185"/>
      <c r="V8" s="829" t="s">
        <v>82</v>
      </c>
      <c r="W8" s="2185"/>
      <c r="X8" s="2185"/>
      <c r="Y8" s="829" t="s">
        <v>41</v>
      </c>
      <c r="Z8" s="1157"/>
      <c r="AA8" s="1157"/>
      <c r="AB8" s="1158"/>
      <c r="AC8" s="1812"/>
      <c r="AD8" s="1812"/>
      <c r="AE8" s="1812"/>
      <c r="AF8" s="1812"/>
      <c r="AG8" s="1812"/>
      <c r="AH8" s="1812"/>
      <c r="AI8" s="1812"/>
      <c r="AJ8" s="1812"/>
      <c r="AK8" s="1812"/>
      <c r="AL8" s="1812"/>
      <c r="AM8" s="1812"/>
      <c r="AN8" s="962"/>
    </row>
    <row r="9" spans="1:46" ht="14.1" customHeight="1">
      <c r="A9" s="55"/>
      <c r="B9" s="61"/>
      <c r="C9" s="55"/>
      <c r="D9" s="531" t="s">
        <v>467</v>
      </c>
      <c r="E9" s="1815" t="s">
        <v>696</v>
      </c>
      <c r="F9" s="1815"/>
      <c r="G9" s="1815"/>
      <c r="H9" s="1815"/>
      <c r="I9" s="1815"/>
      <c r="J9" s="1815"/>
      <c r="K9" s="1815"/>
      <c r="L9" s="1815"/>
      <c r="M9" s="1815"/>
      <c r="N9" s="1815"/>
      <c r="O9" s="1815"/>
      <c r="P9" s="1815"/>
      <c r="Q9" s="1815"/>
      <c r="R9" s="1815"/>
      <c r="S9" s="1815"/>
      <c r="T9" s="1815"/>
      <c r="U9" s="1815"/>
      <c r="V9" s="1815"/>
      <c r="W9" s="1815"/>
      <c r="X9" s="1815"/>
      <c r="Y9" s="1815"/>
      <c r="Z9" s="1815"/>
      <c r="AA9" s="55"/>
      <c r="AB9" s="71"/>
      <c r="AC9" s="1812"/>
      <c r="AD9" s="1812"/>
      <c r="AE9" s="1812"/>
      <c r="AF9" s="1812"/>
      <c r="AG9" s="1812"/>
      <c r="AH9" s="1812"/>
      <c r="AI9" s="1812"/>
      <c r="AJ9" s="1812"/>
      <c r="AK9" s="1812"/>
      <c r="AL9" s="1812"/>
      <c r="AM9" s="1812"/>
      <c r="AN9" s="1159"/>
    </row>
    <row r="10" spans="1:46" ht="14.1" customHeight="1">
      <c r="A10" s="55"/>
      <c r="B10" s="61"/>
      <c r="C10" s="55"/>
      <c r="D10" s="55"/>
      <c r="E10" s="4219"/>
      <c r="F10" s="4219"/>
      <c r="G10" s="4219"/>
      <c r="H10" s="4219"/>
      <c r="I10" s="4219"/>
      <c r="J10" s="4219"/>
      <c r="K10" s="4219"/>
      <c r="L10" s="4219"/>
      <c r="M10" s="4219"/>
      <c r="N10" s="4219"/>
      <c r="O10" s="4219"/>
      <c r="P10" s="4219"/>
      <c r="Q10" s="4219"/>
      <c r="R10" s="4219"/>
      <c r="S10" s="4219"/>
      <c r="T10" s="4219"/>
      <c r="U10" s="4219"/>
      <c r="V10" s="4219"/>
      <c r="W10" s="4219"/>
      <c r="X10" s="4219"/>
      <c r="Y10" s="4219"/>
      <c r="Z10" s="4219"/>
      <c r="AA10" s="55"/>
      <c r="AB10" s="71"/>
      <c r="AC10" s="118"/>
      <c r="AD10" s="67"/>
      <c r="AE10" s="118"/>
      <c r="AF10" s="118"/>
      <c r="AG10" s="118"/>
      <c r="AH10" s="118"/>
      <c r="AI10" s="118"/>
      <c r="AJ10" s="118"/>
      <c r="AK10" s="118"/>
      <c r="AL10" s="118"/>
      <c r="AM10" s="118"/>
      <c r="AN10" s="962"/>
    </row>
    <row r="11" spans="1:46" ht="14.1" customHeight="1">
      <c r="A11" s="55"/>
      <c r="B11" s="61"/>
      <c r="C11" s="55"/>
      <c r="D11" s="55"/>
      <c r="E11" s="4219"/>
      <c r="F11" s="4219"/>
      <c r="G11" s="4219"/>
      <c r="H11" s="4219"/>
      <c r="I11" s="4219"/>
      <c r="J11" s="4219"/>
      <c r="K11" s="4219"/>
      <c r="L11" s="4219"/>
      <c r="M11" s="4219"/>
      <c r="N11" s="4219"/>
      <c r="O11" s="4219"/>
      <c r="P11" s="4219"/>
      <c r="Q11" s="4219"/>
      <c r="R11" s="4219"/>
      <c r="S11" s="4219"/>
      <c r="T11" s="4219"/>
      <c r="U11" s="4219"/>
      <c r="V11" s="4219"/>
      <c r="W11" s="4219"/>
      <c r="X11" s="4219"/>
      <c r="Y11" s="4219"/>
      <c r="Z11" s="4219"/>
      <c r="AA11" s="55"/>
      <c r="AB11" s="71"/>
      <c r="AC11" s="67"/>
      <c r="AD11" s="67"/>
      <c r="AE11" s="67"/>
      <c r="AF11" s="67"/>
      <c r="AG11" s="67"/>
      <c r="AH11" s="67"/>
      <c r="AI11" s="67"/>
      <c r="AJ11" s="67"/>
      <c r="AK11" s="67"/>
      <c r="AL11" s="67"/>
      <c r="AM11" s="67"/>
      <c r="AN11" s="962"/>
    </row>
    <row r="12" spans="1:46" ht="14.1" customHeight="1">
      <c r="A12" s="55"/>
      <c r="B12" s="61"/>
      <c r="C12" s="55"/>
      <c r="D12" s="55"/>
      <c r="E12" s="4219"/>
      <c r="F12" s="4219"/>
      <c r="G12" s="4219"/>
      <c r="H12" s="4219"/>
      <c r="I12" s="4219"/>
      <c r="J12" s="4219"/>
      <c r="K12" s="4219"/>
      <c r="L12" s="4219"/>
      <c r="M12" s="4219"/>
      <c r="N12" s="4219"/>
      <c r="O12" s="4219"/>
      <c r="P12" s="4219"/>
      <c r="Q12" s="4219"/>
      <c r="R12" s="4219"/>
      <c r="S12" s="4219"/>
      <c r="T12" s="4219"/>
      <c r="U12" s="4219"/>
      <c r="V12" s="4219"/>
      <c r="W12" s="4219"/>
      <c r="X12" s="4219"/>
      <c r="Y12" s="4219"/>
      <c r="Z12" s="4219"/>
      <c r="AA12" s="55"/>
      <c r="AB12" s="71"/>
      <c r="AC12" s="67"/>
      <c r="AD12" s="67"/>
      <c r="AE12" s="67"/>
      <c r="AF12" s="67"/>
      <c r="AG12" s="67"/>
      <c r="AH12" s="67"/>
      <c r="AI12" s="67"/>
      <c r="AJ12" s="67"/>
      <c r="AK12" s="67"/>
      <c r="AL12" s="118"/>
      <c r="AM12" s="847"/>
      <c r="AN12" s="962"/>
    </row>
    <row r="13" spans="1:46" ht="14.1" customHeight="1">
      <c r="A13" s="55"/>
      <c r="B13" s="61"/>
      <c r="C13" s="55"/>
      <c r="D13" s="55"/>
      <c r="E13" s="79"/>
      <c r="F13" s="79"/>
      <c r="G13" s="79"/>
      <c r="H13" s="79"/>
      <c r="I13" s="79"/>
      <c r="J13" s="79"/>
      <c r="K13" s="79"/>
      <c r="L13" s="79"/>
      <c r="M13" s="79"/>
      <c r="N13" s="79"/>
      <c r="O13" s="79"/>
      <c r="P13" s="79"/>
      <c r="Q13" s="79"/>
      <c r="R13" s="79"/>
      <c r="S13" s="79"/>
      <c r="T13" s="79"/>
      <c r="U13" s="79"/>
      <c r="V13" s="79"/>
      <c r="W13" s="79"/>
      <c r="X13" s="79"/>
      <c r="Y13" s="79"/>
      <c r="Z13" s="79"/>
      <c r="AA13" s="55"/>
      <c r="AB13" s="71"/>
      <c r="AC13" s="67"/>
      <c r="AD13" s="67"/>
      <c r="AE13" s="67"/>
      <c r="AF13" s="67"/>
      <c r="AG13" s="67"/>
      <c r="AH13" s="67"/>
      <c r="AI13" s="67"/>
      <c r="AJ13" s="67"/>
      <c r="AK13" s="67"/>
      <c r="AL13" s="118"/>
      <c r="AM13" s="847"/>
      <c r="AN13" s="962"/>
    </row>
    <row r="14" spans="1:46" ht="14.1" customHeight="1">
      <c r="A14" s="55"/>
      <c r="B14" s="1814" t="s">
        <v>698</v>
      </c>
      <c r="C14" s="1675"/>
      <c r="D14" s="1815" t="s">
        <v>697</v>
      </c>
      <c r="E14" s="1815"/>
      <c r="F14" s="1815"/>
      <c r="G14" s="1815"/>
      <c r="H14" s="1815"/>
      <c r="I14" s="1815"/>
      <c r="J14" s="1815"/>
      <c r="K14" s="1815"/>
      <c r="L14" s="1815"/>
      <c r="M14" s="1815"/>
      <c r="N14" s="1815"/>
      <c r="O14" s="2185" t="s">
        <v>142</v>
      </c>
      <c r="P14" s="2185"/>
      <c r="Q14" s="2185"/>
      <c r="R14" s="2185"/>
      <c r="S14" s="94" t="s">
        <v>99</v>
      </c>
      <c r="T14" s="2185"/>
      <c r="U14" s="2185"/>
      <c r="V14" s="829" t="s">
        <v>82</v>
      </c>
      <c r="W14" s="2185"/>
      <c r="X14" s="2185"/>
      <c r="Y14" s="829" t="s">
        <v>41</v>
      </c>
      <c r="Z14" s="118"/>
      <c r="AA14" s="118"/>
      <c r="AB14" s="554"/>
      <c r="AC14" s="118"/>
      <c r="AD14" s="67"/>
      <c r="AE14" s="118"/>
      <c r="AF14" s="118"/>
      <c r="AG14" s="118"/>
      <c r="AH14" s="118"/>
      <c r="AI14" s="118"/>
      <c r="AJ14" s="118"/>
      <c r="AK14" s="118"/>
      <c r="AL14" s="118"/>
      <c r="AM14" s="118"/>
      <c r="AN14" s="864"/>
    </row>
    <row r="15" spans="1:46" ht="14.1" customHeight="1">
      <c r="A15" s="55"/>
      <c r="B15" s="61"/>
      <c r="C15" s="55"/>
      <c r="D15" s="55" t="s">
        <v>467</v>
      </c>
      <c r="E15" s="1815" t="s">
        <v>696</v>
      </c>
      <c r="F15" s="1815"/>
      <c r="G15" s="1815"/>
      <c r="H15" s="1815"/>
      <c r="I15" s="1815"/>
      <c r="J15" s="1815"/>
      <c r="K15" s="1815"/>
      <c r="L15" s="1815"/>
      <c r="M15" s="1815"/>
      <c r="N15" s="1815"/>
      <c r="O15" s="1815"/>
      <c r="P15" s="1815"/>
      <c r="Q15" s="1815"/>
      <c r="R15" s="1815"/>
      <c r="S15" s="1815"/>
      <c r="T15" s="1815"/>
      <c r="U15" s="1815"/>
      <c r="V15" s="1815"/>
      <c r="W15" s="1815"/>
      <c r="X15" s="1815"/>
      <c r="Y15" s="1815"/>
      <c r="Z15" s="1815"/>
      <c r="AA15" s="118"/>
      <c r="AB15" s="554"/>
      <c r="AC15" s="67"/>
      <c r="AD15" s="67"/>
      <c r="AE15" s="118"/>
      <c r="AF15" s="118"/>
      <c r="AG15" s="118"/>
      <c r="AH15" s="118"/>
      <c r="AI15" s="118"/>
      <c r="AJ15" s="118"/>
      <c r="AK15" s="118"/>
      <c r="AL15" s="118"/>
      <c r="AM15" s="118"/>
      <c r="AN15" s="962"/>
    </row>
    <row r="16" spans="1:46" ht="14.1" customHeight="1">
      <c r="A16" s="55"/>
      <c r="B16" s="61"/>
      <c r="C16" s="55"/>
      <c r="D16" s="55"/>
      <c r="E16" s="4219"/>
      <c r="F16" s="4219"/>
      <c r="G16" s="4219"/>
      <c r="H16" s="4219"/>
      <c r="I16" s="4219"/>
      <c r="J16" s="4219"/>
      <c r="K16" s="4219"/>
      <c r="L16" s="4219"/>
      <c r="M16" s="4219"/>
      <c r="N16" s="4219"/>
      <c r="O16" s="4219"/>
      <c r="P16" s="4219"/>
      <c r="Q16" s="4219"/>
      <c r="R16" s="4219"/>
      <c r="S16" s="4219"/>
      <c r="T16" s="4219"/>
      <c r="U16" s="4219"/>
      <c r="V16" s="4219"/>
      <c r="W16" s="4219"/>
      <c r="X16" s="4219"/>
      <c r="Y16" s="4219"/>
      <c r="Z16" s="4219"/>
      <c r="AA16" s="55"/>
      <c r="AB16" s="71"/>
      <c r="AC16" s="118"/>
      <c r="AD16" s="67"/>
      <c r="AE16" s="118"/>
      <c r="AF16" s="118"/>
      <c r="AG16" s="118"/>
      <c r="AH16" s="118"/>
      <c r="AI16" s="118"/>
      <c r="AJ16" s="118"/>
      <c r="AK16" s="118"/>
      <c r="AL16" s="118"/>
      <c r="AM16" s="118"/>
      <c r="AN16" s="962"/>
    </row>
    <row r="17" spans="1:40" ht="14.1" customHeight="1">
      <c r="A17" s="55"/>
      <c r="B17" s="61"/>
      <c r="C17" s="55"/>
      <c r="E17" s="4219"/>
      <c r="F17" s="4219"/>
      <c r="G17" s="4219"/>
      <c r="H17" s="4219"/>
      <c r="I17" s="4219"/>
      <c r="J17" s="4219"/>
      <c r="K17" s="4219"/>
      <c r="L17" s="4219"/>
      <c r="M17" s="4219"/>
      <c r="N17" s="4219"/>
      <c r="O17" s="4219"/>
      <c r="P17" s="4219"/>
      <c r="Q17" s="4219"/>
      <c r="R17" s="4219"/>
      <c r="S17" s="4219"/>
      <c r="T17" s="4219"/>
      <c r="U17" s="4219"/>
      <c r="V17" s="4219"/>
      <c r="W17" s="4219"/>
      <c r="X17" s="4219"/>
      <c r="Y17" s="4219"/>
      <c r="Z17" s="4219"/>
      <c r="AA17" s="55"/>
      <c r="AB17" s="71"/>
      <c r="AC17" s="67"/>
      <c r="AD17" s="67"/>
      <c r="AE17" s="67"/>
      <c r="AF17" s="67"/>
      <c r="AG17" s="67"/>
      <c r="AH17" s="67"/>
      <c r="AI17" s="67"/>
      <c r="AJ17" s="67"/>
      <c r="AK17" s="67"/>
      <c r="AL17" s="118"/>
      <c r="AM17" s="847"/>
      <c r="AN17" s="962"/>
    </row>
    <row r="18" spans="1:40" ht="14.1" customHeight="1">
      <c r="A18" s="55"/>
      <c r="B18" s="61"/>
      <c r="C18" s="55"/>
      <c r="D18" s="55"/>
      <c r="E18" s="4219"/>
      <c r="F18" s="4219"/>
      <c r="G18" s="4219"/>
      <c r="H18" s="4219"/>
      <c r="I18" s="4219"/>
      <c r="J18" s="4219"/>
      <c r="K18" s="4219"/>
      <c r="L18" s="4219"/>
      <c r="M18" s="4219"/>
      <c r="N18" s="4219"/>
      <c r="O18" s="4219"/>
      <c r="P18" s="4219"/>
      <c r="Q18" s="4219"/>
      <c r="R18" s="4219"/>
      <c r="S18" s="4219"/>
      <c r="T18" s="4219"/>
      <c r="U18" s="4219"/>
      <c r="V18" s="4219"/>
      <c r="W18" s="4219"/>
      <c r="X18" s="4219"/>
      <c r="Y18" s="4219"/>
      <c r="Z18" s="4219"/>
      <c r="AA18" s="621"/>
      <c r="AB18" s="554"/>
      <c r="AC18" s="67"/>
      <c r="AD18" s="67"/>
      <c r="AE18" s="67"/>
      <c r="AF18" s="67"/>
      <c r="AG18" s="67"/>
      <c r="AH18" s="67"/>
      <c r="AI18" s="67"/>
      <c r="AJ18" s="67"/>
      <c r="AK18" s="67"/>
      <c r="AL18" s="67"/>
      <c r="AM18" s="67"/>
      <c r="AN18" s="962"/>
    </row>
    <row r="19" spans="1:40" ht="14.1" customHeight="1">
      <c r="A19" s="55"/>
      <c r="B19" s="61"/>
      <c r="C19" s="55"/>
      <c r="D19" s="55"/>
      <c r="E19" s="652"/>
      <c r="F19" s="652"/>
      <c r="G19" s="652"/>
      <c r="H19" s="652"/>
      <c r="I19" s="652"/>
      <c r="J19" s="652"/>
      <c r="K19" s="652"/>
      <c r="L19" s="652"/>
      <c r="M19" s="652"/>
      <c r="N19" s="652"/>
      <c r="O19" s="652"/>
      <c r="P19" s="652"/>
      <c r="Q19" s="652"/>
      <c r="R19" s="652"/>
      <c r="S19" s="652"/>
      <c r="T19" s="652"/>
      <c r="U19" s="652"/>
      <c r="V19" s="652"/>
      <c r="W19" s="652"/>
      <c r="X19" s="652"/>
      <c r="Y19" s="652"/>
      <c r="Z19" s="652"/>
      <c r="AA19" s="621"/>
      <c r="AB19" s="554"/>
      <c r="AC19" s="67"/>
      <c r="AD19" s="67"/>
      <c r="AE19" s="67"/>
      <c r="AF19" s="67"/>
      <c r="AG19" s="67"/>
      <c r="AH19" s="67"/>
      <c r="AI19" s="67"/>
      <c r="AJ19" s="67"/>
      <c r="AK19" s="67"/>
      <c r="AL19" s="67"/>
      <c r="AM19" s="67"/>
      <c r="AN19" s="962"/>
    </row>
    <row r="20" spans="1:40" ht="14.1" customHeight="1">
      <c r="A20" s="55"/>
      <c r="B20" s="61"/>
      <c r="C20" s="1811" t="s">
        <v>877</v>
      </c>
      <c r="D20" s="1811"/>
      <c r="E20" s="1811"/>
      <c r="F20" s="1811"/>
      <c r="G20" s="1811"/>
      <c r="H20" s="1811"/>
      <c r="I20" s="1811"/>
      <c r="J20" s="1811"/>
      <c r="K20" s="1811"/>
      <c r="L20" s="1811"/>
      <c r="M20" s="1811"/>
      <c r="N20" s="1811"/>
      <c r="O20" s="1811"/>
      <c r="P20" s="2185" t="s">
        <v>142</v>
      </c>
      <c r="Q20" s="2185"/>
      <c r="R20" s="2185"/>
      <c r="S20" s="2185"/>
      <c r="T20" s="829" t="s">
        <v>21</v>
      </c>
      <c r="U20" s="2185"/>
      <c r="V20" s="2185"/>
      <c r="W20" s="1160" t="s">
        <v>394</v>
      </c>
      <c r="X20" s="2185"/>
      <c r="Y20" s="2185"/>
      <c r="Z20" s="1160" t="s">
        <v>125</v>
      </c>
      <c r="AA20" s="54" t="s">
        <v>140</v>
      </c>
      <c r="AB20" s="554"/>
      <c r="AC20" s="67"/>
      <c r="AD20" s="67"/>
      <c r="AE20" s="67"/>
      <c r="AF20" s="67"/>
      <c r="AG20" s="67"/>
      <c r="AH20" s="67"/>
      <c r="AI20" s="67"/>
      <c r="AJ20" s="67"/>
      <c r="AK20" s="67"/>
      <c r="AL20" s="67"/>
      <c r="AM20" s="67"/>
      <c r="AN20" s="962"/>
    </row>
    <row r="21" spans="1:40" ht="14.1" customHeight="1">
      <c r="A21" s="55"/>
      <c r="B21" s="61"/>
      <c r="C21" s="55"/>
      <c r="D21" s="55"/>
      <c r="E21" s="55"/>
      <c r="F21" s="55"/>
      <c r="G21" s="55"/>
      <c r="H21" s="55"/>
      <c r="I21" s="55"/>
      <c r="J21" s="55"/>
      <c r="K21" s="55"/>
      <c r="L21" s="55"/>
      <c r="M21" s="55"/>
      <c r="N21" s="55"/>
      <c r="O21" s="55"/>
      <c r="P21" s="55"/>
      <c r="Q21" s="55"/>
      <c r="R21" s="55"/>
      <c r="S21" s="55"/>
      <c r="T21" s="55"/>
      <c r="AA21" s="621"/>
      <c r="AB21" s="554"/>
      <c r="AC21" s="118"/>
      <c r="AD21" s="67"/>
      <c r="AE21" s="67"/>
      <c r="AF21" s="67"/>
      <c r="AG21" s="67"/>
      <c r="AH21" s="67"/>
      <c r="AI21" s="67"/>
      <c r="AJ21" s="67"/>
      <c r="AK21" s="67"/>
      <c r="AL21" s="67"/>
      <c r="AM21" s="67"/>
      <c r="AN21" s="962"/>
    </row>
    <row r="22" spans="1:40" ht="14.1" customHeight="1">
      <c r="A22" s="55"/>
      <c r="B22" s="1814" t="s">
        <v>699</v>
      </c>
      <c r="C22" s="1832"/>
      <c r="D22" s="1815" t="s">
        <v>987</v>
      </c>
      <c r="E22" s="1815"/>
      <c r="F22" s="1815"/>
      <c r="G22" s="1815"/>
      <c r="H22" s="1815"/>
      <c r="I22" s="1815"/>
      <c r="J22" s="1815"/>
      <c r="K22" s="1815"/>
      <c r="L22" s="1815"/>
      <c r="M22" s="1815"/>
      <c r="N22" s="1815"/>
      <c r="O22" s="1815"/>
      <c r="P22" s="1815"/>
      <c r="Q22" s="1815"/>
      <c r="R22" s="1815"/>
      <c r="S22" s="1815"/>
      <c r="T22" s="1815"/>
      <c r="U22" s="1815"/>
      <c r="V22" s="1815"/>
      <c r="W22" s="1815"/>
      <c r="X22" s="1815"/>
      <c r="Y22" s="1815"/>
      <c r="Z22" s="1815"/>
      <c r="AA22" s="80"/>
      <c r="AB22" s="138" t="s">
        <v>127</v>
      </c>
      <c r="AC22" s="2163" t="s">
        <v>1186</v>
      </c>
      <c r="AD22" s="2163"/>
      <c r="AE22" s="2163"/>
      <c r="AF22" s="2163"/>
      <c r="AG22" s="2163"/>
      <c r="AH22" s="2163"/>
      <c r="AI22" s="2163"/>
      <c r="AJ22" s="2163"/>
      <c r="AK22" s="2163"/>
      <c r="AL22" s="2163"/>
      <c r="AM22" s="2163"/>
      <c r="AN22" s="962"/>
    </row>
    <row r="23" spans="1:40" ht="14.1" customHeight="1">
      <c r="A23" s="55"/>
      <c r="B23" s="61"/>
      <c r="C23" s="55"/>
      <c r="AA23" s="80"/>
      <c r="AB23" s="138" t="s">
        <v>127</v>
      </c>
      <c r="AC23" s="2163" t="s">
        <v>1187</v>
      </c>
      <c r="AD23" s="2163"/>
      <c r="AE23" s="2163"/>
      <c r="AF23" s="2163"/>
      <c r="AG23" s="2163"/>
      <c r="AH23" s="2163"/>
      <c r="AI23" s="2163"/>
      <c r="AJ23" s="2163"/>
      <c r="AK23" s="2163"/>
      <c r="AL23" s="2163"/>
      <c r="AM23" s="2163"/>
      <c r="AN23" s="962"/>
    </row>
    <row r="24" spans="1:40" ht="14.1" customHeight="1">
      <c r="A24" s="55"/>
      <c r="B24" s="61"/>
      <c r="C24" s="55"/>
      <c r="D24" s="531" t="s">
        <v>35</v>
      </c>
      <c r="E24" s="1815" t="s">
        <v>516</v>
      </c>
      <c r="F24" s="1815"/>
      <c r="G24" s="1815"/>
      <c r="H24" s="1815"/>
      <c r="I24" s="1815"/>
      <c r="J24" s="72" t="s">
        <v>517</v>
      </c>
      <c r="K24" s="73"/>
      <c r="L24" s="2099" t="s">
        <v>518</v>
      </c>
      <c r="M24" s="2099"/>
      <c r="N24" s="2099"/>
      <c r="O24" s="2099"/>
      <c r="P24" s="72" t="s">
        <v>15</v>
      </c>
      <c r="Q24" s="73"/>
      <c r="R24" s="2099" t="s">
        <v>519</v>
      </c>
      <c r="S24" s="2099"/>
      <c r="T24" s="2099"/>
      <c r="U24" s="2099"/>
      <c r="V24" s="1161" t="s">
        <v>17</v>
      </c>
      <c r="X24" s="1157"/>
      <c r="Y24" s="1157"/>
      <c r="Z24" s="1157"/>
      <c r="AA24" s="80"/>
      <c r="AB24" s="71"/>
      <c r="AC24" s="67"/>
      <c r="AD24" s="118"/>
      <c r="AE24" s="67"/>
      <c r="AF24" s="67"/>
      <c r="AG24" s="67"/>
      <c r="AH24" s="67"/>
      <c r="AI24" s="67"/>
      <c r="AJ24" s="67"/>
      <c r="AK24" s="67"/>
      <c r="AL24" s="67"/>
      <c r="AM24" s="67"/>
      <c r="AN24" s="962"/>
    </row>
    <row r="25" spans="1:40" ht="8.25" customHeight="1">
      <c r="A25" s="55"/>
      <c r="B25" s="61"/>
      <c r="C25" s="55"/>
      <c r="E25" s="584"/>
      <c r="F25" s="584"/>
      <c r="G25" s="584"/>
      <c r="H25" s="1152"/>
      <c r="I25" s="1152"/>
      <c r="J25" s="1152"/>
      <c r="K25" s="548"/>
      <c r="M25" s="584"/>
      <c r="N25" s="584"/>
      <c r="O25" s="584"/>
      <c r="P25" s="137"/>
      <c r="R25" s="584"/>
      <c r="S25" s="584"/>
      <c r="T25" s="137"/>
      <c r="V25" s="584"/>
      <c r="W25" s="584"/>
      <c r="X25" s="584"/>
      <c r="Y25" s="584"/>
      <c r="Z25" s="137"/>
      <c r="AA25" s="80"/>
      <c r="AB25" s="71"/>
      <c r="AC25" s="67"/>
      <c r="AD25" s="118"/>
      <c r="AE25" s="67"/>
      <c r="AF25" s="67"/>
      <c r="AG25" s="67"/>
      <c r="AH25" s="67"/>
      <c r="AI25" s="67"/>
      <c r="AJ25" s="67"/>
      <c r="AK25" s="67"/>
      <c r="AL25" s="67"/>
      <c r="AM25" s="67"/>
      <c r="AN25" s="962"/>
    </row>
    <row r="26" spans="1:40" ht="14.1" customHeight="1">
      <c r="A26" s="55"/>
      <c r="B26" s="61"/>
      <c r="C26" s="55"/>
      <c r="D26" s="531" t="s">
        <v>32</v>
      </c>
      <c r="E26" s="1815" t="s">
        <v>687</v>
      </c>
      <c r="F26" s="1815"/>
      <c r="G26" s="1815"/>
      <c r="H26" s="1815"/>
      <c r="I26" s="1815"/>
      <c r="J26" s="1815"/>
      <c r="K26" s="1815"/>
      <c r="L26" s="1815"/>
      <c r="M26" s="1815"/>
      <c r="N26" s="1815"/>
      <c r="O26" s="1815"/>
      <c r="P26" s="1815"/>
      <c r="Q26" s="1815"/>
      <c r="R26" s="1815"/>
      <c r="S26" s="1815"/>
      <c r="T26" s="1815"/>
      <c r="U26" s="1815"/>
      <c r="V26" s="1815"/>
      <c r="W26" s="1815"/>
      <c r="X26" s="1815"/>
      <c r="Y26" s="1815"/>
      <c r="Z26" s="1815"/>
      <c r="AA26" s="80"/>
      <c r="AB26" s="587" t="s">
        <v>497</v>
      </c>
      <c r="AC26" s="2163" t="s">
        <v>345</v>
      </c>
      <c r="AD26" s="2163"/>
      <c r="AE26" s="2163"/>
      <c r="AF26" s="2163"/>
      <c r="AG26" s="2163"/>
      <c r="AH26" s="2163"/>
      <c r="AI26" s="2163"/>
      <c r="AJ26" s="2163"/>
      <c r="AK26" s="2163"/>
      <c r="AL26" s="2163"/>
      <c r="AM26" s="2163"/>
      <c r="AN26" s="962"/>
    </row>
    <row r="27" spans="1:40" ht="14.1" customHeight="1">
      <c r="A27" s="55"/>
      <c r="B27" s="61"/>
      <c r="C27" s="55"/>
      <c r="D27" s="531"/>
      <c r="AA27" s="80"/>
      <c r="AB27" s="71"/>
      <c r="AC27" s="67"/>
      <c r="AD27" s="118"/>
      <c r="AE27" s="67"/>
      <c r="AF27" s="67"/>
      <c r="AG27" s="67"/>
      <c r="AH27" s="67"/>
      <c r="AI27" s="67"/>
      <c r="AJ27" s="67"/>
      <c r="AK27" s="67"/>
      <c r="AL27" s="67"/>
      <c r="AM27" s="67"/>
      <c r="AN27" s="962"/>
    </row>
    <row r="28" spans="1:40" ht="14.1" customHeight="1">
      <c r="A28" s="55"/>
      <c r="B28" s="1814" t="s">
        <v>486</v>
      </c>
      <c r="C28" s="1832"/>
      <c r="D28" s="1815" t="s">
        <v>688</v>
      </c>
      <c r="E28" s="1815"/>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80"/>
      <c r="AB28" s="71"/>
      <c r="AC28" s="67"/>
      <c r="AD28" s="118"/>
      <c r="AE28" s="67"/>
      <c r="AF28" s="67"/>
      <c r="AG28" s="67"/>
      <c r="AH28" s="67"/>
      <c r="AI28" s="67"/>
      <c r="AJ28" s="67"/>
      <c r="AK28" s="67"/>
      <c r="AL28" s="67"/>
      <c r="AM28" s="67"/>
      <c r="AN28" s="962"/>
    </row>
    <row r="29" spans="1:40" ht="14.1" customHeight="1">
      <c r="A29" s="55"/>
      <c r="B29" s="61"/>
      <c r="C29" s="55"/>
      <c r="D29" s="531"/>
      <c r="AA29" s="80"/>
      <c r="AB29" s="71"/>
      <c r="AC29" s="67"/>
      <c r="AD29" s="118"/>
      <c r="AE29" s="67"/>
      <c r="AF29" s="67"/>
      <c r="AG29" s="67"/>
      <c r="AH29" s="67"/>
      <c r="AI29" s="67"/>
      <c r="AJ29" s="67"/>
      <c r="AK29" s="67"/>
      <c r="AL29" s="67"/>
      <c r="AM29" s="67"/>
      <c r="AN29" s="962"/>
    </row>
    <row r="30" spans="1:40" ht="14.1" customHeight="1">
      <c r="A30" s="55"/>
      <c r="B30" s="729"/>
      <c r="AA30" s="80"/>
      <c r="AB30" s="71"/>
      <c r="AC30" s="67"/>
      <c r="AD30" s="118"/>
      <c r="AE30" s="67"/>
      <c r="AF30" s="67"/>
      <c r="AG30" s="67"/>
      <c r="AH30" s="67"/>
      <c r="AI30" s="67"/>
      <c r="AJ30" s="67"/>
      <c r="AK30" s="67"/>
      <c r="AL30" s="67"/>
      <c r="AM30" s="67"/>
      <c r="AN30" s="962"/>
    </row>
    <row r="31" spans="1:40" ht="14.1" customHeight="1">
      <c r="A31" s="55"/>
      <c r="B31" s="1814" t="s">
        <v>594</v>
      </c>
      <c r="C31" s="1675"/>
      <c r="D31" s="1815" t="s">
        <v>689</v>
      </c>
      <c r="E31" s="1815"/>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80"/>
      <c r="AB31" s="71"/>
      <c r="AC31" s="67"/>
      <c r="AD31" s="118"/>
      <c r="AE31" s="67"/>
      <c r="AF31" s="67"/>
      <c r="AG31" s="67"/>
      <c r="AH31" s="67"/>
      <c r="AI31" s="67"/>
      <c r="AJ31" s="67"/>
      <c r="AK31" s="67"/>
      <c r="AL31" s="67"/>
      <c r="AM31" s="67"/>
      <c r="AN31" s="962"/>
    </row>
    <row r="32" spans="1:40" ht="14.1" customHeight="1">
      <c r="A32" s="55"/>
      <c r="B32" s="729"/>
      <c r="C32" s="1162"/>
      <c r="AA32" s="80"/>
      <c r="AB32" s="71"/>
      <c r="AC32" s="67"/>
      <c r="AD32" s="67"/>
      <c r="AE32" s="67"/>
      <c r="AF32" s="67"/>
      <c r="AG32" s="118"/>
      <c r="AH32" s="67"/>
      <c r="AI32" s="67"/>
      <c r="AJ32" s="67"/>
      <c r="AK32" s="67"/>
      <c r="AL32" s="67"/>
      <c r="AM32" s="67"/>
      <c r="AN32" s="1159"/>
    </row>
    <row r="33" spans="1:40" ht="14.1" customHeight="1">
      <c r="A33" s="55"/>
      <c r="B33" s="61"/>
      <c r="C33" s="55"/>
      <c r="D33" s="531"/>
      <c r="AA33" s="80"/>
      <c r="AB33" s="71"/>
      <c r="AC33" s="67"/>
      <c r="AD33" s="67"/>
      <c r="AE33" s="67"/>
      <c r="AF33" s="67"/>
      <c r="AG33" s="67"/>
      <c r="AH33" s="67"/>
      <c r="AI33" s="67"/>
      <c r="AJ33" s="67"/>
      <c r="AK33" s="67"/>
      <c r="AL33" s="67"/>
      <c r="AM33" s="67"/>
      <c r="AN33" s="962"/>
    </row>
    <row r="34" spans="1:40" ht="14.1" customHeight="1">
      <c r="A34" s="55"/>
      <c r="B34" s="1814" t="s">
        <v>700</v>
      </c>
      <c r="C34" s="1675"/>
      <c r="D34" s="1815" t="s">
        <v>690</v>
      </c>
      <c r="E34" s="1815"/>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80"/>
      <c r="AB34" s="71"/>
      <c r="AC34" s="67"/>
      <c r="AD34" s="67"/>
      <c r="AE34" s="67"/>
      <c r="AF34" s="67"/>
      <c r="AG34" s="67"/>
      <c r="AH34" s="67"/>
      <c r="AI34" s="67"/>
      <c r="AJ34" s="67"/>
      <c r="AK34" s="67"/>
      <c r="AL34" s="67"/>
      <c r="AM34" s="67"/>
      <c r="AN34" s="962"/>
    </row>
    <row r="35" spans="1:40" ht="14.1" customHeight="1">
      <c r="A35" s="55"/>
      <c r="B35" s="669"/>
      <c r="C35" s="531"/>
      <c r="D35" s="55"/>
      <c r="E35" s="55"/>
      <c r="F35" s="55"/>
      <c r="G35" s="55"/>
      <c r="H35" s="55"/>
      <c r="I35" s="55"/>
      <c r="J35" s="55"/>
      <c r="K35" s="55"/>
      <c r="L35" s="55"/>
      <c r="M35" s="55"/>
      <c r="N35" s="55"/>
      <c r="O35" s="55"/>
      <c r="P35" s="55"/>
      <c r="Q35" s="55"/>
      <c r="R35" s="55"/>
      <c r="S35" s="55"/>
      <c r="T35" s="55"/>
      <c r="U35" s="55"/>
      <c r="V35" s="55"/>
      <c r="W35" s="55"/>
      <c r="X35" s="55"/>
      <c r="Y35" s="55"/>
      <c r="Z35" s="55"/>
      <c r="AA35" s="55"/>
      <c r="AB35" s="71"/>
      <c r="AC35" s="67"/>
      <c r="AD35" s="67"/>
      <c r="AE35" s="67"/>
      <c r="AF35" s="67"/>
      <c r="AG35" s="67"/>
      <c r="AH35" s="67"/>
      <c r="AI35" s="67"/>
      <c r="AJ35" s="67"/>
      <c r="AK35" s="67"/>
      <c r="AL35" s="67"/>
      <c r="AM35" s="67"/>
      <c r="AN35" s="962"/>
    </row>
    <row r="36" spans="1:40" ht="14.1" customHeight="1">
      <c r="A36" s="55"/>
      <c r="B36" s="729"/>
      <c r="AA36" s="55"/>
      <c r="AB36" s="71"/>
      <c r="AC36" s="67"/>
      <c r="AD36" s="67"/>
      <c r="AE36" s="67"/>
      <c r="AF36" s="67"/>
      <c r="AG36" s="67"/>
      <c r="AH36" s="67"/>
      <c r="AI36" s="67"/>
      <c r="AJ36" s="67"/>
      <c r="AK36" s="67"/>
      <c r="AL36" s="67"/>
      <c r="AM36" s="67"/>
      <c r="AN36" s="864"/>
    </row>
    <row r="37" spans="1:40" ht="14.1" customHeight="1">
      <c r="A37" s="55"/>
      <c r="B37" s="61"/>
      <c r="C37" s="55"/>
      <c r="D37" s="1815" t="s">
        <v>346</v>
      </c>
      <c r="E37" s="1815"/>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80"/>
      <c r="AB37" s="71"/>
      <c r="AC37" s="67"/>
      <c r="AD37" s="67"/>
      <c r="AE37" s="67"/>
      <c r="AF37" s="67"/>
      <c r="AG37" s="67"/>
      <c r="AH37" s="67"/>
      <c r="AI37" s="67"/>
      <c r="AJ37" s="67"/>
      <c r="AK37" s="67"/>
      <c r="AL37" s="118"/>
      <c r="AM37" s="847"/>
      <c r="AN37" s="962"/>
    </row>
    <row r="38" spans="1:40" ht="14.1" customHeight="1">
      <c r="A38" s="55"/>
      <c r="B38" s="61"/>
      <c r="C38" s="55"/>
      <c r="D38" s="580" t="s">
        <v>467</v>
      </c>
      <c r="E38" s="2000" t="s">
        <v>691</v>
      </c>
      <c r="F38" s="2000"/>
      <c r="G38" s="2000"/>
      <c r="H38" s="2000"/>
      <c r="I38" s="2000"/>
      <c r="J38" s="2000"/>
      <c r="K38" s="2000"/>
      <c r="L38" s="2000"/>
      <c r="M38" s="2000"/>
      <c r="N38" s="2000"/>
      <c r="O38" s="2000"/>
      <c r="P38" s="2000"/>
      <c r="Q38" s="2000"/>
      <c r="R38" s="2000"/>
      <c r="S38" s="2000"/>
      <c r="T38" s="2000"/>
      <c r="U38" s="2000"/>
      <c r="V38" s="2000"/>
      <c r="W38" s="2000"/>
      <c r="X38" s="2000"/>
      <c r="Y38" s="2000"/>
      <c r="Z38" s="2000"/>
      <c r="AA38" s="80"/>
      <c r="AB38" s="71"/>
      <c r="AC38" s="67"/>
      <c r="AD38" s="67"/>
      <c r="AE38" s="67"/>
      <c r="AF38" s="67"/>
      <c r="AG38" s="67"/>
      <c r="AH38" s="67"/>
      <c r="AI38" s="67"/>
      <c r="AJ38" s="67"/>
      <c r="AK38" s="67"/>
      <c r="AL38" s="67"/>
      <c r="AM38" s="67"/>
      <c r="AN38" s="962"/>
    </row>
    <row r="39" spans="1:40" ht="14.1" customHeight="1">
      <c r="A39" s="55"/>
      <c r="B39" s="729"/>
      <c r="E39" s="2000"/>
      <c r="F39" s="2000"/>
      <c r="G39" s="2000"/>
      <c r="H39" s="2000"/>
      <c r="I39" s="2000"/>
      <c r="J39" s="2000"/>
      <c r="K39" s="2000"/>
      <c r="L39" s="2000"/>
      <c r="M39" s="2000"/>
      <c r="N39" s="2000"/>
      <c r="O39" s="2000"/>
      <c r="P39" s="2000"/>
      <c r="Q39" s="2000"/>
      <c r="R39" s="2000"/>
      <c r="S39" s="2000"/>
      <c r="T39" s="2000"/>
      <c r="U39" s="2000"/>
      <c r="V39" s="2000"/>
      <c r="W39" s="2000"/>
      <c r="X39" s="2000"/>
      <c r="Y39" s="2000"/>
      <c r="Z39" s="2000"/>
      <c r="AA39" s="58"/>
      <c r="AB39" s="71"/>
      <c r="AC39" s="67"/>
      <c r="AD39" s="67"/>
      <c r="AE39" s="67"/>
      <c r="AF39" s="67"/>
      <c r="AG39" s="67"/>
      <c r="AH39" s="67"/>
      <c r="AI39" s="67"/>
      <c r="AJ39" s="67"/>
      <c r="AK39" s="67"/>
      <c r="AL39" s="67"/>
      <c r="AM39" s="67"/>
      <c r="AN39" s="962"/>
    </row>
    <row r="40" spans="1:40" ht="14.1" customHeight="1">
      <c r="A40" s="55"/>
      <c r="B40" s="729"/>
      <c r="E40" s="651"/>
      <c r="F40" s="651"/>
      <c r="G40" s="651"/>
      <c r="H40" s="651"/>
      <c r="I40" s="651"/>
      <c r="J40" s="651"/>
      <c r="K40" s="651"/>
      <c r="L40" s="651"/>
      <c r="M40" s="651"/>
      <c r="N40" s="651"/>
      <c r="O40" s="651"/>
      <c r="P40" s="651"/>
      <c r="Q40" s="651"/>
      <c r="R40" s="651"/>
      <c r="S40" s="651"/>
      <c r="T40" s="651"/>
      <c r="U40" s="651"/>
      <c r="V40" s="651"/>
      <c r="W40" s="651"/>
      <c r="X40" s="651"/>
      <c r="Y40" s="651"/>
      <c r="Z40" s="651"/>
      <c r="AA40" s="58"/>
      <c r="AB40" s="71"/>
      <c r="AC40" s="67"/>
      <c r="AD40" s="67"/>
      <c r="AE40" s="67"/>
      <c r="AF40" s="67"/>
      <c r="AG40" s="67"/>
      <c r="AH40" s="67"/>
      <c r="AI40" s="67"/>
      <c r="AJ40" s="67"/>
      <c r="AK40" s="67"/>
      <c r="AL40" s="67"/>
      <c r="AM40" s="67"/>
      <c r="AN40" s="962"/>
    </row>
    <row r="41" spans="1:40" ht="14.1" customHeight="1">
      <c r="A41" s="55"/>
      <c r="B41" s="61"/>
      <c r="C41" s="55"/>
      <c r="D41" s="1815" t="s">
        <v>347</v>
      </c>
      <c r="E41" s="1815"/>
      <c r="F41" s="1815"/>
      <c r="G41" s="1815"/>
      <c r="H41" s="1815"/>
      <c r="I41" s="1815"/>
      <c r="J41" s="1815"/>
      <c r="K41" s="1815"/>
      <c r="L41" s="1815"/>
      <c r="M41" s="1815"/>
      <c r="N41" s="1815"/>
      <c r="O41" s="1815"/>
      <c r="P41" s="1815"/>
      <c r="Q41" s="1815"/>
      <c r="R41" s="1815"/>
      <c r="S41" s="1815"/>
      <c r="T41" s="1815"/>
      <c r="U41" s="1815"/>
      <c r="V41" s="1815"/>
      <c r="W41" s="1815"/>
      <c r="X41" s="1815"/>
      <c r="Y41" s="1815"/>
      <c r="Z41" s="1815"/>
      <c r="AA41" s="80"/>
      <c r="AB41" s="71"/>
      <c r="AC41" s="67"/>
      <c r="AD41" s="67"/>
      <c r="AE41" s="67"/>
      <c r="AF41" s="67"/>
      <c r="AG41" s="67"/>
      <c r="AH41" s="67"/>
      <c r="AI41" s="67"/>
      <c r="AJ41" s="67"/>
      <c r="AK41" s="67"/>
      <c r="AL41" s="67"/>
      <c r="AM41" s="67"/>
      <c r="AN41" s="962"/>
    </row>
    <row r="42" spans="1:40" ht="14.1" customHeight="1">
      <c r="A42" s="55"/>
      <c r="B42" s="61"/>
      <c r="C42" s="55"/>
      <c r="D42" s="580" t="s">
        <v>467</v>
      </c>
      <c r="E42" s="2000" t="s">
        <v>988</v>
      </c>
      <c r="F42" s="2000"/>
      <c r="G42" s="2000"/>
      <c r="H42" s="2000"/>
      <c r="I42" s="2000"/>
      <c r="J42" s="2000"/>
      <c r="K42" s="2000"/>
      <c r="L42" s="2000"/>
      <c r="M42" s="2000"/>
      <c r="N42" s="2000"/>
      <c r="O42" s="2000"/>
      <c r="P42" s="2000"/>
      <c r="Q42" s="2000"/>
      <c r="R42" s="2000"/>
      <c r="S42" s="2000"/>
      <c r="T42" s="2000"/>
      <c r="U42" s="2000"/>
      <c r="V42" s="2000"/>
      <c r="W42" s="2000"/>
      <c r="X42" s="2000"/>
      <c r="Y42" s="2000"/>
      <c r="Z42" s="2000"/>
      <c r="AA42" s="80"/>
      <c r="AB42" s="1163"/>
      <c r="AC42" s="1164"/>
      <c r="AD42" s="1164"/>
      <c r="AE42" s="1164"/>
      <c r="AF42" s="1164"/>
      <c r="AG42" s="1164"/>
      <c r="AH42" s="1164"/>
      <c r="AI42" s="1164"/>
      <c r="AJ42" s="67"/>
      <c r="AK42" s="67"/>
      <c r="AL42" s="67"/>
      <c r="AM42" s="67"/>
      <c r="AN42" s="962"/>
    </row>
    <row r="43" spans="1:40" ht="14.1" customHeight="1">
      <c r="A43" s="55"/>
      <c r="B43" s="729"/>
      <c r="E43" s="2000"/>
      <c r="F43" s="2000"/>
      <c r="G43" s="2000"/>
      <c r="H43" s="2000"/>
      <c r="I43" s="2000"/>
      <c r="J43" s="2000"/>
      <c r="K43" s="2000"/>
      <c r="L43" s="2000"/>
      <c r="M43" s="2000"/>
      <c r="N43" s="2000"/>
      <c r="O43" s="2000"/>
      <c r="P43" s="2000"/>
      <c r="Q43" s="2000"/>
      <c r="R43" s="2000"/>
      <c r="S43" s="2000"/>
      <c r="T43" s="2000"/>
      <c r="U43" s="2000"/>
      <c r="V43" s="2000"/>
      <c r="W43" s="2000"/>
      <c r="X43" s="2000"/>
      <c r="Y43" s="2000"/>
      <c r="Z43" s="2000"/>
      <c r="AB43" s="554"/>
      <c r="AC43" s="118"/>
      <c r="AD43" s="847"/>
      <c r="AE43" s="847"/>
      <c r="AF43" s="847"/>
      <c r="AG43" s="118"/>
      <c r="AH43" s="118"/>
      <c r="AI43" s="118"/>
      <c r="AJ43" s="67"/>
      <c r="AK43" s="67"/>
      <c r="AL43" s="67"/>
      <c r="AM43" s="67"/>
      <c r="AN43" s="962"/>
    </row>
    <row r="44" spans="1:40" ht="14.1" customHeight="1">
      <c r="A44" s="55"/>
      <c r="B44" s="61"/>
      <c r="C44" s="55"/>
      <c r="D44" s="55"/>
      <c r="E44" s="2905"/>
      <c r="F44" s="2905"/>
      <c r="G44" s="2905"/>
      <c r="H44" s="2905"/>
      <c r="I44" s="2905"/>
      <c r="J44" s="2905"/>
      <c r="K44" s="2905"/>
      <c r="L44" s="2905"/>
      <c r="M44" s="2905"/>
      <c r="N44" s="2905"/>
      <c r="O44" s="2905"/>
      <c r="P44" s="2905"/>
      <c r="Q44" s="2905"/>
      <c r="R44" s="2905"/>
      <c r="S44" s="2905"/>
      <c r="T44" s="2905"/>
      <c r="U44" s="2905"/>
      <c r="V44" s="2905"/>
      <c r="W44" s="2905"/>
      <c r="X44" s="2905"/>
      <c r="Y44" s="2905"/>
      <c r="Z44" s="2905"/>
      <c r="AA44" s="80"/>
      <c r="AB44" s="554"/>
      <c r="AC44" s="118"/>
      <c r="AD44" s="847"/>
      <c r="AE44" s="847"/>
      <c r="AF44" s="847"/>
      <c r="AG44" s="118"/>
      <c r="AH44" s="118"/>
      <c r="AI44" s="118"/>
      <c r="AJ44" s="67"/>
      <c r="AK44" s="67"/>
      <c r="AL44" s="67"/>
      <c r="AM44" s="67"/>
      <c r="AN44" s="962"/>
    </row>
    <row r="45" spans="1:40" ht="14.1" customHeight="1">
      <c r="A45" s="55"/>
      <c r="B45" s="61"/>
      <c r="C45" s="55"/>
      <c r="D45" s="55"/>
      <c r="E45" s="2905"/>
      <c r="F45" s="2905"/>
      <c r="G45" s="2905"/>
      <c r="H45" s="2905"/>
      <c r="I45" s="2905"/>
      <c r="J45" s="2905"/>
      <c r="K45" s="2905"/>
      <c r="L45" s="2905"/>
      <c r="M45" s="2905"/>
      <c r="N45" s="2905"/>
      <c r="O45" s="2905"/>
      <c r="P45" s="2905"/>
      <c r="Q45" s="2905"/>
      <c r="R45" s="2905"/>
      <c r="S45" s="2905"/>
      <c r="T45" s="2905"/>
      <c r="U45" s="2905"/>
      <c r="V45" s="2905"/>
      <c r="W45" s="2905"/>
      <c r="X45" s="2905"/>
      <c r="Y45" s="2905"/>
      <c r="Z45" s="2905"/>
      <c r="AA45" s="80"/>
      <c r="AB45" s="71"/>
      <c r="AC45" s="67"/>
      <c r="AD45" s="67"/>
      <c r="AE45" s="67"/>
      <c r="AF45" s="67"/>
      <c r="AG45" s="67"/>
      <c r="AH45" s="67"/>
      <c r="AI45" s="67"/>
      <c r="AJ45" s="67"/>
      <c r="AK45" s="67"/>
      <c r="AL45" s="67"/>
      <c r="AM45" s="67"/>
      <c r="AN45" s="962"/>
    </row>
    <row r="46" spans="1:40" ht="14.1" customHeight="1">
      <c r="A46" s="55"/>
      <c r="B46" s="61"/>
      <c r="C46" s="580"/>
      <c r="D46" s="596"/>
      <c r="E46" s="596"/>
      <c r="F46" s="596"/>
      <c r="G46" s="596"/>
      <c r="H46" s="596"/>
      <c r="I46" s="596"/>
      <c r="J46" s="596"/>
      <c r="K46" s="596"/>
      <c r="L46" s="596"/>
      <c r="M46" s="596"/>
      <c r="N46" s="596"/>
      <c r="O46" s="596"/>
      <c r="P46" s="596"/>
      <c r="Q46" s="596"/>
      <c r="R46" s="596"/>
      <c r="S46" s="596"/>
      <c r="T46" s="596"/>
      <c r="U46" s="596"/>
      <c r="V46" s="596"/>
      <c r="W46" s="596"/>
      <c r="X46" s="596"/>
      <c r="Y46" s="596"/>
      <c r="Z46" s="596"/>
      <c r="AA46" s="55"/>
      <c r="AB46" s="71"/>
      <c r="AC46" s="67"/>
      <c r="AD46" s="67"/>
      <c r="AE46" s="67"/>
      <c r="AF46" s="67"/>
      <c r="AG46" s="67"/>
      <c r="AH46" s="67"/>
      <c r="AI46" s="67"/>
      <c r="AJ46" s="67"/>
      <c r="AK46" s="67"/>
      <c r="AL46" s="67"/>
      <c r="AM46" s="67"/>
      <c r="AN46" s="962"/>
    </row>
    <row r="47" spans="1:40" ht="14.1" customHeight="1">
      <c r="A47" s="55"/>
      <c r="B47" s="1814" t="s">
        <v>512</v>
      </c>
      <c r="C47" s="1675"/>
      <c r="D47" s="1815" t="s">
        <v>1163</v>
      </c>
      <c r="E47" s="1815"/>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55"/>
      <c r="AB47" s="552" t="s">
        <v>497</v>
      </c>
      <c r="AC47" s="1812" t="s">
        <v>1725</v>
      </c>
      <c r="AD47" s="1812"/>
      <c r="AE47" s="1812"/>
      <c r="AF47" s="1812"/>
      <c r="AG47" s="1812"/>
      <c r="AH47" s="1812"/>
      <c r="AI47" s="1812"/>
      <c r="AJ47" s="1812"/>
      <c r="AK47" s="1812"/>
      <c r="AL47" s="1812"/>
      <c r="AM47" s="1812"/>
      <c r="AN47" s="1159"/>
    </row>
    <row r="48" spans="1:40" ht="15.95" customHeight="1">
      <c r="A48" s="55"/>
      <c r="B48" s="61"/>
      <c r="C48" s="1165"/>
      <c r="D48" s="1815" t="s">
        <v>1267</v>
      </c>
      <c r="E48" s="1815"/>
      <c r="F48" s="1815"/>
      <c r="G48" s="1815"/>
      <c r="H48" s="1815"/>
      <c r="I48" s="1815"/>
      <c r="J48" s="1860" t="s">
        <v>1268</v>
      </c>
      <c r="K48" s="1860"/>
      <c r="L48" s="1860"/>
      <c r="M48" s="1860"/>
      <c r="N48" s="1860"/>
      <c r="O48" s="1860"/>
      <c r="P48" s="1860"/>
      <c r="Q48" s="1860"/>
      <c r="R48" s="1860"/>
      <c r="S48" s="1860"/>
      <c r="T48" s="1860"/>
      <c r="U48" s="1860"/>
      <c r="V48" s="1860"/>
      <c r="W48" s="1860"/>
      <c r="X48" s="1860"/>
      <c r="Y48" s="1860"/>
      <c r="AA48" s="868"/>
      <c r="AB48" s="68"/>
      <c r="AC48" s="1812"/>
      <c r="AD48" s="1812"/>
      <c r="AE48" s="1812"/>
      <c r="AF48" s="1812"/>
      <c r="AG48" s="1812"/>
      <c r="AH48" s="1812"/>
      <c r="AI48" s="1812"/>
      <c r="AJ48" s="1812"/>
      <c r="AK48" s="1812"/>
      <c r="AL48" s="1812"/>
      <c r="AM48" s="1812"/>
      <c r="AN48" s="1159"/>
    </row>
    <row r="49" spans="1:40" ht="15.95" customHeight="1">
      <c r="A49" s="55"/>
      <c r="B49" s="61"/>
      <c r="C49" s="1165"/>
      <c r="E49" s="1730"/>
      <c r="F49" s="1731"/>
      <c r="G49" s="1731"/>
      <c r="H49" s="1730" t="s">
        <v>1164</v>
      </c>
      <c r="I49" s="1731"/>
      <c r="J49" s="1731"/>
      <c r="K49" s="1731"/>
      <c r="L49" s="1731"/>
      <c r="M49" s="1732"/>
      <c r="N49" s="1731" t="s">
        <v>1165</v>
      </c>
      <c r="O49" s="1731"/>
      <c r="P49" s="1731"/>
      <c r="Q49" s="1731"/>
      <c r="R49" s="1731"/>
      <c r="S49" s="1731"/>
      <c r="T49" s="1731"/>
      <c r="U49" s="1731"/>
      <c r="V49" s="1731"/>
      <c r="W49" s="1731"/>
      <c r="X49" s="1731"/>
      <c r="Y49" s="1732"/>
      <c r="Z49" s="55"/>
      <c r="AA49" s="868"/>
      <c r="AB49" s="68"/>
      <c r="AC49" s="1812"/>
      <c r="AD49" s="1812"/>
      <c r="AE49" s="1812"/>
      <c r="AF49" s="1812"/>
      <c r="AG49" s="1812"/>
      <c r="AH49" s="1812"/>
      <c r="AI49" s="1812"/>
      <c r="AJ49" s="1812"/>
      <c r="AK49" s="1812"/>
      <c r="AL49" s="1812"/>
      <c r="AM49" s="1812"/>
      <c r="AN49" s="1159"/>
    </row>
    <row r="50" spans="1:40" ht="15.95" customHeight="1">
      <c r="A50" s="55"/>
      <c r="B50" s="61"/>
      <c r="C50" s="1165"/>
      <c r="E50" s="1588"/>
      <c r="F50" s="1589"/>
      <c r="G50" s="1589"/>
      <c r="H50" s="1588"/>
      <c r="I50" s="1589"/>
      <c r="J50" s="1589"/>
      <c r="K50" s="1589"/>
      <c r="L50" s="1589"/>
      <c r="M50" s="1733"/>
      <c r="N50" s="1618" t="s">
        <v>49</v>
      </c>
      <c r="O50" s="1618"/>
      <c r="P50" s="1618"/>
      <c r="Q50" s="1618"/>
      <c r="R50" s="1618"/>
      <c r="S50" s="4222"/>
      <c r="T50" s="1617" t="s">
        <v>1436</v>
      </c>
      <c r="U50" s="1618"/>
      <c r="V50" s="1618"/>
      <c r="W50" s="1618"/>
      <c r="X50" s="1618"/>
      <c r="Y50" s="4222"/>
      <c r="Z50" s="1166"/>
      <c r="AA50" s="868"/>
      <c r="AB50" s="63"/>
      <c r="AC50" s="1812"/>
      <c r="AD50" s="1812"/>
      <c r="AE50" s="1812"/>
      <c r="AF50" s="1812"/>
      <c r="AG50" s="1812"/>
      <c r="AH50" s="1812"/>
      <c r="AI50" s="1812"/>
      <c r="AJ50" s="1812"/>
      <c r="AK50" s="1812"/>
      <c r="AL50" s="1812"/>
      <c r="AM50" s="1812"/>
      <c r="AN50" s="1159"/>
    </row>
    <row r="51" spans="1:40" ht="12" customHeight="1">
      <c r="A51" s="55"/>
      <c r="B51" s="61"/>
      <c r="C51" s="55"/>
      <c r="E51" s="1765" t="s">
        <v>342</v>
      </c>
      <c r="F51" s="1623"/>
      <c r="G51" s="1624"/>
      <c r="H51" s="4225"/>
      <c r="I51" s="4226"/>
      <c r="J51" s="4226"/>
      <c r="K51" s="4226"/>
      <c r="L51" s="4227"/>
      <c r="M51" s="4228"/>
      <c r="N51" s="4229"/>
      <c r="O51" s="4230"/>
      <c r="P51" s="4230"/>
      <c r="Q51" s="4230"/>
      <c r="R51" s="4227" t="s">
        <v>142</v>
      </c>
      <c r="S51" s="4228"/>
      <c r="T51" s="4229"/>
      <c r="U51" s="4230"/>
      <c r="V51" s="4230"/>
      <c r="W51" s="4230"/>
      <c r="X51" s="4227" t="s">
        <v>142</v>
      </c>
      <c r="Y51" s="4228"/>
      <c r="AA51" s="55"/>
      <c r="AB51" s="63"/>
      <c r="AC51" s="1812"/>
      <c r="AD51" s="1812"/>
      <c r="AE51" s="1812"/>
      <c r="AF51" s="1812"/>
      <c r="AG51" s="1812"/>
      <c r="AH51" s="1812"/>
      <c r="AI51" s="1812"/>
      <c r="AJ51" s="1812"/>
      <c r="AK51" s="1812"/>
      <c r="AL51" s="1812"/>
      <c r="AM51" s="1812"/>
      <c r="AN51" s="864"/>
    </row>
    <row r="52" spans="1:40" ht="14.1" customHeight="1">
      <c r="A52" s="55"/>
      <c r="B52" s="729"/>
      <c r="E52" s="4113" t="s">
        <v>343</v>
      </c>
      <c r="F52" s="1609"/>
      <c r="G52" s="1610"/>
      <c r="H52" s="4231"/>
      <c r="I52" s="4232"/>
      <c r="J52" s="4232"/>
      <c r="K52" s="4232"/>
      <c r="L52" s="4223"/>
      <c r="M52" s="4224"/>
      <c r="N52" s="4220"/>
      <c r="O52" s="4221"/>
      <c r="P52" s="4221"/>
      <c r="Q52" s="4221"/>
      <c r="R52" s="4223" t="s">
        <v>142</v>
      </c>
      <c r="S52" s="4224"/>
      <c r="T52" s="4220"/>
      <c r="U52" s="4221"/>
      <c r="V52" s="4221"/>
      <c r="W52" s="4221"/>
      <c r="X52" s="4223" t="s">
        <v>142</v>
      </c>
      <c r="Y52" s="4224"/>
      <c r="AA52" s="581"/>
      <c r="AB52" s="63"/>
      <c r="AC52" s="1812"/>
      <c r="AD52" s="1812"/>
      <c r="AE52" s="1812"/>
      <c r="AF52" s="1812"/>
      <c r="AG52" s="1812"/>
      <c r="AH52" s="1812"/>
      <c r="AI52" s="1812"/>
      <c r="AJ52" s="1812"/>
      <c r="AK52" s="1812"/>
      <c r="AL52" s="1812"/>
      <c r="AM52" s="1812"/>
      <c r="AN52" s="962"/>
    </row>
    <row r="53" spans="1:40" ht="14.1" customHeight="1">
      <c r="A53" s="55"/>
      <c r="B53" s="61"/>
      <c r="C53" s="55"/>
      <c r="E53" s="1617" t="s">
        <v>344</v>
      </c>
      <c r="F53" s="1618"/>
      <c r="G53" s="1619"/>
      <c r="H53" s="4241"/>
      <c r="I53" s="4242"/>
      <c r="J53" s="4242"/>
      <c r="K53" s="4242"/>
      <c r="L53" s="4239"/>
      <c r="M53" s="4240"/>
      <c r="N53" s="4243"/>
      <c r="O53" s="4244"/>
      <c r="P53" s="4244"/>
      <c r="Q53" s="4244"/>
      <c r="R53" s="4239" t="s">
        <v>142</v>
      </c>
      <c r="S53" s="4240"/>
      <c r="T53" s="4243"/>
      <c r="U53" s="4244"/>
      <c r="V53" s="4244"/>
      <c r="W53" s="4244"/>
      <c r="X53" s="4239" t="s">
        <v>142</v>
      </c>
      <c r="Y53" s="4240"/>
      <c r="AA53" s="55"/>
      <c r="AB53" s="63"/>
      <c r="AC53" s="1812"/>
      <c r="AD53" s="1812"/>
      <c r="AE53" s="1812"/>
      <c r="AF53" s="1812"/>
      <c r="AG53" s="1812"/>
      <c r="AH53" s="1812"/>
      <c r="AI53" s="1812"/>
      <c r="AJ53" s="1812"/>
      <c r="AK53" s="1812"/>
      <c r="AL53" s="1812"/>
      <c r="AM53" s="1812"/>
      <c r="AN53" s="962"/>
    </row>
    <row r="54" spans="1:40" ht="14.1" customHeight="1">
      <c r="A54" s="55"/>
      <c r="B54" s="61"/>
      <c r="C54" s="55"/>
      <c r="D54" s="55"/>
      <c r="E54" s="1588" t="s">
        <v>46</v>
      </c>
      <c r="F54" s="1589"/>
      <c r="G54" s="1733"/>
      <c r="H54" s="4233" t="str">
        <f>IF(AND(H51="",H52="",H53=""),"",SUM(H51:K53))</f>
        <v/>
      </c>
      <c r="I54" s="4234"/>
      <c r="J54" s="4234"/>
      <c r="K54" s="4234"/>
      <c r="L54" s="4235"/>
      <c r="M54" s="4236"/>
      <c r="N54" s="4237" t="str">
        <f>IF(AND(N51="",N52="",N53=""),"",SUM(N51:Q53))</f>
        <v/>
      </c>
      <c r="O54" s="4238"/>
      <c r="P54" s="4238"/>
      <c r="Q54" s="4238"/>
      <c r="R54" s="4235" t="s">
        <v>142</v>
      </c>
      <c r="S54" s="4236"/>
      <c r="T54" s="4237" t="str">
        <f>IF(AND(T51="",T52="",T53=""),"",SUM(T51:W53))</f>
        <v/>
      </c>
      <c r="U54" s="4238"/>
      <c r="V54" s="4238"/>
      <c r="W54" s="4238"/>
      <c r="X54" s="4235" t="s">
        <v>142</v>
      </c>
      <c r="Y54" s="4236"/>
      <c r="Z54" s="55"/>
      <c r="AA54" s="58"/>
      <c r="AB54" s="552" t="s">
        <v>497</v>
      </c>
      <c r="AC54" s="1812" t="s">
        <v>1726</v>
      </c>
      <c r="AD54" s="1812"/>
      <c r="AE54" s="1812"/>
      <c r="AF54" s="1812"/>
      <c r="AG54" s="1812"/>
      <c r="AH54" s="1812"/>
      <c r="AI54" s="1812"/>
      <c r="AJ54" s="1812"/>
      <c r="AK54" s="1812"/>
      <c r="AL54" s="1812"/>
      <c r="AM54" s="1812"/>
      <c r="AN54" s="962"/>
    </row>
    <row r="55" spans="1:40" ht="14.1" customHeight="1">
      <c r="A55" s="55"/>
      <c r="B55" s="61"/>
      <c r="AA55" s="55"/>
      <c r="AB55" s="63"/>
      <c r="AC55" s="1812"/>
      <c r="AD55" s="1812"/>
      <c r="AE55" s="1812"/>
      <c r="AF55" s="1812"/>
      <c r="AG55" s="1812"/>
      <c r="AH55" s="1812"/>
      <c r="AI55" s="1812"/>
      <c r="AJ55" s="1812"/>
      <c r="AK55" s="1812"/>
      <c r="AL55" s="1812"/>
      <c r="AM55" s="1812"/>
      <c r="AN55" s="64"/>
    </row>
    <row r="56" spans="1:40" ht="14.1" customHeight="1">
      <c r="A56" s="55"/>
      <c r="B56" s="1814" t="s">
        <v>600</v>
      </c>
      <c r="C56" s="1675"/>
      <c r="D56" s="1815" t="s">
        <v>1038</v>
      </c>
      <c r="E56" s="1815"/>
      <c r="F56" s="1815"/>
      <c r="G56" s="1815"/>
      <c r="H56" s="1815"/>
      <c r="I56" s="1815"/>
      <c r="J56" s="1815"/>
      <c r="K56" s="1815"/>
      <c r="L56" s="1815"/>
      <c r="M56" s="1815"/>
      <c r="N56" s="1815"/>
      <c r="O56" s="1815"/>
      <c r="P56" s="1815"/>
      <c r="Q56" s="1815"/>
      <c r="R56" s="1815"/>
      <c r="S56" s="1815"/>
      <c r="T56" s="1815"/>
      <c r="U56" s="1815"/>
      <c r="V56" s="1815"/>
      <c r="W56" s="1815"/>
      <c r="X56" s="1815"/>
      <c r="Y56" s="1815"/>
      <c r="Z56" s="1815"/>
      <c r="AA56" s="55"/>
      <c r="AB56" s="552" t="s">
        <v>15</v>
      </c>
      <c r="AC56" s="1812" t="s">
        <v>1167</v>
      </c>
      <c r="AD56" s="1812"/>
      <c r="AE56" s="1812"/>
      <c r="AF56" s="1812"/>
      <c r="AG56" s="1812"/>
      <c r="AH56" s="1812"/>
      <c r="AI56" s="1812"/>
      <c r="AJ56" s="1812"/>
      <c r="AK56" s="1812"/>
      <c r="AL56" s="1812"/>
      <c r="AM56" s="1812"/>
      <c r="AN56" s="962"/>
    </row>
    <row r="57" spans="1:40" ht="14.1" customHeight="1">
      <c r="A57" s="55"/>
      <c r="B57" s="61"/>
      <c r="D57" s="531" t="s">
        <v>467</v>
      </c>
      <c r="E57" s="1815" t="s">
        <v>1214</v>
      </c>
      <c r="F57" s="1815"/>
      <c r="G57" s="1815"/>
      <c r="H57" s="1815"/>
      <c r="I57" s="1815"/>
      <c r="J57" s="1815"/>
      <c r="K57" s="1815"/>
      <c r="L57" s="1815"/>
      <c r="M57" s="1815"/>
      <c r="N57" s="1815"/>
      <c r="O57" s="1815"/>
      <c r="P57" s="1815"/>
      <c r="Q57" s="1815"/>
      <c r="R57" s="1815"/>
      <c r="S57" s="1815"/>
      <c r="T57" s="1815"/>
      <c r="U57" s="1815"/>
      <c r="V57" s="1815"/>
      <c r="W57" s="1815"/>
      <c r="X57" s="1815"/>
      <c r="Y57" s="1815"/>
      <c r="Z57" s="1815"/>
      <c r="AA57" s="55"/>
      <c r="AB57" s="68"/>
      <c r="AC57" s="1812"/>
      <c r="AD57" s="1812"/>
      <c r="AE57" s="1812"/>
      <c r="AF57" s="1812"/>
      <c r="AG57" s="1812"/>
      <c r="AH57" s="1812"/>
      <c r="AI57" s="1812"/>
      <c r="AJ57" s="1812"/>
      <c r="AK57" s="1812"/>
      <c r="AL57" s="1812"/>
      <c r="AM57" s="1812"/>
      <c r="AN57" s="962"/>
    </row>
    <row r="58" spans="1:40" ht="14.1" customHeight="1">
      <c r="A58" s="55"/>
      <c r="B58" s="729"/>
      <c r="E58" s="2905"/>
      <c r="F58" s="2905"/>
      <c r="G58" s="2905"/>
      <c r="H58" s="2905"/>
      <c r="I58" s="2905"/>
      <c r="J58" s="2905"/>
      <c r="K58" s="2905"/>
      <c r="L58" s="2905"/>
      <c r="M58" s="2905"/>
      <c r="N58" s="2905"/>
      <c r="O58" s="2905"/>
      <c r="P58" s="2905"/>
      <c r="Q58" s="2905"/>
      <c r="R58" s="2905"/>
      <c r="S58" s="2905"/>
      <c r="T58" s="2905"/>
      <c r="U58" s="2905"/>
      <c r="V58" s="2905"/>
      <c r="W58" s="2905"/>
      <c r="X58" s="2905"/>
      <c r="Y58" s="2905"/>
      <c r="Z58" s="2905"/>
      <c r="AA58" s="55"/>
      <c r="AB58" s="63"/>
      <c r="AC58" s="1812"/>
      <c r="AD58" s="1812"/>
      <c r="AE58" s="1812"/>
      <c r="AF58" s="1812"/>
      <c r="AG58" s="1812"/>
      <c r="AH58" s="1812"/>
      <c r="AI58" s="1812"/>
      <c r="AJ58" s="1812"/>
      <c r="AK58" s="1812"/>
      <c r="AL58" s="1812"/>
      <c r="AM58" s="1812"/>
      <c r="AN58" s="962"/>
    </row>
    <row r="59" spans="1:40" ht="14.1" customHeight="1">
      <c r="A59" s="55"/>
      <c r="B59" s="729"/>
      <c r="E59" s="2905"/>
      <c r="F59" s="2905"/>
      <c r="G59" s="2905"/>
      <c r="H59" s="2905"/>
      <c r="I59" s="2905"/>
      <c r="J59" s="2905"/>
      <c r="K59" s="2905"/>
      <c r="L59" s="2905"/>
      <c r="M59" s="2905"/>
      <c r="N59" s="2905"/>
      <c r="O59" s="2905"/>
      <c r="P59" s="2905"/>
      <c r="Q59" s="2905"/>
      <c r="R59" s="2905"/>
      <c r="S59" s="2905"/>
      <c r="T59" s="2905"/>
      <c r="U59" s="2905"/>
      <c r="V59" s="2905"/>
      <c r="W59" s="2905"/>
      <c r="X59" s="2905"/>
      <c r="Y59" s="2905"/>
      <c r="Z59" s="2905"/>
      <c r="AA59" s="55"/>
      <c r="AB59" s="68"/>
      <c r="AC59" s="638"/>
      <c r="AD59" s="638"/>
      <c r="AE59" s="638"/>
      <c r="AF59" s="638"/>
      <c r="AG59" s="638"/>
      <c r="AH59" s="638"/>
      <c r="AI59" s="638"/>
      <c r="AJ59" s="638"/>
      <c r="AK59" s="67"/>
      <c r="AL59" s="67"/>
      <c r="AM59" s="67"/>
      <c r="AN59" s="962"/>
    </row>
    <row r="60" spans="1:40" ht="14.1" customHeight="1">
      <c r="A60" s="55"/>
      <c r="B60" s="61"/>
      <c r="C60" s="55"/>
      <c r="D60" s="55"/>
      <c r="E60" s="79"/>
      <c r="F60" s="79"/>
      <c r="G60" s="79"/>
      <c r="H60" s="79"/>
      <c r="I60" s="79"/>
      <c r="J60" s="79"/>
      <c r="K60" s="79"/>
      <c r="L60" s="79"/>
      <c r="M60" s="79"/>
      <c r="N60" s="79"/>
      <c r="O60" s="79"/>
      <c r="P60" s="79"/>
      <c r="Q60" s="79"/>
      <c r="R60" s="79"/>
      <c r="S60" s="79"/>
      <c r="T60" s="79"/>
      <c r="U60" s="79"/>
      <c r="V60" s="79"/>
      <c r="W60" s="79"/>
      <c r="X60" s="79"/>
      <c r="Y60" s="79"/>
      <c r="Z60" s="79"/>
      <c r="AA60" s="80"/>
      <c r="AB60" s="55"/>
      <c r="AD60" s="55"/>
      <c r="AE60" s="55"/>
      <c r="AF60" s="55"/>
      <c r="AG60" s="55"/>
      <c r="AH60" s="55"/>
      <c r="AI60" s="55"/>
      <c r="AJ60" s="55"/>
      <c r="AK60" s="67"/>
      <c r="AL60" s="67"/>
      <c r="AM60" s="67"/>
      <c r="AN60" s="962"/>
    </row>
    <row r="61" spans="1:40" ht="9" customHeight="1" thickBot="1">
      <c r="B61" s="642"/>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643"/>
      <c r="AC61" s="128"/>
      <c r="AD61" s="128"/>
      <c r="AE61" s="128"/>
      <c r="AF61" s="128"/>
      <c r="AG61" s="128"/>
      <c r="AH61" s="128"/>
      <c r="AI61" s="128"/>
      <c r="AJ61" s="128"/>
      <c r="AK61" s="128"/>
      <c r="AL61" s="128"/>
      <c r="AM61" s="128"/>
      <c r="AN61" s="802"/>
    </row>
    <row r="63" spans="1:40">
      <c r="AB63" s="653"/>
      <c r="AC63" s="638"/>
      <c r="AD63" s="638"/>
      <c r="AE63" s="638"/>
      <c r="AF63" s="638"/>
      <c r="AG63" s="638"/>
      <c r="AH63" s="638"/>
      <c r="AI63" s="638"/>
      <c r="AJ63" s="638"/>
      <c r="AK63" s="638"/>
      <c r="AL63" s="638"/>
      <c r="AM63" s="638"/>
    </row>
    <row r="64" spans="1:40">
      <c r="AC64" s="638"/>
      <c r="AD64" s="638"/>
      <c r="AE64" s="638"/>
      <c r="AF64" s="638"/>
      <c r="AG64" s="638"/>
      <c r="AH64" s="638"/>
      <c r="AI64" s="638"/>
      <c r="AJ64" s="638"/>
      <c r="AK64" s="638"/>
      <c r="AL64" s="638"/>
      <c r="AM64" s="638"/>
    </row>
    <row r="65" spans="28:39">
      <c r="AB65" s="530"/>
      <c r="AC65" s="638"/>
      <c r="AD65" s="638"/>
      <c r="AE65" s="638"/>
      <c r="AF65" s="638"/>
      <c r="AG65" s="638"/>
      <c r="AH65" s="638"/>
      <c r="AI65" s="638"/>
      <c r="AJ65" s="638"/>
      <c r="AK65" s="638"/>
      <c r="AL65" s="638"/>
      <c r="AM65" s="638"/>
    </row>
  </sheetData>
  <sheetProtection algorithmName="SHA-512" hashValue="UJy9EXi+Wc6Vj8ojOSFZezqzSqQ/nmFmxvm0QyWpsPjRK87LzT9rZddwPFcF6YX0FQGmetKF2xPAUzLSgIB6sw==" saltValue="OQ7RJk+E/kZT/S3rtwxUGA==" spinCount="100000" sheet="1" formatCells="0" formatColumns="0" formatRows="0"/>
  <mergeCells count="94">
    <mergeCell ref="B56:C56"/>
    <mergeCell ref="D56:Z56"/>
    <mergeCell ref="E57:Z57"/>
    <mergeCell ref="E58:Z59"/>
    <mergeCell ref="X53:Y53"/>
    <mergeCell ref="E53:G53"/>
    <mergeCell ref="H53:K53"/>
    <mergeCell ref="L53:M53"/>
    <mergeCell ref="N53:Q53"/>
    <mergeCell ref="R53:S53"/>
    <mergeCell ref="T53:W53"/>
    <mergeCell ref="AC56:AM58"/>
    <mergeCell ref="E54:G54"/>
    <mergeCell ref="H54:K54"/>
    <mergeCell ref="L54:M54"/>
    <mergeCell ref="N54:Q54"/>
    <mergeCell ref="R54:S54"/>
    <mergeCell ref="T54:W54"/>
    <mergeCell ref="X54:Y54"/>
    <mergeCell ref="AC47:AM53"/>
    <mergeCell ref="AC54:AM55"/>
    <mergeCell ref="X52:Y52"/>
    <mergeCell ref="T50:Y50"/>
    <mergeCell ref="E51:G51"/>
    <mergeCell ref="H51:K51"/>
    <mergeCell ref="L51:M51"/>
    <mergeCell ref="N51:Q51"/>
    <mergeCell ref="R51:S51"/>
    <mergeCell ref="T51:W51"/>
    <mergeCell ref="X51:Y51"/>
    <mergeCell ref="E52:G52"/>
    <mergeCell ref="H52:K52"/>
    <mergeCell ref="L52:M52"/>
    <mergeCell ref="N52:Q52"/>
    <mergeCell ref="R52:S52"/>
    <mergeCell ref="T52:W52"/>
    <mergeCell ref="E44:Z45"/>
    <mergeCell ref="B47:C47"/>
    <mergeCell ref="D47:Z47"/>
    <mergeCell ref="D48:I48"/>
    <mergeCell ref="J48:Y48"/>
    <mergeCell ref="E49:G50"/>
    <mergeCell ref="H49:M50"/>
    <mergeCell ref="N49:Y49"/>
    <mergeCell ref="N50:S50"/>
    <mergeCell ref="E42:Z43"/>
    <mergeCell ref="E26:Z26"/>
    <mergeCell ref="AC26:AM26"/>
    <mergeCell ref="B28:C28"/>
    <mergeCell ref="D28:Z28"/>
    <mergeCell ref="B31:C31"/>
    <mergeCell ref="D31:Z31"/>
    <mergeCell ref="B34:C34"/>
    <mergeCell ref="D34:Z34"/>
    <mergeCell ref="D37:Z37"/>
    <mergeCell ref="E38:Z39"/>
    <mergeCell ref="D41:Z41"/>
    <mergeCell ref="B22:C22"/>
    <mergeCell ref="D22:Z22"/>
    <mergeCell ref="AC22:AM22"/>
    <mergeCell ref="AC23:AM23"/>
    <mergeCell ref="E24:I24"/>
    <mergeCell ref="L24:O24"/>
    <mergeCell ref="R24:U24"/>
    <mergeCell ref="E15:Z15"/>
    <mergeCell ref="E16:Z18"/>
    <mergeCell ref="C20:O20"/>
    <mergeCell ref="P20:Q20"/>
    <mergeCell ref="R20:S20"/>
    <mergeCell ref="U20:V20"/>
    <mergeCell ref="X20:Y20"/>
    <mergeCell ref="E10:Z12"/>
    <mergeCell ref="B14:C14"/>
    <mergeCell ref="D14:N14"/>
    <mergeCell ref="O14:P14"/>
    <mergeCell ref="Q14:R14"/>
    <mergeCell ref="T14:U14"/>
    <mergeCell ref="W14:X14"/>
    <mergeCell ref="B6:C6"/>
    <mergeCell ref="D6:Z6"/>
    <mergeCell ref="AC6:AM6"/>
    <mergeCell ref="AC7:AM9"/>
    <mergeCell ref="B8:C8"/>
    <mergeCell ref="D8:N8"/>
    <mergeCell ref="O8:P8"/>
    <mergeCell ref="Q8:R8"/>
    <mergeCell ref="T8:U8"/>
    <mergeCell ref="W8:X8"/>
    <mergeCell ref="E9:Z9"/>
    <mergeCell ref="A1:AN1"/>
    <mergeCell ref="B3:AA3"/>
    <mergeCell ref="AB3:AN3"/>
    <mergeCell ref="B5:C5"/>
    <mergeCell ref="D5:Z5"/>
  </mergeCells>
  <phoneticPr fontId="4"/>
  <conditionalFormatting sqref="E44:Z45">
    <cfRule type="containsBlanks" dxfId="87" priority="17">
      <formula>LEN(TRIM(E44))=0</formula>
    </cfRule>
  </conditionalFormatting>
  <conditionalFormatting sqref="E58:Z59">
    <cfRule type="containsBlanks" dxfId="86" priority="1">
      <formula>LEN(TRIM(E58))=0</formula>
    </cfRule>
  </conditionalFormatting>
  <conditionalFormatting sqref="H51:K53 N51:Q53">
    <cfRule type="containsBlanks" dxfId="85" priority="7">
      <formula>LEN(TRIM(H51))=0</formula>
    </cfRule>
  </conditionalFormatting>
  <conditionalFormatting sqref="H51:K53">
    <cfRule type="expression" dxfId="84" priority="8">
      <formula>#REF!="円"</formula>
    </cfRule>
  </conditionalFormatting>
  <conditionalFormatting sqref="H54:K54">
    <cfRule type="expression" dxfId="83" priority="3">
      <formula>INDIRECT(ADDRESS(ROW(),COLUMN()))=TRUNC(INDIRECT(ADDRESS(ROW(),COLUMN())))</formula>
    </cfRule>
  </conditionalFormatting>
  <conditionalFormatting sqref="L51:M54 R51:S54">
    <cfRule type="containsBlanks" dxfId="82" priority="6">
      <formula>LEN(TRIM(L51))=0</formula>
    </cfRule>
  </conditionalFormatting>
  <conditionalFormatting sqref="N51:Q51">
    <cfRule type="expression" dxfId="81" priority="11">
      <formula>#REF!="円"</formula>
    </cfRule>
  </conditionalFormatting>
  <conditionalFormatting sqref="N52:Q53">
    <cfRule type="expression" dxfId="80" priority="12">
      <formula>#REF!="円"</formula>
    </cfRule>
  </conditionalFormatting>
  <conditionalFormatting sqref="N54:Q54 T54:W54">
    <cfRule type="expression" dxfId="79" priority="2">
      <formula>INDIRECT(ADDRESS(ROW(),COLUMN()))=TRUNC(INDIRECT(ADDRESS(ROW(),COLUMN())))</formula>
    </cfRule>
  </conditionalFormatting>
  <conditionalFormatting sqref="O8:R8 O14:R14 P20:S20">
    <cfRule type="containsBlanks" dxfId="78" priority="19">
      <formula>LEN(TRIM(O8))=0</formula>
    </cfRule>
    <cfRule type="containsBlanks" dxfId="77" priority="21">
      <formula>LEN(TRIM(O8))=0</formula>
    </cfRule>
  </conditionalFormatting>
  <conditionalFormatting sqref="Q8:R8 Q14:R14 R20:S20">
    <cfRule type="containsBlanks" dxfId="76" priority="18">
      <formula>LEN(TRIM(Q8))=0</formula>
    </cfRule>
  </conditionalFormatting>
  <conditionalFormatting sqref="T8:U8 W8:X8 E10:Z12 T14:U14 W14:X14 E16:Z18">
    <cfRule type="containsBlanks" dxfId="75" priority="23">
      <formula>LEN(TRIM(E8))=0</formula>
    </cfRule>
  </conditionalFormatting>
  <conditionalFormatting sqref="T51:W53">
    <cfRule type="containsBlanks" dxfId="74" priority="5">
      <formula>LEN(TRIM(T51))=0</formula>
    </cfRule>
    <cfRule type="expression" dxfId="73" priority="14">
      <formula>#REF!="円"</formula>
    </cfRule>
  </conditionalFormatting>
  <conditionalFormatting sqref="U20:V20 X20:Y20">
    <cfRule type="containsBlanks" dxfId="72" priority="22">
      <formula>LEN(TRIM(U20))=0</formula>
    </cfRule>
  </conditionalFormatting>
  <conditionalFormatting sqref="X51:Y54">
    <cfRule type="containsBlanks" dxfId="71" priority="4">
      <formula>LEN(TRIM(X51))=0</formula>
    </cfRule>
  </conditionalFormatting>
  <dataValidations count="2">
    <dataValidation type="list" allowBlank="1" showInputMessage="1" showErrorMessage="1" sqref="L51:M54 R51:S54 X51:Y54" xr:uid="{0E24EB15-1CF4-475C-8265-AEAFF68F53A6}">
      <formula1>"　,円,か月"</formula1>
    </dataValidation>
    <dataValidation type="list" allowBlank="1" showInputMessage="1" showErrorMessage="1" sqref="O8:P8 O14:P14 P20:Q20" xr:uid="{498947F4-98C6-4CA3-A4C6-8FF4B773587F}">
      <formula1>"　,平成,令和"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4529" r:id="rId4" name="Check Box 1">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1174530" r:id="rId5" name="Check Box 2">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1174531" r:id="rId6" name="Check Box 3">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1174532" r:id="rId7" name="Check Box 4">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1174533" r:id="rId8" name="Check Box 5">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1174534" r:id="rId9" name="Check Box 6">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1174535" r:id="rId10" name="Check Box 7">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1174536" r:id="rId11" name="Check Box 8">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1174537" r:id="rId12"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1174538" r:id="rId13" name="Check Box 95">
              <controlPr defaultSize="0" autoFill="0" autoLine="0" autoPict="0">
                <anchor moveWithCells="1">
                  <from>
                    <xdr:col>19</xdr:col>
                    <xdr:colOff>85725</xdr:colOff>
                    <xdr:row>4</xdr:row>
                    <xdr:rowOff>171450</xdr:rowOff>
                  </from>
                  <to>
                    <xdr:col>22</xdr:col>
                    <xdr:colOff>171450</xdr:colOff>
                    <xdr:row>5</xdr:row>
                    <xdr:rowOff>161925</xdr:rowOff>
                  </to>
                </anchor>
              </controlPr>
            </control>
          </mc:Choice>
        </mc:AlternateContent>
        <mc:AlternateContent xmlns:mc="http://schemas.openxmlformats.org/markup-compatibility/2006">
          <mc:Choice Requires="x14">
            <control shapeId="1174540" r:id="rId14" name="Check Box 12">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1174541" r:id="rId15" name="Check Box 13">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1174542" r:id="rId16" name="Check Box 1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1174543" r:id="rId17" name="Check Box 1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1174544" r:id="rId18" name="Check Box 1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1174545" r:id="rId19" name="Check Box 1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1174546" r:id="rId20" name="Check Box 18">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1174547" r:id="rId21" name="Check Box 19">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1174549" r:id="rId22" name="Check Box 21">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1174550" r:id="rId23" name="Check Box 22">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C611-CE56-480B-97F4-F502C3BE410D}">
  <sheetPr>
    <tabColor theme="7" tint="0.59999389629810485"/>
  </sheetPr>
  <dimension ref="A1:BM72"/>
  <sheetViews>
    <sheetView showGridLines="0" showZeros="0" view="pageBreakPreview" zoomScaleNormal="100" zoomScaleSheetLayoutView="100" workbookViewId="0">
      <selection activeCell="AU11" sqref="AT11:AU11"/>
    </sheetView>
  </sheetViews>
  <sheetFormatPr defaultColWidth="8" defaultRowHeight="12"/>
  <cols>
    <col min="1" max="1" width="1.375" style="180" customWidth="1"/>
    <col min="2" max="2" width="1.625" style="180" customWidth="1"/>
    <col min="3" max="25" width="2.375" style="180" customWidth="1"/>
    <col min="26" max="26" width="2.625" style="180" customWidth="1"/>
    <col min="27" max="38" width="2.375" style="180" customWidth="1"/>
    <col min="39" max="39" width="2.125" style="180" customWidth="1"/>
    <col min="40" max="79" width="2.375" style="180" customWidth="1"/>
    <col min="80" max="16384" width="8" style="180"/>
  </cols>
  <sheetData>
    <row r="1" spans="1:45" ht="14.1" customHeight="1">
      <c r="A1" s="4248" t="s">
        <v>1329</v>
      </c>
      <c r="B1" s="4248"/>
      <c r="C1" s="4248"/>
      <c r="D1" s="4248"/>
      <c r="E1" s="4248"/>
      <c r="F1" s="4248"/>
      <c r="G1" s="4248"/>
      <c r="H1" s="4248"/>
      <c r="I1" s="4248"/>
      <c r="J1" s="4248"/>
      <c r="K1" s="4248"/>
      <c r="L1" s="4248"/>
      <c r="M1" s="4248"/>
      <c r="N1" s="4248"/>
      <c r="O1" s="4248"/>
      <c r="P1" s="4248"/>
      <c r="Q1" s="4248"/>
      <c r="R1" s="4248"/>
      <c r="S1" s="4248"/>
      <c r="T1" s="4248"/>
      <c r="U1" s="4248"/>
      <c r="V1" s="4248"/>
      <c r="W1" s="4248"/>
      <c r="X1" s="4248"/>
      <c r="Y1" s="4248"/>
      <c r="Z1" s="4248"/>
      <c r="AA1" s="4248"/>
      <c r="AB1" s="4248"/>
      <c r="AC1" s="4248"/>
      <c r="AD1" s="4248"/>
      <c r="AE1" s="4248"/>
      <c r="AF1" s="4248"/>
      <c r="AG1" s="4248"/>
      <c r="AH1" s="4248"/>
      <c r="AI1" s="4248"/>
      <c r="AJ1" s="4248"/>
      <c r="AK1" s="4248"/>
      <c r="AL1" s="4248"/>
      <c r="AM1" s="4248"/>
      <c r="AO1" s="294"/>
      <c r="AP1" s="294"/>
      <c r="AQ1" s="294"/>
      <c r="AR1" s="294"/>
      <c r="AS1" s="294"/>
    </row>
    <row r="2" spans="1:45" ht="5.0999999999999996" customHeight="1" thickBot="1"/>
    <row r="3" spans="1:45" ht="14.1" customHeight="1">
      <c r="B3" s="4249" t="s">
        <v>1325</v>
      </c>
      <c r="C3" s="4250"/>
      <c r="D3" s="4250"/>
      <c r="E3" s="4250"/>
      <c r="F3" s="4250"/>
      <c r="G3" s="4250"/>
      <c r="H3" s="4250"/>
      <c r="I3" s="4250"/>
      <c r="J3" s="4250"/>
      <c r="K3" s="4250"/>
      <c r="L3" s="4250"/>
      <c r="M3" s="4250"/>
      <c r="N3" s="4250"/>
      <c r="O3" s="4250"/>
      <c r="P3" s="4250"/>
      <c r="Q3" s="4250"/>
      <c r="R3" s="4250"/>
      <c r="S3" s="4250"/>
      <c r="T3" s="4250"/>
      <c r="U3" s="4250"/>
      <c r="V3" s="4250"/>
      <c r="W3" s="4250"/>
      <c r="X3" s="4250"/>
      <c r="Y3" s="4250"/>
      <c r="Z3" s="4250"/>
      <c r="AA3" s="4251"/>
      <c r="AB3" s="4250" t="s">
        <v>118</v>
      </c>
      <c r="AC3" s="4250"/>
      <c r="AD3" s="4250"/>
      <c r="AE3" s="4250"/>
      <c r="AF3" s="4250"/>
      <c r="AG3" s="4250"/>
      <c r="AH3" s="4250"/>
      <c r="AI3" s="4250"/>
      <c r="AJ3" s="4250"/>
      <c r="AK3" s="4250"/>
      <c r="AL3" s="4250"/>
      <c r="AM3" s="4252"/>
    </row>
    <row r="4" spans="1:45" ht="6.75" customHeight="1">
      <c r="A4" s="253"/>
      <c r="B4" s="299"/>
      <c r="C4" s="300"/>
      <c r="D4" s="300"/>
      <c r="E4" s="300"/>
      <c r="F4" s="300"/>
      <c r="G4" s="300"/>
      <c r="H4" s="300"/>
      <c r="I4" s="300"/>
      <c r="J4" s="300"/>
      <c r="K4" s="300"/>
      <c r="L4" s="300"/>
      <c r="M4" s="300"/>
      <c r="N4" s="300"/>
      <c r="O4" s="300"/>
      <c r="P4" s="300"/>
      <c r="Q4" s="300"/>
      <c r="R4" s="300"/>
      <c r="S4" s="300"/>
      <c r="T4" s="300"/>
      <c r="U4" s="300"/>
      <c r="V4" s="300"/>
      <c r="W4" s="300"/>
      <c r="X4" s="300"/>
      <c r="Y4" s="300"/>
      <c r="Z4" s="300"/>
      <c r="AA4" s="205"/>
      <c r="AB4" s="224"/>
      <c r="AC4" s="265"/>
      <c r="AD4" s="265"/>
      <c r="AE4" s="265"/>
      <c r="AF4" s="265"/>
      <c r="AG4" s="265"/>
      <c r="AH4" s="265"/>
      <c r="AI4" s="265"/>
      <c r="AJ4" s="265"/>
      <c r="AK4" s="265"/>
      <c r="AL4" s="265"/>
      <c r="AM4" s="266"/>
    </row>
    <row r="5" spans="1:45" ht="14.1" customHeight="1">
      <c r="A5" s="253"/>
      <c r="B5" s="4253">
        <v>7</v>
      </c>
      <c r="C5" s="4254"/>
      <c r="D5" s="4255" t="s">
        <v>680</v>
      </c>
      <c r="E5" s="4255"/>
      <c r="F5" s="4255"/>
      <c r="G5" s="4255"/>
      <c r="H5" s="4255"/>
      <c r="I5" s="4255"/>
      <c r="J5" s="4255"/>
      <c r="K5" s="4255"/>
      <c r="L5" s="4255"/>
      <c r="M5" s="4255"/>
      <c r="N5" s="4255"/>
      <c r="O5" s="4255"/>
      <c r="P5" s="4255"/>
      <c r="Q5" s="4255"/>
      <c r="R5" s="4255"/>
      <c r="S5" s="4255"/>
      <c r="T5" s="4255"/>
      <c r="U5" s="4255"/>
      <c r="V5" s="4255"/>
      <c r="W5" s="4255"/>
      <c r="X5" s="4255"/>
      <c r="Y5" s="4255"/>
      <c r="Z5" s="4255"/>
      <c r="AA5" s="205"/>
      <c r="AB5" s="219" t="s">
        <v>15</v>
      </c>
      <c r="AC5" s="4151" t="s">
        <v>741</v>
      </c>
      <c r="AD5" s="4151"/>
      <c r="AE5" s="4151"/>
      <c r="AF5" s="4151"/>
      <c r="AG5" s="4151"/>
      <c r="AH5" s="4151"/>
      <c r="AI5" s="4151"/>
      <c r="AJ5" s="4151"/>
      <c r="AK5" s="4151"/>
      <c r="AL5" s="4151"/>
      <c r="AM5" s="184"/>
    </row>
    <row r="6" spans="1:45" ht="14.1" customHeight="1">
      <c r="A6" s="253"/>
      <c r="B6" s="3102" t="s">
        <v>454</v>
      </c>
      <c r="C6" s="3103"/>
      <c r="D6" s="3104" t="s">
        <v>1033</v>
      </c>
      <c r="E6" s="3104"/>
      <c r="F6" s="3104"/>
      <c r="G6" s="3104"/>
      <c r="H6" s="3104"/>
      <c r="I6" s="3104"/>
      <c r="J6" s="3104"/>
      <c r="K6" s="3104"/>
      <c r="L6" s="3104"/>
      <c r="M6" s="3104"/>
      <c r="N6" s="3104"/>
      <c r="O6" s="3104"/>
      <c r="P6" s="3104"/>
      <c r="Q6" s="3104"/>
      <c r="R6" s="3104"/>
      <c r="S6" s="3104"/>
      <c r="T6" s="3104"/>
      <c r="U6" s="3104"/>
      <c r="V6" s="3104"/>
      <c r="W6" s="3104"/>
      <c r="X6" s="3104"/>
      <c r="Y6" s="3104"/>
      <c r="Z6" s="3104"/>
      <c r="AA6" s="205"/>
      <c r="AB6" s="10"/>
      <c r="AC6" s="4151"/>
      <c r="AD6" s="4151"/>
      <c r="AE6" s="4151"/>
      <c r="AF6" s="4151"/>
      <c r="AG6" s="4151"/>
      <c r="AH6" s="4151"/>
      <c r="AI6" s="4151"/>
      <c r="AJ6" s="4151"/>
      <c r="AK6" s="4151"/>
      <c r="AL6" s="4151"/>
      <c r="AM6" s="182"/>
    </row>
    <row r="7" spans="1:45" ht="14.1" customHeight="1">
      <c r="A7" s="253"/>
      <c r="B7" s="183"/>
      <c r="C7" s="253"/>
      <c r="AA7" s="197"/>
      <c r="AB7" s="219" t="s">
        <v>15</v>
      </c>
      <c r="AC7" s="4163" t="s">
        <v>880</v>
      </c>
      <c r="AD7" s="4163"/>
      <c r="AE7" s="4163"/>
      <c r="AF7" s="4163"/>
      <c r="AG7" s="4163"/>
      <c r="AH7" s="4163"/>
      <c r="AI7" s="4163"/>
      <c r="AJ7" s="4163"/>
      <c r="AK7" s="4163"/>
      <c r="AL7" s="4163"/>
      <c r="AM7" s="198"/>
    </row>
    <row r="8" spans="1:45" ht="14.1" customHeight="1">
      <c r="A8" s="253"/>
      <c r="B8" s="183"/>
      <c r="C8" s="253"/>
      <c r="D8" s="293"/>
      <c r="E8" s="243"/>
      <c r="F8" s="243"/>
      <c r="G8" s="243"/>
      <c r="H8" s="243"/>
      <c r="I8" s="243"/>
      <c r="J8" s="243"/>
      <c r="K8" s="243"/>
      <c r="L8" s="243"/>
      <c r="M8" s="243"/>
      <c r="N8" s="243"/>
      <c r="O8" s="243"/>
      <c r="P8" s="243"/>
      <c r="Q8" s="243"/>
      <c r="R8" s="243"/>
      <c r="S8" s="243"/>
      <c r="T8" s="243"/>
      <c r="U8" s="243"/>
      <c r="V8" s="243"/>
      <c r="W8" s="243"/>
      <c r="X8" s="243"/>
      <c r="Y8" s="243"/>
      <c r="Z8" s="243"/>
      <c r="AA8" s="197"/>
      <c r="AB8" s="219" t="s">
        <v>15</v>
      </c>
      <c r="AC8" s="4163" t="s">
        <v>881</v>
      </c>
      <c r="AD8" s="4163"/>
      <c r="AE8" s="4163"/>
      <c r="AF8" s="4163"/>
      <c r="AG8" s="4163"/>
      <c r="AH8" s="4163"/>
      <c r="AI8" s="4163"/>
      <c r="AJ8" s="4163"/>
      <c r="AK8" s="4163"/>
      <c r="AL8" s="4163"/>
      <c r="AM8" s="238"/>
    </row>
    <row r="9" spans="1:45" ht="14.1" customHeight="1">
      <c r="A9" s="253"/>
      <c r="B9" s="3281" t="s">
        <v>453</v>
      </c>
      <c r="C9" s="3282"/>
      <c r="D9" s="3283" t="s">
        <v>811</v>
      </c>
      <c r="E9" s="3283"/>
      <c r="F9" s="3283"/>
      <c r="G9" s="3283"/>
      <c r="H9" s="3283"/>
      <c r="I9" s="3283"/>
      <c r="J9" s="3283"/>
      <c r="K9" s="3283"/>
      <c r="L9" s="3283"/>
      <c r="M9" s="3283"/>
      <c r="N9" s="3283"/>
      <c r="O9" s="3283"/>
      <c r="P9" s="3283"/>
      <c r="Q9" s="3283"/>
      <c r="R9" s="3283"/>
      <c r="S9" s="3283"/>
      <c r="T9" s="3283"/>
      <c r="U9" s="3283"/>
      <c r="V9" s="3283"/>
      <c r="W9" s="3283"/>
      <c r="X9" s="3283"/>
      <c r="Y9" s="3283"/>
      <c r="Z9" s="3283"/>
      <c r="AA9" s="205"/>
      <c r="AB9" s="4258" t="s">
        <v>926</v>
      </c>
      <c r="AC9" s="4259"/>
      <c r="AD9" s="4259"/>
      <c r="AE9" s="4259"/>
      <c r="AF9" s="4259"/>
      <c r="AG9" s="4259"/>
      <c r="AH9" s="4259"/>
      <c r="AI9" s="4259"/>
      <c r="AJ9" s="4259"/>
      <c r="AK9" s="4259"/>
      <c r="AL9" s="4259"/>
      <c r="AM9" s="4260"/>
    </row>
    <row r="10" spans="1:45" ht="14.1" customHeight="1">
      <c r="A10" s="253"/>
      <c r="B10" s="13"/>
      <c r="C10" s="220"/>
      <c r="D10" s="3283"/>
      <c r="E10" s="3283"/>
      <c r="F10" s="3283"/>
      <c r="G10" s="3283"/>
      <c r="H10" s="3283"/>
      <c r="I10" s="3283"/>
      <c r="J10" s="3283"/>
      <c r="K10" s="3283"/>
      <c r="L10" s="3283"/>
      <c r="M10" s="3283"/>
      <c r="N10" s="3283"/>
      <c r="O10" s="3283"/>
      <c r="P10" s="3283"/>
      <c r="Q10" s="3283"/>
      <c r="R10" s="3283"/>
      <c r="S10" s="3283"/>
      <c r="T10" s="3283"/>
      <c r="U10" s="3283"/>
      <c r="V10" s="3283"/>
      <c r="W10" s="3283"/>
      <c r="X10" s="3283"/>
      <c r="Y10" s="3283"/>
      <c r="Z10" s="3283"/>
      <c r="AA10" s="197"/>
      <c r="AB10" s="4258"/>
      <c r="AC10" s="4259"/>
      <c r="AD10" s="4259"/>
      <c r="AE10" s="4259"/>
      <c r="AF10" s="4259"/>
      <c r="AG10" s="4259"/>
      <c r="AH10" s="4259"/>
      <c r="AI10" s="4259"/>
      <c r="AJ10" s="4259"/>
      <c r="AK10" s="4259"/>
      <c r="AL10" s="4259"/>
      <c r="AM10" s="4260"/>
    </row>
    <row r="11" spans="1:45" ht="14.1" customHeight="1">
      <c r="A11" s="253"/>
      <c r="B11" s="13"/>
      <c r="D11" s="3104" t="s">
        <v>318</v>
      </c>
      <c r="E11" s="3104"/>
      <c r="F11" s="3104"/>
      <c r="G11" s="3104"/>
      <c r="H11" s="3104"/>
      <c r="I11" s="3104"/>
      <c r="J11" s="3104"/>
      <c r="K11" s="3104"/>
      <c r="L11" s="3104"/>
      <c r="M11" s="3104"/>
      <c r="N11" s="3104"/>
      <c r="O11" s="3104"/>
      <c r="P11" s="3104"/>
      <c r="Q11" s="3104"/>
      <c r="R11" s="3104"/>
      <c r="S11" s="3104"/>
      <c r="T11" s="3104"/>
      <c r="U11" s="3104"/>
      <c r="V11" s="3104"/>
      <c r="W11" s="3104"/>
      <c r="X11" s="3104"/>
      <c r="Y11" s="3104"/>
      <c r="Z11" s="3104"/>
      <c r="AA11" s="205"/>
      <c r="AB11" s="4258" t="s">
        <v>1117</v>
      </c>
      <c r="AC11" s="4259"/>
      <c r="AD11" s="4259"/>
      <c r="AE11" s="4259"/>
      <c r="AF11" s="4259"/>
      <c r="AG11" s="4259"/>
      <c r="AH11" s="4259"/>
      <c r="AI11" s="4259"/>
      <c r="AJ11" s="4259"/>
      <c r="AK11" s="4259"/>
      <c r="AL11" s="4259"/>
      <c r="AM11" s="4260"/>
    </row>
    <row r="12" spans="1:45" ht="14.1" customHeight="1">
      <c r="A12" s="253"/>
      <c r="B12" s="13"/>
      <c r="D12" s="209" t="s">
        <v>472</v>
      </c>
      <c r="E12" s="3104" t="s">
        <v>681</v>
      </c>
      <c r="F12" s="3104"/>
      <c r="G12" s="3104"/>
      <c r="H12" s="3104"/>
      <c r="I12" s="3104"/>
      <c r="J12" s="3104"/>
      <c r="K12" s="3104"/>
      <c r="L12" s="3104"/>
      <c r="M12" s="3104"/>
      <c r="N12" s="3104"/>
      <c r="O12" s="3104"/>
      <c r="P12" s="3104"/>
      <c r="Q12" s="3104"/>
      <c r="R12" s="3104"/>
      <c r="S12" s="3104"/>
      <c r="T12" s="3104"/>
      <c r="U12" s="3104"/>
      <c r="V12" s="3104"/>
      <c r="W12" s="3104"/>
      <c r="X12" s="3104"/>
      <c r="Y12" s="3104"/>
      <c r="Z12" s="3104"/>
      <c r="AA12" s="186"/>
      <c r="AB12" s="4258"/>
      <c r="AC12" s="4259"/>
      <c r="AD12" s="4259"/>
      <c r="AE12" s="4259"/>
      <c r="AF12" s="4259"/>
      <c r="AG12" s="4259"/>
      <c r="AH12" s="4259"/>
      <c r="AI12" s="4259"/>
      <c r="AJ12" s="4259"/>
      <c r="AK12" s="4259"/>
      <c r="AL12" s="4259"/>
      <c r="AM12" s="4260"/>
    </row>
    <row r="13" spans="1:45" ht="14.1" customHeight="1">
      <c r="A13" s="253"/>
      <c r="B13" s="258"/>
      <c r="D13" s="253"/>
      <c r="E13" s="4245" t="s">
        <v>278</v>
      </c>
      <c r="F13" s="4245"/>
      <c r="G13" s="4245"/>
      <c r="H13" s="4245"/>
      <c r="I13" s="4245"/>
      <c r="J13" s="4245"/>
      <c r="M13" s="4246" t="s">
        <v>520</v>
      </c>
      <c r="N13" s="4247"/>
      <c r="O13" s="4247"/>
      <c r="P13" s="4247"/>
      <c r="Q13" s="41" t="s">
        <v>127</v>
      </c>
      <c r="S13" s="3104" t="s">
        <v>1072</v>
      </c>
      <c r="T13" s="3104"/>
      <c r="U13" s="3104"/>
      <c r="V13" s="223" t="s">
        <v>127</v>
      </c>
      <c r="X13" s="3104" t="s">
        <v>521</v>
      </c>
      <c r="Y13" s="3104"/>
      <c r="Z13" s="3104"/>
      <c r="AA13" s="205"/>
      <c r="AB13" s="4258"/>
      <c r="AC13" s="4259"/>
      <c r="AD13" s="4259"/>
      <c r="AE13" s="4259"/>
      <c r="AF13" s="4259"/>
      <c r="AG13" s="4259"/>
      <c r="AH13" s="4259"/>
      <c r="AI13" s="4259"/>
      <c r="AJ13" s="4259"/>
      <c r="AK13" s="4259"/>
      <c r="AL13" s="4259"/>
      <c r="AM13" s="4260"/>
    </row>
    <row r="14" spans="1:45" ht="14.1" customHeight="1">
      <c r="A14" s="253"/>
      <c r="B14" s="211"/>
      <c r="C14" s="253"/>
      <c r="D14" s="253"/>
      <c r="E14" s="4245" t="s">
        <v>279</v>
      </c>
      <c r="F14" s="4245"/>
      <c r="G14" s="4245"/>
      <c r="H14" s="4245"/>
      <c r="I14" s="4245"/>
      <c r="J14" s="4245"/>
      <c r="M14" s="4246" t="s">
        <v>522</v>
      </c>
      <c r="N14" s="4247"/>
      <c r="O14" s="4247"/>
      <c r="P14" s="4247"/>
      <c r="Q14" s="223" t="s">
        <v>127</v>
      </c>
      <c r="S14" s="3104" t="s">
        <v>523</v>
      </c>
      <c r="T14" s="3104"/>
      <c r="U14" s="3104"/>
      <c r="AA14" s="205"/>
      <c r="AB14" s="4258"/>
      <c r="AC14" s="4259"/>
      <c r="AD14" s="4259"/>
      <c r="AE14" s="4259"/>
      <c r="AF14" s="4259"/>
      <c r="AG14" s="4259"/>
      <c r="AH14" s="4259"/>
      <c r="AI14" s="4259"/>
      <c r="AJ14" s="4259"/>
      <c r="AK14" s="4259"/>
      <c r="AL14" s="4259"/>
      <c r="AM14" s="4260"/>
    </row>
    <row r="15" spans="1:45" ht="14.1" customHeight="1">
      <c r="A15" s="253"/>
      <c r="B15" s="183"/>
      <c r="AA15" s="186"/>
      <c r="AB15" s="4258" t="s">
        <v>1073</v>
      </c>
      <c r="AC15" s="4259"/>
      <c r="AD15" s="4259"/>
      <c r="AE15" s="4259"/>
      <c r="AF15" s="4259"/>
      <c r="AG15" s="4259"/>
      <c r="AH15" s="4259"/>
      <c r="AI15" s="4259"/>
      <c r="AJ15" s="4259"/>
      <c r="AK15" s="4259"/>
      <c r="AL15" s="4259"/>
      <c r="AM15" s="4260"/>
    </row>
    <row r="16" spans="1:45" ht="14.1" customHeight="1">
      <c r="A16" s="253"/>
      <c r="B16" s="258"/>
      <c r="C16" s="301"/>
      <c r="D16" s="209" t="s">
        <v>470</v>
      </c>
      <c r="E16" s="3104" t="s">
        <v>682</v>
      </c>
      <c r="F16" s="3104"/>
      <c r="G16" s="3104"/>
      <c r="H16" s="3104"/>
      <c r="I16" s="3104"/>
      <c r="J16" s="3104"/>
      <c r="K16" s="3104"/>
      <c r="L16" s="3104"/>
      <c r="M16" s="3104"/>
      <c r="N16" s="3104"/>
      <c r="O16" s="3104"/>
      <c r="P16" s="3104"/>
      <c r="Q16" s="3104"/>
      <c r="R16" s="3104"/>
      <c r="S16" s="3104"/>
      <c r="T16" s="3104"/>
      <c r="U16" s="3104"/>
      <c r="V16" s="3104"/>
      <c r="W16" s="3104"/>
      <c r="X16" s="3104"/>
      <c r="Y16" s="3104"/>
      <c r="Z16" s="3104"/>
      <c r="AA16" s="205"/>
      <c r="AB16" s="4258"/>
      <c r="AC16" s="4259"/>
      <c r="AD16" s="4259"/>
      <c r="AE16" s="4259"/>
      <c r="AF16" s="4259"/>
      <c r="AG16" s="4259"/>
      <c r="AH16" s="4259"/>
      <c r="AI16" s="4259"/>
      <c r="AJ16" s="4259"/>
      <c r="AK16" s="4259"/>
      <c r="AL16" s="4259"/>
      <c r="AM16" s="4260"/>
    </row>
    <row r="17" spans="1:39" ht="14.1" customHeight="1">
      <c r="A17" s="253"/>
      <c r="B17" s="183"/>
      <c r="C17" s="253"/>
      <c r="AA17" s="205"/>
      <c r="AB17" s="4258" t="s">
        <v>1074</v>
      </c>
      <c r="AC17" s="4259"/>
      <c r="AD17" s="4259"/>
      <c r="AE17" s="4259"/>
      <c r="AF17" s="4259"/>
      <c r="AG17" s="4259"/>
      <c r="AH17" s="4259"/>
      <c r="AI17" s="4259"/>
      <c r="AJ17" s="4259"/>
      <c r="AK17" s="4259"/>
      <c r="AL17" s="4259"/>
      <c r="AM17" s="4260"/>
    </row>
    <row r="18" spans="1:39" ht="14.1" customHeight="1">
      <c r="A18" s="253"/>
      <c r="B18" s="183"/>
      <c r="C18" s="253"/>
      <c r="Z18" s="253"/>
      <c r="AA18" s="205"/>
      <c r="AB18" s="4258"/>
      <c r="AC18" s="4259"/>
      <c r="AD18" s="4259"/>
      <c r="AE18" s="4259"/>
      <c r="AF18" s="4259"/>
      <c r="AG18" s="4259"/>
      <c r="AH18" s="4259"/>
      <c r="AI18" s="4259"/>
      <c r="AJ18" s="4259"/>
      <c r="AK18" s="4259"/>
      <c r="AL18" s="4259"/>
      <c r="AM18" s="4260"/>
    </row>
    <row r="19" spans="1:39" ht="14.1" customHeight="1">
      <c r="A19" s="253"/>
      <c r="B19" s="183"/>
      <c r="C19" s="253"/>
      <c r="D19" s="209" t="s">
        <v>471</v>
      </c>
      <c r="E19" s="3283" t="s">
        <v>1171</v>
      </c>
      <c r="F19" s="3283"/>
      <c r="G19" s="3283"/>
      <c r="H19" s="3283"/>
      <c r="I19" s="3283"/>
      <c r="J19" s="3283"/>
      <c r="K19" s="3283"/>
      <c r="L19" s="3283"/>
      <c r="M19" s="3283"/>
      <c r="N19" s="3283"/>
      <c r="O19" s="3283"/>
      <c r="P19" s="3283"/>
      <c r="Q19" s="3283"/>
      <c r="R19" s="3283"/>
      <c r="S19" s="3283"/>
      <c r="T19" s="3283"/>
      <c r="U19" s="3283"/>
      <c r="V19" s="3283"/>
      <c r="W19" s="3283"/>
      <c r="X19" s="3283"/>
      <c r="Y19" s="3283"/>
      <c r="Z19" s="3283"/>
      <c r="AA19" s="205"/>
      <c r="AB19" s="4258"/>
      <c r="AC19" s="4259"/>
      <c r="AD19" s="4259"/>
      <c r="AE19" s="4259"/>
      <c r="AF19" s="4259"/>
      <c r="AG19" s="4259"/>
      <c r="AH19" s="4259"/>
      <c r="AI19" s="4259"/>
      <c r="AJ19" s="4259"/>
      <c r="AK19" s="4259"/>
      <c r="AL19" s="4259"/>
      <c r="AM19" s="4260"/>
    </row>
    <row r="20" spans="1:39" ht="14.1" customHeight="1">
      <c r="A20" s="253"/>
      <c r="B20" s="183"/>
      <c r="C20" s="253"/>
      <c r="D20" s="53"/>
      <c r="E20" s="3283"/>
      <c r="F20" s="3283"/>
      <c r="G20" s="3283"/>
      <c r="H20" s="3283"/>
      <c r="I20" s="3283"/>
      <c r="J20" s="3283"/>
      <c r="K20" s="3283"/>
      <c r="L20" s="3283"/>
      <c r="M20" s="3283"/>
      <c r="N20" s="3283"/>
      <c r="O20" s="3283"/>
      <c r="P20" s="3283"/>
      <c r="Q20" s="3283"/>
      <c r="R20" s="3283"/>
      <c r="S20" s="3283"/>
      <c r="T20" s="3283"/>
      <c r="U20" s="3283"/>
      <c r="V20" s="3283"/>
      <c r="W20" s="3283"/>
      <c r="X20" s="3283"/>
      <c r="Y20" s="3283"/>
      <c r="Z20" s="3283"/>
      <c r="AA20" s="205"/>
      <c r="AB20" s="4258" t="s">
        <v>1075</v>
      </c>
      <c r="AC20" s="4259"/>
      <c r="AD20" s="4259"/>
      <c r="AE20" s="4259"/>
      <c r="AF20" s="4259"/>
      <c r="AG20" s="4259"/>
      <c r="AH20" s="4259"/>
      <c r="AI20" s="4259"/>
      <c r="AJ20" s="4259"/>
      <c r="AK20" s="4259"/>
      <c r="AL20" s="4259"/>
      <c r="AM20" s="4260"/>
    </row>
    <row r="21" spans="1:39" ht="14.1" customHeight="1">
      <c r="A21" s="253"/>
      <c r="B21" s="183"/>
      <c r="C21" s="253"/>
      <c r="AA21" s="205"/>
      <c r="AB21" s="4258"/>
      <c r="AC21" s="4259"/>
      <c r="AD21" s="4259"/>
      <c r="AE21" s="4259"/>
      <c r="AF21" s="4259"/>
      <c r="AG21" s="4259"/>
      <c r="AH21" s="4259"/>
      <c r="AI21" s="4259"/>
      <c r="AJ21" s="4259"/>
      <c r="AK21" s="4259"/>
      <c r="AL21" s="4259"/>
      <c r="AM21" s="4260"/>
    </row>
    <row r="22" spans="1:39" ht="14.1" customHeight="1">
      <c r="A22" s="253"/>
      <c r="B22" s="3281" t="s">
        <v>448</v>
      </c>
      <c r="C22" s="4256"/>
      <c r="D22" s="3283" t="s">
        <v>1220</v>
      </c>
      <c r="E22" s="3283"/>
      <c r="F22" s="3283"/>
      <c r="G22" s="3283"/>
      <c r="H22" s="3283"/>
      <c r="I22" s="3283"/>
      <c r="J22" s="3283"/>
      <c r="K22" s="3283"/>
      <c r="L22" s="3283"/>
      <c r="M22" s="3283"/>
      <c r="N22" s="3283"/>
      <c r="O22" s="3283"/>
      <c r="P22" s="3283"/>
      <c r="Q22" s="3283"/>
      <c r="R22" s="3283"/>
      <c r="S22" s="3283"/>
      <c r="T22" s="3283"/>
      <c r="U22" s="3283"/>
      <c r="V22" s="3283"/>
      <c r="W22" s="3283"/>
      <c r="X22" s="3283"/>
      <c r="Y22" s="3283"/>
      <c r="Z22" s="3283"/>
      <c r="AA22" s="205"/>
      <c r="AB22" s="219" t="s">
        <v>15</v>
      </c>
      <c r="AC22" s="4257" t="s">
        <v>882</v>
      </c>
      <c r="AD22" s="4257"/>
      <c r="AE22" s="4257"/>
      <c r="AF22" s="4257"/>
      <c r="AG22" s="4257"/>
      <c r="AH22" s="4257"/>
      <c r="AI22" s="4257"/>
      <c r="AJ22" s="4257"/>
      <c r="AK22" s="4257"/>
      <c r="AL22" s="4257"/>
      <c r="AM22" s="184"/>
    </row>
    <row r="23" spans="1:39" ht="14.1" customHeight="1">
      <c r="A23" s="253"/>
      <c r="B23" s="13"/>
      <c r="C23" s="11"/>
      <c r="D23" s="3283"/>
      <c r="E23" s="3283"/>
      <c r="F23" s="3283"/>
      <c r="G23" s="3283"/>
      <c r="H23" s="3283"/>
      <c r="I23" s="3283"/>
      <c r="J23" s="3283"/>
      <c r="K23" s="3283"/>
      <c r="L23" s="3283"/>
      <c r="M23" s="3283"/>
      <c r="N23" s="3283"/>
      <c r="O23" s="3283"/>
      <c r="P23" s="3283"/>
      <c r="Q23" s="3283"/>
      <c r="R23" s="3283"/>
      <c r="S23" s="3283"/>
      <c r="T23" s="3283"/>
      <c r="U23" s="3283"/>
      <c r="V23" s="3283"/>
      <c r="W23" s="3283"/>
      <c r="X23" s="3283"/>
      <c r="Y23" s="3283"/>
      <c r="Z23" s="3283"/>
      <c r="AA23" s="186"/>
      <c r="AB23" s="219" t="s">
        <v>15</v>
      </c>
      <c r="AC23" s="4163" t="s">
        <v>883</v>
      </c>
      <c r="AD23" s="4163"/>
      <c r="AE23" s="4163"/>
      <c r="AF23" s="4163"/>
      <c r="AG23" s="4163"/>
      <c r="AH23" s="4163"/>
      <c r="AI23" s="4163"/>
      <c r="AJ23" s="4163"/>
      <c r="AK23" s="4163"/>
      <c r="AL23" s="4163"/>
      <c r="AM23" s="182"/>
    </row>
    <row r="24" spans="1:39" ht="14.1" customHeight="1">
      <c r="A24" s="253"/>
      <c r="B24" s="183"/>
      <c r="C24" s="253"/>
      <c r="AA24" s="205"/>
      <c r="AB24" s="188"/>
      <c r="AC24" s="203"/>
      <c r="AD24" s="203"/>
      <c r="AE24" s="203"/>
      <c r="AF24" s="203"/>
      <c r="AG24" s="203"/>
      <c r="AH24" s="203"/>
      <c r="AI24" s="203"/>
      <c r="AJ24" s="203"/>
      <c r="AK24" s="203"/>
      <c r="AL24" s="203"/>
      <c r="AM24" s="182"/>
    </row>
    <row r="25" spans="1:39" ht="14.1" customHeight="1">
      <c r="A25" s="253"/>
      <c r="B25" s="258"/>
      <c r="D25" s="3104" t="s">
        <v>318</v>
      </c>
      <c r="E25" s="3104"/>
      <c r="F25" s="3104"/>
      <c r="G25" s="3104"/>
      <c r="H25" s="3104"/>
      <c r="I25" s="3104"/>
      <c r="J25" s="3104"/>
      <c r="K25" s="3104"/>
      <c r="L25" s="3104"/>
      <c r="M25" s="3104"/>
      <c r="N25" s="3104"/>
      <c r="O25" s="3104"/>
      <c r="P25" s="3104"/>
      <c r="Q25" s="3104"/>
      <c r="R25" s="3104"/>
      <c r="S25" s="3104"/>
      <c r="T25" s="3104"/>
      <c r="U25" s="3104"/>
      <c r="V25" s="3104"/>
      <c r="W25" s="3104"/>
      <c r="X25" s="3104"/>
      <c r="Y25" s="3104"/>
      <c r="Z25" s="3104"/>
      <c r="AA25" s="205"/>
      <c r="AB25" s="253"/>
      <c r="AC25" s="203"/>
      <c r="AD25" s="203"/>
      <c r="AE25" s="203"/>
      <c r="AF25" s="203"/>
      <c r="AG25" s="203"/>
      <c r="AH25" s="203"/>
      <c r="AI25" s="203"/>
      <c r="AJ25" s="203"/>
      <c r="AK25" s="203"/>
      <c r="AL25" s="203"/>
      <c r="AM25" s="182"/>
    </row>
    <row r="26" spans="1:39" ht="14.1" customHeight="1">
      <c r="A26" s="253"/>
      <c r="B26" s="183"/>
      <c r="C26" s="253"/>
      <c r="D26" s="209" t="s">
        <v>472</v>
      </c>
      <c r="E26" s="3283" t="s">
        <v>1170</v>
      </c>
      <c r="F26" s="3283"/>
      <c r="G26" s="3283"/>
      <c r="H26" s="3283"/>
      <c r="I26" s="3283"/>
      <c r="J26" s="3283"/>
      <c r="K26" s="3283"/>
      <c r="L26" s="3283"/>
      <c r="M26" s="3283"/>
      <c r="N26" s="3283"/>
      <c r="O26" s="3283"/>
      <c r="P26" s="3283"/>
      <c r="Q26" s="3283"/>
      <c r="R26" s="3283"/>
      <c r="S26" s="3283"/>
      <c r="T26" s="3283"/>
      <c r="U26" s="3283"/>
      <c r="V26" s="3283"/>
      <c r="W26" s="3283"/>
      <c r="X26" s="3283"/>
      <c r="Y26" s="3283"/>
      <c r="Z26" s="3283"/>
      <c r="AA26" s="205"/>
      <c r="AB26" s="185"/>
      <c r="AC26" s="203"/>
      <c r="AD26" s="203"/>
      <c r="AE26" s="203"/>
      <c r="AF26" s="203"/>
      <c r="AG26" s="203"/>
      <c r="AH26" s="203"/>
      <c r="AI26" s="203"/>
      <c r="AJ26" s="203"/>
      <c r="AK26" s="203"/>
      <c r="AL26" s="203"/>
      <c r="AM26" s="184"/>
    </row>
    <row r="27" spans="1:39" ht="14.1" customHeight="1">
      <c r="A27" s="253"/>
      <c r="B27" s="187"/>
      <c r="D27" s="53"/>
      <c r="E27" s="3283"/>
      <c r="F27" s="3283"/>
      <c r="G27" s="3283"/>
      <c r="H27" s="3283"/>
      <c r="I27" s="3283"/>
      <c r="J27" s="3283"/>
      <c r="K27" s="3283"/>
      <c r="L27" s="3283"/>
      <c r="M27" s="3283"/>
      <c r="N27" s="3283"/>
      <c r="O27" s="3283"/>
      <c r="P27" s="3283"/>
      <c r="Q27" s="3283"/>
      <c r="R27" s="3283"/>
      <c r="S27" s="3283"/>
      <c r="T27" s="3283"/>
      <c r="U27" s="3283"/>
      <c r="V27" s="3283"/>
      <c r="W27" s="3283"/>
      <c r="X27" s="3283"/>
      <c r="Y27" s="3283"/>
      <c r="Z27" s="3283"/>
      <c r="AA27" s="205"/>
      <c r="AB27" s="253"/>
      <c r="AC27" s="253"/>
      <c r="AD27" s="253"/>
      <c r="AE27" s="253"/>
      <c r="AF27" s="253"/>
      <c r="AG27" s="253"/>
      <c r="AH27" s="253"/>
      <c r="AI27" s="253"/>
      <c r="AJ27" s="253"/>
      <c r="AK27" s="253"/>
      <c r="AL27" s="253"/>
      <c r="AM27" s="182"/>
    </row>
    <row r="28" spans="1:39" ht="14.1" customHeight="1">
      <c r="A28" s="253"/>
      <c r="B28" s="187"/>
      <c r="AA28" s="205"/>
      <c r="AM28" s="250"/>
    </row>
    <row r="29" spans="1:39" ht="14.1" customHeight="1">
      <c r="A29" s="253"/>
      <c r="B29" s="187"/>
      <c r="D29" s="234" t="s">
        <v>470</v>
      </c>
      <c r="E29" s="3283" t="s">
        <v>1039</v>
      </c>
      <c r="F29" s="3283"/>
      <c r="G29" s="3283"/>
      <c r="H29" s="3283"/>
      <c r="I29" s="3283"/>
      <c r="J29" s="3283"/>
      <c r="K29" s="3283"/>
      <c r="L29" s="3283"/>
      <c r="M29" s="3283"/>
      <c r="N29" s="3283"/>
      <c r="O29" s="3283"/>
      <c r="P29" s="3283"/>
      <c r="Q29" s="3283"/>
      <c r="R29" s="3283"/>
      <c r="S29" s="3283"/>
      <c r="T29" s="3283"/>
      <c r="U29" s="3283"/>
      <c r="V29" s="3283"/>
      <c r="W29" s="3283"/>
      <c r="X29" s="3283"/>
      <c r="Y29" s="3283"/>
      <c r="Z29" s="3283"/>
      <c r="AA29" s="205"/>
      <c r="AM29" s="250"/>
    </row>
    <row r="30" spans="1:39" ht="14.1" customHeight="1">
      <c r="A30" s="253"/>
      <c r="B30" s="283"/>
      <c r="C30" s="284"/>
      <c r="D30" s="5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199"/>
      <c r="AB30" s="219"/>
      <c r="AC30" s="227"/>
      <c r="AD30" s="227"/>
      <c r="AE30" s="227"/>
      <c r="AF30" s="227"/>
      <c r="AG30" s="227"/>
      <c r="AH30" s="227"/>
      <c r="AI30" s="227"/>
      <c r="AJ30" s="227"/>
      <c r="AK30" s="227"/>
      <c r="AL30" s="227"/>
      <c r="AM30" s="250"/>
    </row>
    <row r="31" spans="1:39" ht="11.25" customHeight="1">
      <c r="A31" s="253"/>
      <c r="B31" s="187"/>
      <c r="E31" s="209" t="s">
        <v>467</v>
      </c>
      <c r="F31" s="220" t="s">
        <v>1326</v>
      </c>
      <c r="G31" s="220"/>
      <c r="H31" s="220"/>
      <c r="I31" s="220"/>
      <c r="J31" s="220"/>
      <c r="K31" s="220"/>
      <c r="L31" s="220"/>
      <c r="M31" s="220"/>
      <c r="N31" s="220"/>
      <c r="O31" s="220"/>
      <c r="P31" s="220"/>
      <c r="Q31" s="220"/>
      <c r="R31" s="220"/>
      <c r="S31" s="220"/>
      <c r="T31" s="220"/>
      <c r="U31" s="220"/>
      <c r="V31" s="220"/>
      <c r="W31" s="220"/>
      <c r="X31" s="220"/>
      <c r="Y31" s="220"/>
      <c r="Z31" s="220"/>
      <c r="AA31" s="186"/>
      <c r="AB31" s="10"/>
      <c r="AC31" s="227"/>
      <c r="AD31" s="227"/>
      <c r="AE31" s="227"/>
      <c r="AF31" s="227"/>
      <c r="AG31" s="227"/>
      <c r="AH31" s="227"/>
      <c r="AI31" s="227"/>
      <c r="AJ31" s="227"/>
      <c r="AK31" s="227"/>
      <c r="AL31" s="227"/>
      <c r="AM31" s="250"/>
    </row>
    <row r="32" spans="1:39" ht="14.1" customHeight="1">
      <c r="A32" s="253"/>
      <c r="B32" s="259"/>
      <c r="C32" s="11"/>
      <c r="D32" s="253"/>
      <c r="E32" s="193"/>
      <c r="F32" s="3311"/>
      <c r="G32" s="3311"/>
      <c r="H32" s="3311"/>
      <c r="I32" s="3311"/>
      <c r="J32" s="3311"/>
      <c r="K32" s="3311"/>
      <c r="L32" s="3311"/>
      <c r="M32" s="3311"/>
      <c r="N32" s="3311"/>
      <c r="O32" s="3311"/>
      <c r="P32" s="3311"/>
      <c r="Q32" s="3311"/>
      <c r="R32" s="3311"/>
      <c r="S32" s="3311"/>
      <c r="T32" s="3311"/>
      <c r="U32" s="3311"/>
      <c r="V32" s="3311"/>
      <c r="W32" s="3311"/>
      <c r="X32" s="3311"/>
      <c r="Y32" s="3311"/>
      <c r="Z32" s="3311"/>
      <c r="AA32" s="186"/>
      <c r="AB32" s="219"/>
      <c r="AC32" s="3"/>
      <c r="AD32" s="3"/>
      <c r="AE32" s="3"/>
      <c r="AF32" s="3"/>
      <c r="AG32" s="3"/>
      <c r="AH32" s="3"/>
      <c r="AI32" s="3"/>
      <c r="AJ32" s="3"/>
      <c r="AK32" s="3"/>
      <c r="AL32" s="3"/>
      <c r="AM32" s="250"/>
    </row>
    <row r="33" spans="1:65" ht="14.1" customHeight="1">
      <c r="A33" s="253"/>
      <c r="B33" s="187"/>
      <c r="E33" s="254"/>
      <c r="F33" s="3311"/>
      <c r="G33" s="3311"/>
      <c r="H33" s="3311"/>
      <c r="I33" s="3311"/>
      <c r="J33" s="3311"/>
      <c r="K33" s="3311"/>
      <c r="L33" s="3311"/>
      <c r="M33" s="3311"/>
      <c r="N33" s="3311"/>
      <c r="O33" s="3311"/>
      <c r="P33" s="3311"/>
      <c r="Q33" s="3311"/>
      <c r="R33" s="3311"/>
      <c r="S33" s="3311"/>
      <c r="T33" s="3311"/>
      <c r="U33" s="3311"/>
      <c r="V33" s="3311"/>
      <c r="W33" s="3311"/>
      <c r="X33" s="3311"/>
      <c r="Y33" s="3311"/>
      <c r="Z33" s="3311"/>
      <c r="AA33" s="205"/>
      <c r="AB33" s="219"/>
      <c r="AC33" s="3"/>
      <c r="AD33" s="3"/>
      <c r="AE33" s="3"/>
      <c r="AF33" s="3"/>
      <c r="AG33" s="3"/>
      <c r="AH33" s="3"/>
      <c r="AI33" s="3"/>
      <c r="AJ33" s="3"/>
      <c r="AK33" s="3"/>
      <c r="AL33" s="3"/>
      <c r="AM33" s="250"/>
    </row>
    <row r="34" spans="1:65" ht="14.1" customHeight="1">
      <c r="A34" s="253"/>
      <c r="B34" s="187"/>
      <c r="AA34" s="205"/>
      <c r="AB34" s="268"/>
      <c r="AC34" s="267"/>
      <c r="AD34" s="267"/>
      <c r="AE34" s="267"/>
      <c r="AF34" s="267"/>
      <c r="AG34" s="267"/>
      <c r="AH34" s="267"/>
      <c r="AI34" s="267"/>
      <c r="AJ34" s="267"/>
      <c r="AK34" s="267"/>
      <c r="AL34" s="267"/>
      <c r="AM34" s="269"/>
    </row>
    <row r="35" spans="1:65" ht="14.1" customHeight="1">
      <c r="A35" s="253"/>
      <c r="B35" s="3281" t="s">
        <v>465</v>
      </c>
      <c r="C35" s="3282"/>
      <c r="D35" s="3104" t="s">
        <v>683</v>
      </c>
      <c r="E35" s="3104"/>
      <c r="F35" s="3104"/>
      <c r="G35" s="3104"/>
      <c r="H35" s="3104"/>
      <c r="I35" s="3104"/>
      <c r="J35" s="3104"/>
      <c r="K35" s="3104"/>
      <c r="L35" s="3104"/>
      <c r="M35" s="3104"/>
      <c r="N35" s="3104"/>
      <c r="O35" s="3104"/>
      <c r="P35" s="3104"/>
      <c r="Q35" s="3104"/>
      <c r="R35" s="3104"/>
      <c r="S35" s="3104"/>
      <c r="T35" s="3104"/>
      <c r="U35" s="3104"/>
      <c r="V35" s="3104"/>
      <c r="W35" s="3104"/>
      <c r="X35" s="3104"/>
      <c r="Y35" s="3104"/>
      <c r="Z35" s="3104"/>
      <c r="AA35" s="220"/>
      <c r="AB35" s="219" t="s">
        <v>15</v>
      </c>
      <c r="AC35" s="4163" t="s">
        <v>884</v>
      </c>
      <c r="AD35" s="4163"/>
      <c r="AE35" s="4163"/>
      <c r="AF35" s="4163"/>
      <c r="AG35" s="4163"/>
      <c r="AH35" s="4163"/>
      <c r="AI35" s="4163"/>
      <c r="AJ35" s="4163"/>
      <c r="AK35" s="4163"/>
      <c r="AL35" s="4163"/>
      <c r="AM35" s="269"/>
    </row>
    <row r="36" spans="1:65" ht="14.1" customHeight="1">
      <c r="A36" s="253"/>
      <c r="B36" s="187"/>
      <c r="D36" s="209" t="s">
        <v>590</v>
      </c>
      <c r="E36" s="3283" t="s">
        <v>1327</v>
      </c>
      <c r="F36" s="3283"/>
      <c r="G36" s="3283"/>
      <c r="H36" s="3283"/>
      <c r="I36" s="3283"/>
      <c r="J36" s="3283"/>
      <c r="K36" s="3283"/>
      <c r="L36" s="3283"/>
      <c r="M36" s="3283"/>
      <c r="N36" s="3283"/>
      <c r="O36" s="3283"/>
      <c r="P36" s="3283"/>
      <c r="Q36" s="3283"/>
      <c r="R36" s="3283"/>
      <c r="S36" s="3283"/>
      <c r="T36" s="3283"/>
      <c r="U36" s="3283"/>
      <c r="V36" s="3283"/>
      <c r="W36" s="3283"/>
      <c r="X36" s="3283"/>
      <c r="Y36" s="3283"/>
      <c r="Z36" s="3283"/>
      <c r="AA36" s="14"/>
      <c r="AB36" s="302" t="s">
        <v>469</v>
      </c>
      <c r="AC36" s="4151" t="s">
        <v>1328</v>
      </c>
      <c r="AD36" s="4151"/>
      <c r="AE36" s="4151"/>
      <c r="AF36" s="4151"/>
      <c r="AG36" s="4151"/>
      <c r="AH36" s="4151"/>
      <c r="AI36" s="4151"/>
      <c r="AJ36" s="4151"/>
      <c r="AK36" s="4151"/>
      <c r="AL36" s="4151"/>
      <c r="AM36" s="269"/>
    </row>
    <row r="37" spans="1:65" ht="14.1" customHeight="1">
      <c r="A37" s="253"/>
      <c r="B37" s="187"/>
      <c r="E37" s="3283"/>
      <c r="F37" s="3283"/>
      <c r="G37" s="3283"/>
      <c r="H37" s="3283"/>
      <c r="I37" s="3283"/>
      <c r="J37" s="3283"/>
      <c r="K37" s="3283"/>
      <c r="L37" s="3283"/>
      <c r="M37" s="3283"/>
      <c r="N37" s="3283"/>
      <c r="O37" s="3283"/>
      <c r="P37" s="3283"/>
      <c r="Q37" s="3283"/>
      <c r="R37" s="3283"/>
      <c r="S37" s="3283"/>
      <c r="T37" s="3283"/>
      <c r="U37" s="3283"/>
      <c r="V37" s="3283"/>
      <c r="W37" s="3283"/>
      <c r="X37" s="3283"/>
      <c r="Y37" s="3283"/>
      <c r="Z37" s="3283"/>
      <c r="AA37" s="186"/>
      <c r="AB37" s="268"/>
      <c r="AC37" s="4151"/>
      <c r="AD37" s="4151"/>
      <c r="AE37" s="4151"/>
      <c r="AF37" s="4151"/>
      <c r="AG37" s="4151"/>
      <c r="AH37" s="4151"/>
      <c r="AI37" s="4151"/>
      <c r="AJ37" s="4151"/>
      <c r="AK37" s="4151"/>
      <c r="AL37" s="4151"/>
      <c r="AM37" s="269"/>
    </row>
    <row r="38" spans="1:65" ht="14.1" customHeight="1">
      <c r="A38" s="253"/>
      <c r="B38" s="187"/>
      <c r="AA38" s="205"/>
      <c r="AB38" s="268"/>
      <c r="AC38" s="4151"/>
      <c r="AD38" s="4151"/>
      <c r="AE38" s="4151"/>
      <c r="AF38" s="4151"/>
      <c r="AG38" s="4151"/>
      <c r="AH38" s="4151"/>
      <c r="AI38" s="4151"/>
      <c r="AJ38" s="4151"/>
      <c r="AK38" s="4151"/>
      <c r="AL38" s="4151"/>
      <c r="AM38" s="269"/>
    </row>
    <row r="39" spans="1:65" ht="13.5" customHeight="1">
      <c r="A39" s="253"/>
      <c r="B39" s="212"/>
      <c r="C39" s="220"/>
      <c r="L39" s="41"/>
      <c r="R39" s="11"/>
      <c r="W39" s="11"/>
      <c r="AA39" s="205"/>
      <c r="AB39" s="268"/>
      <c r="AC39" s="267"/>
      <c r="AD39" s="267"/>
      <c r="AE39" s="267"/>
      <c r="AF39" s="267"/>
      <c r="AG39" s="267"/>
      <c r="AH39" s="267"/>
      <c r="AI39" s="267"/>
      <c r="AJ39" s="267"/>
      <c r="AK39" s="267"/>
      <c r="AL39" s="267"/>
      <c r="AM39" s="269"/>
    </row>
    <row r="40" spans="1:65" ht="14.1" customHeight="1">
      <c r="A40" s="253"/>
      <c r="B40" s="3102" t="s">
        <v>440</v>
      </c>
      <c r="C40" s="3103"/>
      <c r="D40" s="3104" t="s">
        <v>684</v>
      </c>
      <c r="E40" s="3104"/>
      <c r="F40" s="3104"/>
      <c r="G40" s="3104"/>
      <c r="H40" s="3104"/>
      <c r="I40" s="3104"/>
      <c r="J40" s="3104"/>
      <c r="K40" s="3104"/>
      <c r="L40" s="3104"/>
      <c r="M40" s="3104"/>
      <c r="N40" s="3104"/>
      <c r="O40" s="3104"/>
      <c r="P40" s="3104"/>
      <c r="Q40" s="3104"/>
      <c r="R40" s="3104"/>
      <c r="S40" s="3104"/>
      <c r="T40" s="3104"/>
      <c r="U40" s="3104"/>
      <c r="V40" s="3104"/>
      <c r="W40" s="3104"/>
      <c r="X40" s="3104"/>
      <c r="Y40" s="3104"/>
      <c r="Z40" s="3104"/>
      <c r="AA40" s="220"/>
      <c r="AB40" s="219" t="s">
        <v>15</v>
      </c>
      <c r="AC40" s="4163" t="s">
        <v>885</v>
      </c>
      <c r="AD40" s="4163"/>
      <c r="AE40" s="4163"/>
      <c r="AF40" s="4163"/>
      <c r="AG40" s="4163"/>
      <c r="AH40" s="4163"/>
      <c r="AI40" s="4163"/>
      <c r="AJ40" s="4163"/>
      <c r="AK40" s="4163"/>
      <c r="AL40" s="4163"/>
      <c r="AM40" s="269"/>
    </row>
    <row r="41" spans="1:65" ht="14.1" customHeight="1">
      <c r="A41" s="253"/>
      <c r="B41" s="187"/>
      <c r="AA41" s="205"/>
      <c r="AB41" s="268"/>
      <c r="AC41" s="267"/>
      <c r="AD41" s="267"/>
      <c r="AE41" s="267"/>
      <c r="AF41" s="267"/>
      <c r="AG41" s="267"/>
      <c r="AH41" s="267"/>
      <c r="AI41" s="267"/>
      <c r="AJ41" s="267"/>
      <c r="AK41" s="267"/>
      <c r="AL41" s="267"/>
      <c r="AM41" s="269"/>
    </row>
    <row r="42" spans="1:65" ht="14.1" customHeight="1">
      <c r="A42" s="253"/>
      <c r="B42" s="183"/>
      <c r="C42" s="253"/>
      <c r="AA42" s="205"/>
      <c r="AB42" s="268"/>
      <c r="AC42" s="267"/>
      <c r="AD42" s="267"/>
      <c r="AE42" s="267"/>
      <c r="AF42" s="267"/>
      <c r="AG42" s="267"/>
      <c r="AH42" s="267"/>
      <c r="AI42" s="267"/>
      <c r="AJ42" s="267"/>
      <c r="AK42" s="267"/>
      <c r="AL42" s="267"/>
      <c r="AM42" s="269"/>
    </row>
    <row r="43" spans="1:65" ht="14.1" customHeight="1">
      <c r="A43" s="253"/>
      <c r="B43" s="3102" t="s">
        <v>611</v>
      </c>
      <c r="C43" s="3103"/>
      <c r="D43" s="3104" t="s">
        <v>685</v>
      </c>
      <c r="E43" s="3104"/>
      <c r="F43" s="3104"/>
      <c r="G43" s="3104"/>
      <c r="H43" s="3104"/>
      <c r="I43" s="3104"/>
      <c r="J43" s="3104"/>
      <c r="K43" s="3104"/>
      <c r="L43" s="3104"/>
      <c r="M43" s="3104"/>
      <c r="N43" s="3104"/>
      <c r="O43" s="3104"/>
      <c r="P43" s="3104"/>
      <c r="Q43" s="3104"/>
      <c r="R43" s="3104"/>
      <c r="S43" s="3104"/>
      <c r="T43" s="3104"/>
      <c r="U43" s="3104"/>
      <c r="V43" s="3104"/>
      <c r="W43" s="3104"/>
      <c r="X43" s="3104"/>
      <c r="Y43" s="3104"/>
      <c r="Z43" s="3104"/>
      <c r="AA43" s="205"/>
      <c r="AB43" s="268"/>
      <c r="AC43" s="267"/>
      <c r="AD43" s="267"/>
      <c r="AE43" s="267"/>
      <c r="AF43" s="267"/>
      <c r="AG43" s="267"/>
      <c r="AH43" s="267"/>
      <c r="AI43" s="267"/>
      <c r="AJ43" s="267"/>
      <c r="AK43" s="267"/>
      <c r="AL43" s="267"/>
      <c r="AM43" s="269"/>
    </row>
    <row r="44" spans="1:65" ht="14.1" customHeight="1">
      <c r="A44" s="253"/>
      <c r="B44" s="16"/>
      <c r="C44" s="11"/>
      <c r="D44" s="209" t="s">
        <v>472</v>
      </c>
      <c r="E44" s="3104" t="s">
        <v>686</v>
      </c>
      <c r="F44" s="3104"/>
      <c r="G44" s="3104"/>
      <c r="H44" s="3104"/>
      <c r="I44" s="3104"/>
      <c r="J44" s="3104"/>
      <c r="K44" s="3104"/>
      <c r="L44" s="3104"/>
      <c r="M44" s="3104"/>
      <c r="N44" s="3104"/>
      <c r="O44" s="3104"/>
      <c r="P44" s="3104"/>
      <c r="Q44" s="3104"/>
      <c r="R44" s="3104"/>
      <c r="S44" s="3104"/>
      <c r="T44" s="3104"/>
      <c r="U44" s="3104"/>
      <c r="V44" s="3104"/>
      <c r="W44" s="3104"/>
      <c r="X44" s="3104"/>
      <c r="Y44" s="3104"/>
      <c r="Z44" s="3104"/>
      <c r="AA44" s="205"/>
      <c r="AB44" s="268"/>
      <c r="AC44" s="267"/>
      <c r="AD44" s="267"/>
      <c r="AE44" s="267"/>
      <c r="AF44" s="267"/>
      <c r="AG44" s="267"/>
      <c r="AH44" s="267"/>
      <c r="AI44" s="267"/>
      <c r="AJ44" s="267"/>
      <c r="AK44" s="267"/>
      <c r="AL44" s="267"/>
      <c r="AM44" s="269"/>
    </row>
    <row r="45" spans="1:65" ht="14.1" customHeight="1">
      <c r="A45" s="253"/>
      <c r="B45" s="13"/>
      <c r="C45" s="220"/>
      <c r="D45" s="11"/>
      <c r="E45" s="11" t="s">
        <v>590</v>
      </c>
      <c r="F45" s="3104" t="s">
        <v>524</v>
      </c>
      <c r="G45" s="3104"/>
      <c r="H45" s="3104"/>
      <c r="I45" s="3104"/>
      <c r="J45" s="3104"/>
      <c r="K45" s="3104"/>
      <c r="L45" s="3104"/>
      <c r="M45" s="3104"/>
      <c r="N45" s="3104"/>
      <c r="O45" s="3104"/>
      <c r="P45" s="3104"/>
      <c r="Q45" s="3104"/>
      <c r="R45" s="3104"/>
      <c r="S45" s="3104"/>
      <c r="T45" s="3104"/>
      <c r="U45" s="3104"/>
      <c r="V45" s="3104"/>
      <c r="W45" s="3104"/>
      <c r="X45" s="3104"/>
      <c r="Y45" s="3104"/>
      <c r="Z45" s="3104"/>
      <c r="AA45" s="205"/>
      <c r="AB45" s="268"/>
      <c r="AC45" s="267"/>
      <c r="AD45" s="267"/>
      <c r="AE45" s="267"/>
      <c r="AF45" s="267"/>
      <c r="AG45" s="267"/>
      <c r="AH45" s="267"/>
      <c r="AI45" s="267"/>
      <c r="AJ45" s="267"/>
      <c r="AK45" s="267"/>
      <c r="AL45" s="267"/>
      <c r="AM45" s="269"/>
    </row>
    <row r="46" spans="1:65" ht="14.1" customHeight="1">
      <c r="A46" s="253"/>
      <c r="B46" s="187"/>
      <c r="F46" s="3311"/>
      <c r="G46" s="3311"/>
      <c r="H46" s="3311"/>
      <c r="I46" s="3311"/>
      <c r="J46" s="3311"/>
      <c r="K46" s="3311"/>
      <c r="L46" s="3311"/>
      <c r="M46" s="3311"/>
      <c r="N46" s="3311"/>
      <c r="O46" s="3311"/>
      <c r="P46" s="3311"/>
      <c r="Q46" s="3311"/>
      <c r="R46" s="3311"/>
      <c r="S46" s="3311"/>
      <c r="T46" s="3311"/>
      <c r="U46" s="3311"/>
      <c r="V46" s="3311"/>
      <c r="W46" s="3311"/>
      <c r="X46" s="3311"/>
      <c r="Y46" s="3311"/>
      <c r="Z46" s="3311"/>
      <c r="AA46" s="186"/>
      <c r="AB46" s="268"/>
      <c r="AC46" s="267"/>
      <c r="AD46" s="267"/>
      <c r="AE46" s="267"/>
      <c r="AF46" s="267"/>
      <c r="AG46" s="267"/>
      <c r="AH46" s="267"/>
      <c r="AI46" s="267"/>
      <c r="AJ46" s="267"/>
      <c r="AK46" s="267"/>
      <c r="AL46" s="267"/>
      <c r="AM46" s="269"/>
    </row>
    <row r="47" spans="1:65" ht="14.1" customHeight="1">
      <c r="A47" s="253"/>
      <c r="B47" s="187"/>
      <c r="F47" s="3311"/>
      <c r="G47" s="3311"/>
      <c r="H47" s="3311"/>
      <c r="I47" s="3311"/>
      <c r="J47" s="3311"/>
      <c r="K47" s="3311"/>
      <c r="L47" s="3311"/>
      <c r="M47" s="3311"/>
      <c r="N47" s="3311"/>
      <c r="O47" s="3311"/>
      <c r="P47" s="3311"/>
      <c r="Q47" s="3311"/>
      <c r="R47" s="3311"/>
      <c r="S47" s="3311"/>
      <c r="T47" s="3311"/>
      <c r="U47" s="3311"/>
      <c r="V47" s="3311"/>
      <c r="W47" s="3311"/>
      <c r="X47" s="3311"/>
      <c r="Y47" s="3311"/>
      <c r="Z47" s="3311"/>
      <c r="AA47" s="186"/>
      <c r="AB47" s="219"/>
      <c r="AC47" s="270"/>
      <c r="AD47" s="270"/>
      <c r="AE47" s="270"/>
      <c r="AF47" s="270"/>
      <c r="AG47" s="270"/>
      <c r="AH47" s="270"/>
      <c r="AI47" s="270"/>
      <c r="AJ47" s="270"/>
      <c r="AK47" s="270"/>
      <c r="AL47" s="270"/>
      <c r="AM47" s="184"/>
      <c r="AS47" s="252"/>
      <c r="AT47" s="252"/>
      <c r="AU47" s="252"/>
      <c r="AV47" s="252"/>
      <c r="AW47" s="252"/>
      <c r="AX47" s="252"/>
      <c r="AY47" s="252"/>
      <c r="AZ47" s="252"/>
      <c r="BA47" s="252"/>
      <c r="BB47" s="252"/>
      <c r="BC47" s="252"/>
      <c r="BD47" s="252"/>
      <c r="BE47" s="252"/>
      <c r="BF47" s="252"/>
      <c r="BG47" s="200"/>
      <c r="BH47" s="252"/>
      <c r="BI47" s="252"/>
      <c r="BJ47" s="252"/>
      <c r="BK47" s="252"/>
      <c r="BL47" s="252"/>
      <c r="BM47" s="257"/>
    </row>
    <row r="48" spans="1:65" ht="14.1" customHeight="1">
      <c r="A48" s="253"/>
      <c r="B48" s="187"/>
      <c r="AA48" s="186"/>
      <c r="AM48" s="184"/>
      <c r="AS48" s="252"/>
      <c r="AT48" s="252"/>
      <c r="AU48" s="252"/>
      <c r="AV48" s="303"/>
      <c r="AW48" s="303"/>
      <c r="AX48" s="303"/>
      <c r="AY48" s="303"/>
      <c r="AZ48" s="304"/>
      <c r="BA48" s="304"/>
      <c r="BB48" s="303"/>
      <c r="BC48" s="303"/>
      <c r="BD48" s="303"/>
      <c r="BE48" s="303"/>
      <c r="BF48" s="304"/>
      <c r="BG48" s="304"/>
      <c r="BH48" s="303"/>
      <c r="BI48" s="303"/>
      <c r="BJ48" s="303"/>
      <c r="BK48" s="303"/>
      <c r="BL48" s="304"/>
      <c r="BM48" s="304"/>
    </row>
    <row r="49" spans="1:65" ht="14.1" customHeight="1">
      <c r="A49" s="253"/>
      <c r="B49" s="3102" t="s">
        <v>597</v>
      </c>
      <c r="C49" s="3103"/>
      <c r="D49" s="3307" t="s">
        <v>828</v>
      </c>
      <c r="E49" s="3307"/>
      <c r="F49" s="3307"/>
      <c r="G49" s="3307"/>
      <c r="H49" s="3307"/>
      <c r="I49" s="3307"/>
      <c r="J49" s="3307"/>
      <c r="K49" s="3307"/>
      <c r="L49" s="3307"/>
      <c r="M49" s="3307"/>
      <c r="N49" s="3307"/>
      <c r="O49" s="3307"/>
      <c r="P49" s="3307"/>
      <c r="Q49" s="3307"/>
      <c r="R49" s="3307"/>
      <c r="S49" s="3307"/>
      <c r="T49" s="3307"/>
      <c r="U49" s="3307"/>
      <c r="V49" s="3307"/>
      <c r="W49" s="3307"/>
      <c r="X49" s="3307"/>
      <c r="Y49" s="3307"/>
      <c r="Z49" s="3307"/>
      <c r="AA49" s="186"/>
      <c r="AB49" s="217" t="s">
        <v>127</v>
      </c>
      <c r="AC49" s="4151" t="s">
        <v>886</v>
      </c>
      <c r="AD49" s="4151"/>
      <c r="AE49" s="4151"/>
      <c r="AF49" s="4151"/>
      <c r="AG49" s="4151"/>
      <c r="AH49" s="4151"/>
      <c r="AI49" s="4151"/>
      <c r="AJ49" s="4151"/>
      <c r="AK49" s="4151"/>
      <c r="AL49" s="4151"/>
      <c r="AM49" s="242"/>
      <c r="AS49" s="252"/>
      <c r="AT49" s="252"/>
      <c r="AU49" s="252"/>
      <c r="AV49" s="305"/>
      <c r="AW49" s="305"/>
      <c r="AX49" s="305"/>
      <c r="AY49" s="305"/>
      <c r="AZ49" s="304"/>
      <c r="BA49" s="304"/>
      <c r="BB49" s="305"/>
      <c r="BC49" s="305"/>
      <c r="BD49" s="305"/>
      <c r="BE49" s="305"/>
      <c r="BF49" s="304"/>
      <c r="BG49" s="304"/>
      <c r="BH49" s="305"/>
      <c r="BI49" s="305"/>
      <c r="BJ49" s="305"/>
      <c r="BK49" s="305"/>
      <c r="BL49" s="304"/>
      <c r="BM49" s="304"/>
    </row>
    <row r="50" spans="1:65" ht="14.1" customHeight="1">
      <c r="A50" s="253"/>
      <c r="B50" s="187"/>
      <c r="AA50" s="186"/>
      <c r="AB50" s="150"/>
      <c r="AC50" s="4151"/>
      <c r="AD50" s="4151"/>
      <c r="AE50" s="4151"/>
      <c r="AF50" s="4151"/>
      <c r="AG50" s="4151"/>
      <c r="AH50" s="4151"/>
      <c r="AI50" s="4151"/>
      <c r="AJ50" s="4151"/>
      <c r="AK50" s="4151"/>
      <c r="AL50" s="4151"/>
      <c r="AM50" s="184"/>
      <c r="AS50" s="252"/>
      <c r="AT50" s="252"/>
      <c r="AU50" s="252"/>
      <c r="AV50" s="305"/>
      <c r="AW50" s="305"/>
      <c r="AX50" s="305"/>
      <c r="AY50" s="305"/>
      <c r="AZ50" s="304"/>
      <c r="BA50" s="304"/>
      <c r="BB50" s="305"/>
      <c r="BC50" s="305"/>
      <c r="BD50" s="305"/>
      <c r="BE50" s="305"/>
      <c r="BF50" s="304"/>
      <c r="BG50" s="304"/>
      <c r="BH50" s="305"/>
      <c r="BI50" s="305"/>
      <c r="BJ50" s="305"/>
      <c r="BK50" s="305"/>
      <c r="BL50" s="304"/>
      <c r="BM50" s="304"/>
    </row>
    <row r="51" spans="1:65" ht="14.1" customHeight="1">
      <c r="A51" s="253"/>
      <c r="B51" s="259"/>
      <c r="C51" s="11"/>
      <c r="D51" s="209" t="s">
        <v>35</v>
      </c>
      <c r="E51" s="3104" t="s">
        <v>742</v>
      </c>
      <c r="F51" s="3104"/>
      <c r="G51" s="3104"/>
      <c r="H51" s="3104"/>
      <c r="I51" s="3104"/>
      <c r="J51" s="3104"/>
      <c r="K51" s="3104"/>
      <c r="L51" s="3104"/>
      <c r="M51" s="3104"/>
      <c r="N51" s="3104"/>
      <c r="O51" s="3104"/>
      <c r="P51" s="3104"/>
      <c r="Q51" s="3104"/>
      <c r="R51" s="3104"/>
      <c r="S51" s="3104"/>
      <c r="T51" s="3104"/>
      <c r="U51" s="3104"/>
      <c r="V51" s="3104"/>
      <c r="W51" s="3104"/>
      <c r="X51" s="3104"/>
      <c r="Y51" s="3104"/>
      <c r="Z51" s="3104"/>
      <c r="AA51" s="186"/>
      <c r="AB51" s="219" t="s">
        <v>127</v>
      </c>
      <c r="AC51" s="4163" t="s">
        <v>1011</v>
      </c>
      <c r="AD51" s="4163"/>
      <c r="AE51" s="4163"/>
      <c r="AF51" s="4163"/>
      <c r="AG51" s="4163"/>
      <c r="AH51" s="4163"/>
      <c r="AI51" s="4163"/>
      <c r="AJ51" s="4163"/>
      <c r="AK51" s="4163"/>
      <c r="AL51" s="4163"/>
      <c r="AM51" s="184"/>
      <c r="AS51" s="252"/>
      <c r="AT51" s="252"/>
      <c r="AU51" s="252"/>
      <c r="AV51" s="305"/>
      <c r="AW51" s="305"/>
      <c r="AX51" s="305"/>
      <c r="AY51" s="305"/>
      <c r="AZ51" s="304"/>
      <c r="BA51" s="304"/>
      <c r="BB51" s="305"/>
      <c r="BC51" s="305"/>
      <c r="BD51" s="305"/>
      <c r="BE51" s="305"/>
      <c r="BF51" s="304"/>
      <c r="BG51" s="304"/>
      <c r="BH51" s="305"/>
      <c r="BI51" s="305"/>
      <c r="BJ51" s="305"/>
      <c r="BK51" s="305"/>
      <c r="BL51" s="304"/>
      <c r="BM51" s="304"/>
    </row>
    <row r="52" spans="1:65" ht="14.1" customHeight="1">
      <c r="A52" s="253"/>
      <c r="B52" s="13"/>
      <c r="C52" s="220"/>
      <c r="D52" s="11"/>
      <c r="E52" s="11"/>
      <c r="F52" s="220"/>
      <c r="G52" s="220"/>
      <c r="H52" s="220"/>
      <c r="I52" s="220"/>
      <c r="J52" s="220"/>
      <c r="K52" s="220"/>
      <c r="L52" s="220"/>
      <c r="M52" s="220"/>
      <c r="N52" s="220"/>
      <c r="O52" s="220"/>
      <c r="P52" s="220"/>
      <c r="Q52" s="220"/>
      <c r="R52" s="220"/>
      <c r="S52" s="220"/>
      <c r="T52" s="228"/>
      <c r="U52" s="228"/>
      <c r="V52" s="1"/>
      <c r="W52" s="232"/>
      <c r="X52" s="232"/>
      <c r="Y52" s="220"/>
      <c r="Z52" s="220"/>
      <c r="AA52" s="186"/>
      <c r="AB52" s="9"/>
      <c r="AC52" s="4151" t="s">
        <v>1012</v>
      </c>
      <c r="AD52" s="4151"/>
      <c r="AE52" s="4151"/>
      <c r="AF52" s="4151"/>
      <c r="AG52" s="4151"/>
      <c r="AH52" s="4151"/>
      <c r="AI52" s="4151"/>
      <c r="AJ52" s="4151"/>
      <c r="AK52" s="4151"/>
      <c r="AL52" s="4151"/>
      <c r="AM52" s="184"/>
    </row>
    <row r="53" spans="1:65" ht="14.1" customHeight="1">
      <c r="A53" s="253"/>
      <c r="B53" s="13"/>
      <c r="D53" s="209" t="s">
        <v>32</v>
      </c>
      <c r="E53" s="3104" t="s">
        <v>743</v>
      </c>
      <c r="F53" s="3104"/>
      <c r="G53" s="3104"/>
      <c r="H53" s="3104"/>
      <c r="I53" s="3104"/>
      <c r="J53" s="3104"/>
      <c r="K53" s="3104"/>
      <c r="L53" s="3104"/>
      <c r="M53" s="3104"/>
      <c r="N53" s="3104"/>
      <c r="O53" s="3104"/>
      <c r="P53" s="3104"/>
      <c r="Q53" s="3104"/>
      <c r="R53" s="3104"/>
      <c r="S53" s="3104"/>
      <c r="T53" s="3104"/>
      <c r="U53" s="3104"/>
      <c r="V53" s="3104"/>
      <c r="W53" s="3104"/>
      <c r="X53" s="3104"/>
      <c r="Y53" s="3104"/>
      <c r="Z53" s="3104"/>
      <c r="AA53" s="201"/>
      <c r="AB53" s="150"/>
      <c r="AC53" s="4151"/>
      <c r="AD53" s="4151"/>
      <c r="AE53" s="4151"/>
      <c r="AF53" s="4151"/>
      <c r="AG53" s="4151"/>
      <c r="AH53" s="4151"/>
      <c r="AI53" s="4151"/>
      <c r="AJ53" s="4151"/>
      <c r="AK53" s="4151"/>
      <c r="AL53" s="4151"/>
      <c r="AM53" s="184"/>
    </row>
    <row r="54" spans="1:65" ht="14.1" customHeight="1">
      <c r="A54" s="253"/>
      <c r="B54" s="13"/>
      <c r="D54" s="220"/>
      <c r="E54" s="11"/>
      <c r="F54" s="11"/>
      <c r="G54" s="11"/>
      <c r="H54" s="228"/>
      <c r="I54" s="228"/>
      <c r="J54" s="2"/>
      <c r="K54" s="5"/>
      <c r="L54" s="5"/>
      <c r="M54" s="235"/>
      <c r="N54" s="220"/>
      <c r="O54" s="220"/>
      <c r="P54" s="220"/>
      <c r="Q54" s="220"/>
      <c r="R54" s="220"/>
      <c r="S54" s="228"/>
      <c r="T54" s="228"/>
      <c r="U54" s="1"/>
      <c r="V54" s="232"/>
      <c r="W54" s="232"/>
      <c r="X54" s="220"/>
      <c r="Y54" s="220"/>
      <c r="Z54" s="220"/>
      <c r="AA54" s="186"/>
      <c r="AM54" s="184"/>
    </row>
    <row r="55" spans="1:65" ht="14.1" customHeight="1">
      <c r="A55" s="253"/>
      <c r="B55" s="183"/>
      <c r="C55" s="253"/>
      <c r="D55" s="209" t="s">
        <v>590</v>
      </c>
      <c r="E55" s="3104" t="s">
        <v>525</v>
      </c>
      <c r="F55" s="3104"/>
      <c r="G55" s="3104"/>
      <c r="H55" s="3104"/>
      <c r="I55" s="3104"/>
      <c r="J55" s="3104"/>
      <c r="K55" s="3104"/>
      <c r="L55" s="3104"/>
      <c r="M55" s="3104"/>
      <c r="N55" s="3104"/>
      <c r="O55" s="3104"/>
      <c r="P55" s="3104"/>
      <c r="Q55" s="3104"/>
      <c r="R55" s="3104"/>
      <c r="S55" s="3104"/>
      <c r="T55" s="3104"/>
      <c r="U55" s="3104"/>
      <c r="V55" s="3104"/>
      <c r="W55" s="3104"/>
      <c r="X55" s="3104"/>
      <c r="Y55" s="3104"/>
      <c r="Z55" s="3104"/>
      <c r="AA55" s="186"/>
      <c r="AM55" s="184"/>
    </row>
    <row r="56" spans="1:65" ht="14.1" customHeight="1">
      <c r="A56" s="253"/>
      <c r="B56" s="258"/>
      <c r="D56" s="11"/>
      <c r="E56" s="11"/>
      <c r="F56" s="4246" t="s">
        <v>526</v>
      </c>
      <c r="G56" s="4246"/>
      <c r="H56" s="4246"/>
      <c r="I56" s="4246"/>
      <c r="J56" s="4246"/>
      <c r="K56" s="4246"/>
      <c r="L56" s="231"/>
      <c r="M56" s="41"/>
      <c r="N56" s="11"/>
      <c r="O56" s="4246" t="s">
        <v>527</v>
      </c>
      <c r="P56" s="4246"/>
      <c r="Q56" s="4246"/>
      <c r="R56" s="4246"/>
      <c r="S56" s="4246"/>
      <c r="T56" s="4246"/>
      <c r="U56" s="4246"/>
      <c r="V56" s="4246"/>
      <c r="W56" s="4246"/>
      <c r="X56" s="220"/>
      <c r="Y56" s="220"/>
      <c r="Z56" s="220"/>
      <c r="AA56" s="205"/>
      <c r="AM56" s="184"/>
    </row>
    <row r="57" spans="1:65" ht="14.1" customHeight="1">
      <c r="A57" s="253"/>
      <c r="B57" s="183"/>
      <c r="C57" s="53"/>
      <c r="D57" s="11"/>
      <c r="E57" s="11"/>
      <c r="F57" s="4246" t="s">
        <v>528</v>
      </c>
      <c r="G57" s="4246"/>
      <c r="H57" s="4246"/>
      <c r="I57" s="4246"/>
      <c r="J57" s="4246"/>
      <c r="K57" s="4246"/>
      <c r="L57" s="231"/>
      <c r="M57" s="41"/>
      <c r="N57" s="11"/>
      <c r="O57" s="4246" t="s">
        <v>529</v>
      </c>
      <c r="P57" s="4246"/>
      <c r="Q57" s="4246"/>
      <c r="R57" s="4246"/>
      <c r="S57" s="4246"/>
      <c r="T57" s="4246"/>
      <c r="U57" s="4246"/>
      <c r="V57" s="4246"/>
      <c r="W57" s="4246"/>
      <c r="X57" s="220"/>
      <c r="Y57" s="220"/>
      <c r="Z57" s="220"/>
      <c r="AA57" s="205"/>
      <c r="AM57" s="184"/>
    </row>
    <row r="58" spans="1:65" ht="14.1" customHeight="1">
      <c r="A58" s="253"/>
      <c r="B58" s="183"/>
      <c r="C58" s="253"/>
      <c r="D58" s="11"/>
      <c r="E58" s="11"/>
      <c r="F58" s="4246" t="s">
        <v>530</v>
      </c>
      <c r="G58" s="4246"/>
      <c r="H58" s="4246"/>
      <c r="I58" s="4246"/>
      <c r="J58" s="4246"/>
      <c r="K58" s="4246"/>
      <c r="L58" s="231"/>
      <c r="M58" s="11"/>
      <c r="N58" s="11"/>
      <c r="O58" s="11"/>
      <c r="P58" s="11"/>
      <c r="Q58" s="11"/>
      <c r="R58" s="11"/>
      <c r="S58" s="11"/>
      <c r="T58" s="228"/>
      <c r="U58" s="1"/>
      <c r="V58" s="232"/>
      <c r="W58" s="232"/>
      <c r="X58" s="220"/>
      <c r="Y58" s="220"/>
      <c r="Z58" s="220"/>
      <c r="AA58" s="205"/>
      <c r="AM58" s="184"/>
    </row>
    <row r="59" spans="1:65" ht="14.1" customHeight="1">
      <c r="A59" s="253"/>
      <c r="B59" s="183"/>
      <c r="C59" s="253"/>
      <c r="F59" s="4246" t="s">
        <v>162</v>
      </c>
      <c r="G59" s="4246"/>
      <c r="H59" s="4246"/>
      <c r="I59" s="298"/>
      <c r="J59" s="4261"/>
      <c r="K59" s="4261"/>
      <c r="L59" s="4261"/>
      <c r="M59" s="4261"/>
      <c r="N59" s="4261"/>
      <c r="O59" s="4261"/>
      <c r="P59" s="4261"/>
      <c r="Q59" s="4261"/>
      <c r="R59" s="4261"/>
      <c r="S59" s="4261"/>
      <c r="T59" s="4261"/>
      <c r="U59" s="4261"/>
      <c r="V59" s="4261"/>
      <c r="W59" s="4261"/>
      <c r="X59" s="4261"/>
      <c r="Y59" s="4261"/>
      <c r="Z59" s="4261"/>
      <c r="AA59" s="243"/>
      <c r="AB59" s="185"/>
      <c r="AM59" s="184"/>
    </row>
    <row r="60" spans="1:65" ht="14.1" customHeight="1">
      <c r="A60" s="253"/>
      <c r="B60" s="183"/>
      <c r="C60" s="253"/>
      <c r="F60" s="11"/>
      <c r="G60" s="11"/>
      <c r="H60" s="11"/>
      <c r="I60" s="298"/>
      <c r="J60" s="4261"/>
      <c r="K60" s="4261"/>
      <c r="L60" s="4261"/>
      <c r="M60" s="4261"/>
      <c r="N60" s="4261"/>
      <c r="O60" s="4261"/>
      <c r="P60" s="4261"/>
      <c r="Q60" s="4261"/>
      <c r="R60" s="4261"/>
      <c r="S60" s="4261"/>
      <c r="T60" s="4261"/>
      <c r="U60" s="4261"/>
      <c r="V60" s="4261"/>
      <c r="W60" s="4261"/>
      <c r="X60" s="4261"/>
      <c r="Y60" s="4261"/>
      <c r="Z60" s="4261"/>
      <c r="AA60" s="243"/>
      <c r="AB60" s="306"/>
      <c r="AC60" s="193"/>
      <c r="AD60" s="193"/>
      <c r="AE60" s="193"/>
      <c r="AF60" s="193"/>
      <c r="AG60" s="193"/>
      <c r="AH60" s="193"/>
      <c r="AI60" s="193"/>
      <c r="AJ60" s="193"/>
      <c r="AK60" s="253"/>
      <c r="AL60" s="253"/>
      <c r="AM60" s="182"/>
    </row>
    <row r="61" spans="1:65" ht="14.1" customHeight="1" thickBot="1">
      <c r="A61" s="253"/>
      <c r="B61" s="295"/>
      <c r="C61" s="296"/>
      <c r="D61" s="296"/>
      <c r="E61" s="296"/>
      <c r="F61" s="296"/>
      <c r="G61" s="296"/>
      <c r="H61" s="296"/>
      <c r="I61" s="296"/>
      <c r="J61" s="296"/>
      <c r="K61" s="296"/>
      <c r="L61" s="296"/>
      <c r="M61" s="190"/>
      <c r="N61" s="296"/>
      <c r="O61" s="296"/>
      <c r="P61" s="296"/>
      <c r="Q61" s="296"/>
      <c r="R61" s="190"/>
      <c r="S61" s="296"/>
      <c r="T61" s="296"/>
      <c r="U61" s="296"/>
      <c r="V61" s="296"/>
      <c r="W61" s="296"/>
      <c r="X61" s="296"/>
      <c r="Y61" s="296"/>
      <c r="Z61" s="296"/>
      <c r="AA61" s="307"/>
      <c r="AB61" s="296"/>
      <c r="AC61" s="296"/>
      <c r="AD61" s="296"/>
      <c r="AE61" s="296"/>
      <c r="AF61" s="296"/>
      <c r="AG61" s="296"/>
      <c r="AH61" s="296"/>
      <c r="AI61" s="296"/>
      <c r="AJ61" s="296"/>
      <c r="AK61" s="296"/>
      <c r="AL61" s="296"/>
      <c r="AM61" s="202"/>
    </row>
    <row r="62" spans="1:65" ht="14.1" customHeight="1">
      <c r="A62" s="253"/>
      <c r="B62" s="253"/>
      <c r="C62" s="253"/>
      <c r="D62" s="253"/>
      <c r="E62" s="253"/>
      <c r="F62" s="253"/>
      <c r="G62" s="253"/>
      <c r="H62" s="253"/>
      <c r="I62" s="253"/>
      <c r="J62" s="253"/>
      <c r="K62" s="253"/>
      <c r="L62" s="253"/>
      <c r="N62" s="253"/>
      <c r="O62" s="253"/>
      <c r="P62" s="253"/>
      <c r="Q62" s="253"/>
      <c r="S62" s="253"/>
      <c r="T62" s="253"/>
      <c r="U62" s="253"/>
      <c r="V62" s="253"/>
      <c r="W62" s="253"/>
      <c r="X62" s="253"/>
      <c r="Y62" s="253"/>
      <c r="Z62" s="253"/>
      <c r="AA62" s="253"/>
      <c r="AB62" s="253"/>
      <c r="AC62" s="253"/>
      <c r="AD62" s="253"/>
      <c r="AE62" s="253"/>
      <c r="AF62" s="253"/>
      <c r="AG62" s="253"/>
      <c r="AH62" s="253"/>
      <c r="AI62" s="253"/>
      <c r="AJ62" s="253"/>
      <c r="AK62" s="253"/>
      <c r="AL62" s="253"/>
      <c r="AM62" s="194"/>
    </row>
    <row r="63" spans="1:65" ht="14.1" customHeight="1">
      <c r="C63" s="253"/>
      <c r="F63" s="193"/>
      <c r="G63" s="193"/>
      <c r="H63" s="193"/>
      <c r="I63" s="193"/>
      <c r="J63" s="193"/>
      <c r="K63" s="193"/>
      <c r="L63" s="193"/>
      <c r="M63" s="193"/>
      <c r="N63" s="193"/>
      <c r="O63" s="193"/>
      <c r="Q63" s="193"/>
      <c r="R63" s="193"/>
      <c r="U63" s="196"/>
      <c r="X63" s="253"/>
      <c r="Y63" s="253"/>
      <c r="Z63" s="253"/>
      <c r="AA63" s="253"/>
      <c r="AM63" s="194"/>
    </row>
    <row r="64" spans="1:65" ht="14.1" customHeight="1">
      <c r="C64" s="253"/>
      <c r="E64" s="193"/>
      <c r="F64" s="193"/>
      <c r="G64" s="193"/>
      <c r="H64" s="193"/>
      <c r="I64" s="193"/>
      <c r="J64" s="193"/>
      <c r="K64" s="193"/>
      <c r="L64" s="193"/>
      <c r="M64" s="193"/>
      <c r="N64" s="193"/>
      <c r="O64" s="193"/>
      <c r="P64" s="193"/>
      <c r="Q64" s="253"/>
      <c r="R64" s="255"/>
      <c r="S64" s="255"/>
      <c r="T64" s="181"/>
      <c r="U64" s="189"/>
      <c r="V64" s="189"/>
      <c r="W64" s="253"/>
      <c r="X64" s="253"/>
      <c r="Y64" s="253"/>
      <c r="Z64" s="253"/>
      <c r="AM64" s="194"/>
    </row>
    <row r="65" spans="3:27" ht="14.1" customHeight="1">
      <c r="C65" s="253"/>
      <c r="D65" s="193"/>
      <c r="E65" s="193"/>
      <c r="G65" s="193"/>
      <c r="H65" s="193"/>
      <c r="I65" s="193"/>
      <c r="J65" s="193"/>
      <c r="K65" s="193"/>
      <c r="L65" s="193"/>
      <c r="N65" s="193"/>
      <c r="O65" s="193"/>
      <c r="P65" s="193"/>
      <c r="R65" s="195"/>
      <c r="S65" s="195"/>
      <c r="T65" s="195"/>
      <c r="U65" s="195"/>
      <c r="V65" s="195"/>
      <c r="W65" s="195"/>
      <c r="X65" s="195"/>
      <c r="Y65" s="253"/>
      <c r="Z65" s="253"/>
      <c r="AA65" s="253"/>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rMcX7yvfZcZRk1bk2/lnUuSyk2iS/xCpkOGAB5NjVStyAvCMsODHQX4wuyrshVKkZOnv0dys4c7TThUE1bbunw==" saltValue="LV8hJf15LGNgdDrCLU2T8Q==" spinCount="100000" sheet="1" objects="1" scenarios="1"/>
  <mergeCells count="64">
    <mergeCell ref="F59:H59"/>
    <mergeCell ref="J59:Z60"/>
    <mergeCell ref="AC49:AL50"/>
    <mergeCell ref="E51:Z51"/>
    <mergeCell ref="AC51:AL51"/>
    <mergeCell ref="AC52:AL53"/>
    <mergeCell ref="E53:Z53"/>
    <mergeCell ref="E55:Z55"/>
    <mergeCell ref="F56:K56"/>
    <mergeCell ref="O56:W56"/>
    <mergeCell ref="F57:K57"/>
    <mergeCell ref="O57:W57"/>
    <mergeCell ref="F58:K58"/>
    <mergeCell ref="AC35:AL35"/>
    <mergeCell ref="E36:Z37"/>
    <mergeCell ref="AC36:AL38"/>
    <mergeCell ref="B40:C40"/>
    <mergeCell ref="D40:Z40"/>
    <mergeCell ref="AC40:AL40"/>
    <mergeCell ref="F32:Z33"/>
    <mergeCell ref="B35:C35"/>
    <mergeCell ref="D35:Z35"/>
    <mergeCell ref="B49:C49"/>
    <mergeCell ref="D49:Z49"/>
    <mergeCell ref="B43:C43"/>
    <mergeCell ref="D43:Z43"/>
    <mergeCell ref="E44:Z44"/>
    <mergeCell ref="F45:Z45"/>
    <mergeCell ref="F46:Z47"/>
    <mergeCell ref="AB15:AM16"/>
    <mergeCell ref="E16:Z16"/>
    <mergeCell ref="D25:Z25"/>
    <mergeCell ref="E26:Z27"/>
    <mergeCell ref="E29:Z30"/>
    <mergeCell ref="AB17:AM19"/>
    <mergeCell ref="E19:Z20"/>
    <mergeCell ref="AB20:AM21"/>
    <mergeCell ref="B22:C22"/>
    <mergeCell ref="D22:Z23"/>
    <mergeCell ref="AC22:AL22"/>
    <mergeCell ref="AC23:AL23"/>
    <mergeCell ref="AC7:AL7"/>
    <mergeCell ref="AC8:AL8"/>
    <mergeCell ref="B9:C9"/>
    <mergeCell ref="D9:Z10"/>
    <mergeCell ref="AB9:AM10"/>
    <mergeCell ref="D11:Z11"/>
    <mergeCell ref="AB11:AM14"/>
    <mergeCell ref="E12:Z12"/>
    <mergeCell ref="E13:J13"/>
    <mergeCell ref="M13:P13"/>
    <mergeCell ref="S13:U13"/>
    <mergeCell ref="X13:Z13"/>
    <mergeCell ref="E14:J14"/>
    <mergeCell ref="M14:P14"/>
    <mergeCell ref="S14:U14"/>
    <mergeCell ref="A1:AM1"/>
    <mergeCell ref="B3:AA3"/>
    <mergeCell ref="AB3:AM3"/>
    <mergeCell ref="B5:C5"/>
    <mergeCell ref="D5:Z5"/>
    <mergeCell ref="AC5:AL6"/>
    <mergeCell ref="B6:C6"/>
    <mergeCell ref="D6:Z6"/>
  </mergeCells>
  <phoneticPr fontId="4"/>
  <conditionalFormatting sqref="F32">
    <cfRule type="containsBlanks" dxfId="70" priority="3">
      <formula>LEN(TRIM(F32))=0</formula>
    </cfRule>
  </conditionalFormatting>
  <conditionalFormatting sqref="F46">
    <cfRule type="containsBlanks" dxfId="69" priority="2">
      <formula>LEN(TRIM(F46))=0</formula>
    </cfRule>
  </conditionalFormatting>
  <conditionalFormatting sqref="J59">
    <cfRule type="containsBlanks" dxfId="68"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6577" r:id="rId4" name="Check Box 1">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1176578" r:id="rId5" name="Check Box 2">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1176579" r:id="rId6" name="Check Box 3">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1176580" r:id="rId7" name="Check Box 4">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1176581"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1176582" r:id="rId9" name="Check Box 6">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1176583" r:id="rId10" name="Check Box 7">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1176584" r:id="rId11" name="Check Box 8">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1176585" r:id="rId12" name="Check Box 9">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1176586" r:id="rId13" name="Check Box 10">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1176587" r:id="rId14" name="Check Box 11">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1176588" r:id="rId15" name="Check Box 12">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1176589" r:id="rId16" name="Check Box 13">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1176590" r:id="rId17" name="Check Box 14">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1176591" r:id="rId18" name="Check Box 15">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1176592" r:id="rId19" name="Check Box 16">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1176593" r:id="rId20" name="Check Box 17">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1176594" r:id="rId21" name="Check Box 18">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1176595" r:id="rId22" name="Check Box 19">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1176596" r:id="rId23" name="Check Box 20">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1176597" r:id="rId24" name="Check Box 21">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1176598" r:id="rId25" name="Check Box 22">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1176599" r:id="rId26" name="Check Box 23">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1176600" r:id="rId27" name="Check Box 24">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1176601" r:id="rId28" name="Check Box 25">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1176602" r:id="rId29" name="Check Box 26">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1176603" r:id="rId30" name="Check Box 27">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1176604" r:id="rId31" name="Check Box 28">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1176605"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1176606" r:id="rId33" name="Check Box 30">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1176607" r:id="rId34" name="Check Box 31">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1176608" r:id="rId35" name="Check Box 32">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1176609" r:id="rId36" name="Check Box 33">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1176610" r:id="rId37" name="Check Box 34">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1176611" r:id="rId38" name="Check Box 35">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1176612" r:id="rId39" name="Check Box 36">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1176613" r:id="rId40" name="Check Box 37">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1176614" r:id="rId41" name="Check Box 38">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1176615" r:id="rId42" name="Check Box 39">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1176616" r:id="rId43" name="Check Box 40">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1176617" r:id="rId44" name="Check Box 41">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1176618" r:id="rId45" name="Check Box 42">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A484-D682-4F4E-B50D-0EDC47F69C88}">
  <sheetPr>
    <tabColor theme="7" tint="0.59999389629810485"/>
  </sheetPr>
  <dimension ref="A1:BP94"/>
  <sheetViews>
    <sheetView showGridLines="0" view="pageBreakPreview" zoomScaleNormal="100" zoomScaleSheetLayoutView="100" workbookViewId="0">
      <selection activeCell="AI6" sqref="AI6"/>
    </sheetView>
  </sheetViews>
  <sheetFormatPr defaultColWidth="8" defaultRowHeight="12"/>
  <cols>
    <col min="1" max="1" width="1.375" style="54" customWidth="1"/>
    <col min="2" max="2" width="1.625" style="54" customWidth="1"/>
    <col min="3" max="40" width="2.375" style="54" customWidth="1"/>
    <col min="41" max="58" width="2.625" style="54" customWidth="1"/>
    <col min="59" max="16384" width="8" style="54"/>
  </cols>
  <sheetData>
    <row r="1" spans="1:45" ht="14.1" customHeight="1">
      <c r="A1" s="1743" t="s">
        <v>1236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O1" s="665"/>
      <c r="AP1" s="665"/>
      <c r="AQ1" s="665"/>
      <c r="AR1" s="665"/>
      <c r="AS1" s="665"/>
    </row>
    <row r="2" spans="1:45" ht="5.0999999999999996" customHeight="1" thickBot="1"/>
    <row r="3" spans="1:45" ht="14.1" customHeight="1">
      <c r="B3" s="1745" t="s">
        <v>1490</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2886" t="s">
        <v>118</v>
      </c>
      <c r="AC3" s="2887"/>
      <c r="AD3" s="2887"/>
      <c r="AE3" s="2887"/>
      <c r="AF3" s="2887"/>
      <c r="AG3" s="2887"/>
      <c r="AH3" s="2887"/>
      <c r="AI3" s="2887"/>
      <c r="AJ3" s="2887"/>
      <c r="AK3" s="2887"/>
      <c r="AL3" s="2887"/>
      <c r="AM3" s="2887"/>
    </row>
    <row r="4" spans="1:45" ht="5.25" customHeight="1">
      <c r="B4" s="1167"/>
      <c r="C4" s="1154"/>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68"/>
      <c r="AC4" s="758"/>
      <c r="AD4" s="758"/>
      <c r="AE4" s="758"/>
      <c r="AF4" s="758"/>
      <c r="AG4" s="758"/>
      <c r="AH4" s="758"/>
      <c r="AI4" s="758"/>
      <c r="AJ4" s="758"/>
      <c r="AK4" s="758"/>
      <c r="AL4" s="758"/>
      <c r="AM4" s="806"/>
    </row>
    <row r="5" spans="1:45" ht="14.1" customHeight="1">
      <c r="A5" s="55"/>
      <c r="B5" s="880"/>
      <c r="C5" s="1169"/>
      <c r="D5" s="531" t="s">
        <v>38</v>
      </c>
      <c r="E5" s="1815" t="s">
        <v>812</v>
      </c>
      <c r="F5" s="1815"/>
      <c r="G5" s="1815"/>
      <c r="H5" s="1815"/>
      <c r="I5" s="1815"/>
      <c r="J5" s="1815"/>
      <c r="K5" s="1815"/>
      <c r="L5" s="1815"/>
      <c r="M5" s="1815"/>
      <c r="N5" s="1815"/>
      <c r="O5" s="1815"/>
      <c r="P5" s="1815"/>
      <c r="Q5" s="1815"/>
      <c r="R5" s="1815"/>
      <c r="S5" s="1815"/>
      <c r="T5" s="1815"/>
      <c r="U5" s="1815"/>
      <c r="V5" s="1815"/>
      <c r="W5" s="1815"/>
      <c r="X5" s="1815"/>
      <c r="Y5" s="1815"/>
      <c r="Z5" s="1815"/>
      <c r="AA5" s="55"/>
      <c r="AB5" s="587"/>
      <c r="AC5" s="118"/>
      <c r="AD5" s="118"/>
      <c r="AE5" s="118"/>
      <c r="AF5" s="118"/>
      <c r="AG5" s="118"/>
      <c r="AH5" s="118"/>
      <c r="AI5" s="118"/>
      <c r="AJ5" s="118"/>
      <c r="AK5" s="118"/>
      <c r="AL5" s="118"/>
      <c r="AM5" s="60"/>
    </row>
    <row r="6" spans="1:45" ht="14.1" customHeight="1">
      <c r="A6" s="55"/>
      <c r="B6" s="880"/>
      <c r="C6" s="1169"/>
      <c r="G6" s="805"/>
      <c r="H6" s="805"/>
      <c r="I6" s="805"/>
      <c r="J6" s="805"/>
      <c r="K6" s="805"/>
      <c r="L6" s="805"/>
      <c r="M6" s="805"/>
      <c r="N6" s="805"/>
      <c r="O6" s="805"/>
      <c r="P6" s="805"/>
      <c r="Q6" s="805"/>
      <c r="R6" s="805"/>
      <c r="S6" s="805"/>
      <c r="T6" s="805"/>
      <c r="U6" s="805"/>
      <c r="V6" s="805"/>
      <c r="W6" s="805"/>
      <c r="X6" s="805"/>
      <c r="Y6" s="805"/>
      <c r="Z6" s="55"/>
      <c r="AA6" s="55"/>
      <c r="AB6" s="587"/>
      <c r="AC6" s="67"/>
      <c r="AD6" s="67"/>
      <c r="AE6" s="67"/>
      <c r="AF6" s="67"/>
      <c r="AG6" s="67"/>
      <c r="AH6" s="67"/>
      <c r="AI6" s="67"/>
      <c r="AJ6" s="67"/>
      <c r="AK6" s="67"/>
      <c r="AL6" s="67"/>
      <c r="AM6" s="60"/>
    </row>
    <row r="7" spans="1:45" ht="14.1" customHeight="1">
      <c r="A7" s="55"/>
      <c r="B7" s="61"/>
      <c r="AA7" s="55"/>
      <c r="AB7" s="587"/>
      <c r="AC7" s="638"/>
      <c r="AD7" s="638"/>
      <c r="AE7" s="638"/>
      <c r="AF7" s="638"/>
      <c r="AG7" s="638"/>
      <c r="AH7" s="638"/>
      <c r="AI7" s="638"/>
      <c r="AJ7" s="638"/>
      <c r="AK7" s="638"/>
      <c r="AL7" s="638"/>
      <c r="AM7" s="675"/>
    </row>
    <row r="8" spans="1:45" ht="14.1" customHeight="1">
      <c r="A8" s="55"/>
      <c r="B8" s="2785" t="s">
        <v>612</v>
      </c>
      <c r="C8" s="2602"/>
      <c r="D8" s="2000" t="s">
        <v>1493</v>
      </c>
      <c r="E8" s="2000"/>
      <c r="F8" s="2000"/>
      <c r="G8" s="2000"/>
      <c r="H8" s="2000"/>
      <c r="I8" s="2000"/>
      <c r="J8" s="2000"/>
      <c r="K8" s="2000"/>
      <c r="L8" s="2000"/>
      <c r="M8" s="2000"/>
      <c r="N8" s="2000"/>
      <c r="O8" s="2000"/>
      <c r="P8" s="2000"/>
      <c r="Q8" s="2000"/>
      <c r="R8" s="2000"/>
      <c r="S8" s="2000"/>
      <c r="T8" s="2000"/>
      <c r="U8" s="2000"/>
      <c r="V8" s="2000"/>
      <c r="W8" s="2000"/>
      <c r="X8" s="2000"/>
      <c r="Y8" s="2000"/>
      <c r="Z8" s="2000"/>
      <c r="AA8" s="55"/>
      <c r="AB8" s="63"/>
      <c r="AC8" s="638"/>
      <c r="AD8" s="638"/>
      <c r="AE8" s="638"/>
      <c r="AF8" s="638"/>
      <c r="AG8" s="638"/>
      <c r="AH8" s="638"/>
      <c r="AI8" s="638"/>
      <c r="AJ8" s="638"/>
      <c r="AK8" s="638"/>
      <c r="AL8" s="638"/>
      <c r="AM8" s="675"/>
    </row>
    <row r="9" spans="1:45" ht="14.1" customHeight="1">
      <c r="A9" s="55"/>
      <c r="B9" s="61"/>
      <c r="D9" s="596"/>
      <c r="E9" s="596"/>
      <c r="F9" s="596"/>
      <c r="G9" s="596"/>
      <c r="H9" s="596"/>
      <c r="I9" s="596"/>
      <c r="J9" s="596"/>
      <c r="K9" s="596"/>
      <c r="L9" s="596"/>
      <c r="M9" s="596"/>
      <c r="N9" s="596"/>
      <c r="O9" s="596"/>
      <c r="P9" s="596"/>
      <c r="Q9" s="596"/>
      <c r="R9" s="596"/>
      <c r="S9" s="596"/>
      <c r="T9" s="596"/>
      <c r="U9" s="596"/>
      <c r="V9" s="596"/>
      <c r="W9" s="596"/>
      <c r="X9" s="596"/>
      <c r="Y9" s="596"/>
      <c r="Z9" s="596"/>
      <c r="AA9" s="55"/>
      <c r="AB9" s="587"/>
      <c r="AC9" s="118"/>
      <c r="AD9" s="118"/>
      <c r="AE9" s="118"/>
      <c r="AF9" s="118"/>
      <c r="AG9" s="118"/>
      <c r="AH9" s="118"/>
      <c r="AI9" s="118"/>
      <c r="AJ9" s="118"/>
      <c r="AK9" s="118"/>
      <c r="AL9" s="118"/>
      <c r="AM9" s="947"/>
    </row>
    <row r="10" spans="1:45" ht="14.1" customHeight="1">
      <c r="A10" s="55"/>
      <c r="B10" s="2785" t="s">
        <v>584</v>
      </c>
      <c r="C10" s="2602"/>
      <c r="D10" s="2000" t="s">
        <v>1497</v>
      </c>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2000"/>
      <c r="AA10" s="55"/>
      <c r="AB10" s="587"/>
      <c r="AC10" s="118"/>
      <c r="AD10" s="118"/>
      <c r="AE10" s="118"/>
      <c r="AF10" s="118"/>
      <c r="AG10" s="118"/>
      <c r="AH10" s="118"/>
      <c r="AI10" s="118"/>
      <c r="AJ10" s="118"/>
      <c r="AK10" s="118"/>
      <c r="AL10" s="118"/>
      <c r="AM10" s="947"/>
    </row>
    <row r="11" spans="1:45" ht="14.1" customHeight="1">
      <c r="A11" s="55"/>
      <c r="B11" s="66"/>
      <c r="E11" s="2083" t="s">
        <v>1498</v>
      </c>
      <c r="F11" s="2083"/>
      <c r="G11" s="2083"/>
      <c r="H11" s="2083"/>
      <c r="I11" s="584"/>
      <c r="J11" s="2083" t="s">
        <v>1499</v>
      </c>
      <c r="K11" s="2083"/>
      <c r="L11" s="2083"/>
      <c r="M11" s="2083"/>
      <c r="N11" s="2083"/>
      <c r="O11" s="2083"/>
      <c r="P11" s="584"/>
      <c r="Q11" s="2083" t="s">
        <v>163</v>
      </c>
      <c r="R11" s="2083"/>
      <c r="S11" s="2083"/>
      <c r="T11" s="4314"/>
      <c r="U11" s="4314"/>
      <c r="V11" s="4314"/>
      <c r="W11" s="4314"/>
      <c r="X11" s="4314"/>
      <c r="Y11" s="4314"/>
      <c r="Z11" s="4314"/>
      <c r="AA11" s="54" t="s">
        <v>140</v>
      </c>
      <c r="AB11" s="1170"/>
      <c r="AD11" s="118"/>
      <c r="AE11" s="118"/>
      <c r="AF11" s="118"/>
      <c r="AG11" s="118"/>
      <c r="AH11" s="118"/>
      <c r="AI11" s="118"/>
      <c r="AJ11" s="118"/>
      <c r="AK11" s="118"/>
      <c r="AL11" s="118"/>
      <c r="AM11" s="947"/>
    </row>
    <row r="12" spans="1:45" ht="14.1" customHeight="1">
      <c r="A12" s="55"/>
      <c r="B12" s="66"/>
      <c r="AA12" s="55"/>
      <c r="AB12" s="587"/>
      <c r="AC12" s="118"/>
      <c r="AD12" s="118"/>
      <c r="AE12" s="118"/>
      <c r="AF12" s="118"/>
      <c r="AG12" s="118"/>
      <c r="AH12" s="118"/>
      <c r="AI12" s="118"/>
      <c r="AJ12" s="118"/>
      <c r="AK12" s="118"/>
      <c r="AL12" s="118"/>
      <c r="AM12" s="947"/>
    </row>
    <row r="13" spans="1:45" ht="14.1" customHeight="1">
      <c r="A13" s="55"/>
      <c r="B13" s="2009">
        <v>8</v>
      </c>
      <c r="C13" s="2010"/>
      <c r="D13" s="1859" t="s">
        <v>653</v>
      </c>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55"/>
      <c r="AB13" s="587"/>
      <c r="AC13" s="118"/>
      <c r="AD13" s="118"/>
      <c r="AE13" s="118"/>
      <c r="AF13" s="118"/>
      <c r="AG13" s="118"/>
      <c r="AH13" s="118"/>
      <c r="AI13" s="118"/>
      <c r="AJ13" s="118"/>
      <c r="AK13" s="118"/>
      <c r="AL13" s="118"/>
      <c r="AM13" s="1171"/>
    </row>
    <row r="14" spans="1:45" ht="14.1" customHeight="1">
      <c r="A14" s="55"/>
      <c r="B14" s="1814" t="s">
        <v>454</v>
      </c>
      <c r="C14" s="1675"/>
      <c r="D14" s="1815" t="s">
        <v>654</v>
      </c>
      <c r="E14" s="1815"/>
      <c r="F14" s="1815"/>
      <c r="G14" s="1815"/>
      <c r="H14" s="1815"/>
      <c r="I14" s="1815"/>
      <c r="J14" s="1815"/>
      <c r="K14" s="1815"/>
      <c r="L14" s="1815"/>
      <c r="M14" s="1815"/>
      <c r="N14" s="1815"/>
      <c r="O14" s="1815"/>
      <c r="P14" s="1815"/>
      <c r="Q14" s="1815"/>
      <c r="R14" s="1815"/>
      <c r="S14" s="1815"/>
      <c r="T14" s="1815"/>
      <c r="U14" s="1815"/>
      <c r="V14" s="1815"/>
      <c r="W14" s="1815"/>
      <c r="X14" s="1815"/>
      <c r="Y14" s="1815"/>
      <c r="Z14" s="1815"/>
      <c r="AA14" s="62"/>
      <c r="AB14" s="1172"/>
      <c r="AC14" s="1173"/>
      <c r="AD14" s="1173"/>
      <c r="AE14" s="1173"/>
      <c r="AF14" s="1173"/>
      <c r="AG14" s="1173"/>
      <c r="AH14" s="1173"/>
      <c r="AI14" s="1173"/>
      <c r="AJ14" s="1173"/>
      <c r="AK14" s="1173"/>
      <c r="AL14" s="1173"/>
      <c r="AM14" s="1171"/>
    </row>
    <row r="15" spans="1:45" ht="14.1" customHeight="1">
      <c r="A15" s="55"/>
      <c r="B15" s="66"/>
      <c r="D15" s="531" t="s">
        <v>590</v>
      </c>
      <c r="E15" s="4275" t="s">
        <v>532</v>
      </c>
      <c r="F15" s="4275"/>
      <c r="G15" s="4275"/>
      <c r="H15" s="4275"/>
      <c r="I15" s="4275"/>
      <c r="J15" s="4275"/>
      <c r="K15" s="4275"/>
      <c r="L15" s="4275"/>
      <c r="M15" s="4275"/>
      <c r="N15" s="4275"/>
      <c r="O15" s="4275"/>
      <c r="P15" s="4275"/>
      <c r="Q15" s="4275"/>
      <c r="R15" s="4275"/>
      <c r="S15" s="4275"/>
      <c r="T15" s="4275"/>
      <c r="U15" s="4275"/>
      <c r="V15" s="4275"/>
      <c r="W15" s="4275"/>
      <c r="X15" s="4275"/>
      <c r="Y15" s="4275"/>
      <c r="Z15" s="4275"/>
      <c r="AA15" s="62"/>
      <c r="AB15" s="1174"/>
      <c r="AC15" s="638"/>
      <c r="AD15" s="638"/>
      <c r="AE15" s="638"/>
      <c r="AF15" s="638"/>
      <c r="AG15" s="638"/>
      <c r="AH15" s="638"/>
      <c r="AI15" s="638"/>
      <c r="AJ15" s="638"/>
      <c r="AK15" s="638"/>
      <c r="AL15" s="638"/>
      <c r="AM15" s="670"/>
    </row>
    <row r="16" spans="1:45" ht="14.1" customHeight="1">
      <c r="A16" s="55"/>
      <c r="B16" s="66"/>
      <c r="C16" s="1714"/>
      <c r="D16" s="1715"/>
      <c r="E16" s="1716"/>
      <c r="F16" s="1714" t="s">
        <v>19</v>
      </c>
      <c r="G16" s="1715"/>
      <c r="H16" s="1715"/>
      <c r="I16" s="1715"/>
      <c r="J16" s="1715"/>
      <c r="K16" s="1715"/>
      <c r="L16" s="1715"/>
      <c r="M16" s="1715"/>
      <c r="N16" s="1715"/>
      <c r="O16" s="1715"/>
      <c r="P16" s="1716"/>
      <c r="Q16" s="1714" t="s">
        <v>74</v>
      </c>
      <c r="R16" s="1715"/>
      <c r="S16" s="1715"/>
      <c r="T16" s="1715"/>
      <c r="U16" s="1715"/>
      <c r="V16" s="1715"/>
      <c r="W16" s="1715"/>
      <c r="X16" s="1715"/>
      <c r="Y16" s="1715"/>
      <c r="Z16" s="1715"/>
      <c r="AA16" s="1716"/>
      <c r="AB16" s="1714" t="s">
        <v>19</v>
      </c>
      <c r="AC16" s="1715"/>
      <c r="AD16" s="1715"/>
      <c r="AE16" s="1715"/>
      <c r="AF16" s="1715"/>
      <c r="AG16" s="1715"/>
      <c r="AH16" s="1715"/>
      <c r="AI16" s="1715"/>
      <c r="AJ16" s="1715"/>
      <c r="AK16" s="1715"/>
      <c r="AL16" s="1715"/>
      <c r="AM16" s="1175"/>
    </row>
    <row r="17" spans="1:45" ht="14.1" customHeight="1">
      <c r="A17" s="55"/>
      <c r="B17" s="66"/>
      <c r="C17" s="1765" t="s">
        <v>1494</v>
      </c>
      <c r="D17" s="1623"/>
      <c r="E17" s="1624"/>
      <c r="F17" s="4262"/>
      <c r="G17" s="4263"/>
      <c r="H17" s="533" t="s">
        <v>10</v>
      </c>
      <c r="I17" s="4264"/>
      <c r="J17" s="4264"/>
      <c r="K17" s="533" t="s">
        <v>11</v>
      </c>
      <c r="L17" s="4230"/>
      <c r="M17" s="4230"/>
      <c r="N17" s="533" t="s">
        <v>10</v>
      </c>
      <c r="O17" s="4265"/>
      <c r="P17" s="4266"/>
      <c r="Q17" s="4270"/>
      <c r="R17" s="4271"/>
      <c r="S17" s="533" t="s">
        <v>10</v>
      </c>
      <c r="T17" s="4272"/>
      <c r="U17" s="4272"/>
      <c r="V17" s="533" t="s">
        <v>11</v>
      </c>
      <c r="W17" s="1904"/>
      <c r="X17" s="4267"/>
      <c r="Y17" s="533" t="s">
        <v>10</v>
      </c>
      <c r="Z17" s="4268"/>
      <c r="AA17" s="4269"/>
      <c r="AB17" s="4270"/>
      <c r="AC17" s="4271"/>
      <c r="AD17" s="533" t="s">
        <v>10</v>
      </c>
      <c r="AE17" s="4272"/>
      <c r="AF17" s="4272"/>
      <c r="AG17" s="533" t="s">
        <v>11</v>
      </c>
      <c r="AH17" s="1904"/>
      <c r="AI17" s="4267"/>
      <c r="AJ17" s="533" t="s">
        <v>10</v>
      </c>
      <c r="AK17" s="4268"/>
      <c r="AL17" s="4268"/>
      <c r="AM17" s="1175"/>
    </row>
    <row r="18" spans="1:45" ht="14.1" customHeight="1">
      <c r="A18" s="55"/>
      <c r="B18" s="66"/>
      <c r="C18" s="4113" t="s">
        <v>1495</v>
      </c>
      <c r="D18" s="1609"/>
      <c r="E18" s="1610"/>
      <c r="F18" s="4276"/>
      <c r="G18" s="4277"/>
      <c r="H18" s="536" t="s">
        <v>10</v>
      </c>
      <c r="I18" s="4273"/>
      <c r="J18" s="4273"/>
      <c r="K18" s="536" t="s">
        <v>11</v>
      </c>
      <c r="L18" s="4221"/>
      <c r="M18" s="4221"/>
      <c r="N18" s="536" t="s">
        <v>10</v>
      </c>
      <c r="O18" s="4278"/>
      <c r="P18" s="4279"/>
      <c r="Q18" s="4276"/>
      <c r="R18" s="4277"/>
      <c r="S18" s="536" t="s">
        <v>10</v>
      </c>
      <c r="T18" s="4273"/>
      <c r="U18" s="4273"/>
      <c r="V18" s="536" t="s">
        <v>11</v>
      </c>
      <c r="W18" s="4221"/>
      <c r="X18" s="4274"/>
      <c r="Y18" s="536" t="s">
        <v>10</v>
      </c>
      <c r="Z18" s="4278"/>
      <c r="AA18" s="4279"/>
      <c r="AB18" s="4276"/>
      <c r="AC18" s="4277"/>
      <c r="AD18" s="536" t="s">
        <v>10</v>
      </c>
      <c r="AE18" s="4273"/>
      <c r="AF18" s="4273"/>
      <c r="AG18" s="536" t="s">
        <v>11</v>
      </c>
      <c r="AH18" s="4221"/>
      <c r="AI18" s="4274"/>
      <c r="AJ18" s="536" t="s">
        <v>10</v>
      </c>
      <c r="AK18" s="4278"/>
      <c r="AL18" s="4278"/>
      <c r="AM18" s="1175"/>
    </row>
    <row r="19" spans="1:45" ht="14.1" customHeight="1">
      <c r="A19" s="55"/>
      <c r="B19" s="66"/>
      <c r="C19" s="4113" t="s">
        <v>169</v>
      </c>
      <c r="D19" s="1609"/>
      <c r="E19" s="1610"/>
      <c r="F19" s="4276"/>
      <c r="G19" s="4277"/>
      <c r="H19" s="536" t="s">
        <v>10</v>
      </c>
      <c r="I19" s="4273"/>
      <c r="J19" s="4273"/>
      <c r="K19" s="536" t="s">
        <v>11</v>
      </c>
      <c r="L19" s="4221"/>
      <c r="M19" s="4221"/>
      <c r="N19" s="536" t="s">
        <v>10</v>
      </c>
      <c r="O19" s="4278"/>
      <c r="P19" s="4279"/>
      <c r="Q19" s="4276"/>
      <c r="R19" s="4277"/>
      <c r="S19" s="536" t="s">
        <v>10</v>
      </c>
      <c r="T19" s="4273"/>
      <c r="U19" s="4273"/>
      <c r="V19" s="536" t="s">
        <v>11</v>
      </c>
      <c r="W19" s="4221"/>
      <c r="X19" s="4274"/>
      <c r="Y19" s="536" t="s">
        <v>10</v>
      </c>
      <c r="Z19" s="4278"/>
      <c r="AA19" s="4279"/>
      <c r="AB19" s="4276"/>
      <c r="AC19" s="4277"/>
      <c r="AD19" s="536" t="s">
        <v>10</v>
      </c>
      <c r="AE19" s="4273"/>
      <c r="AF19" s="4273"/>
      <c r="AG19" s="536" t="s">
        <v>11</v>
      </c>
      <c r="AH19" s="4221"/>
      <c r="AI19" s="4274"/>
      <c r="AJ19" s="536" t="s">
        <v>10</v>
      </c>
      <c r="AK19" s="4278"/>
      <c r="AL19" s="4278"/>
      <c r="AM19" s="1175"/>
    </row>
    <row r="20" spans="1:45" ht="14.1" customHeight="1">
      <c r="A20" s="55"/>
      <c r="B20" s="66"/>
      <c r="C20" s="4289" t="s">
        <v>1496</v>
      </c>
      <c r="D20" s="4290"/>
      <c r="E20" s="4291"/>
      <c r="F20" s="4292"/>
      <c r="G20" s="4293"/>
      <c r="H20" s="535" t="s">
        <v>10</v>
      </c>
      <c r="I20" s="4294"/>
      <c r="J20" s="4294"/>
      <c r="K20" s="535" t="s">
        <v>11</v>
      </c>
      <c r="L20" s="4244"/>
      <c r="M20" s="4244"/>
      <c r="N20" s="535" t="s">
        <v>10</v>
      </c>
      <c r="O20" s="4295"/>
      <c r="P20" s="4296"/>
      <c r="Q20" s="4282"/>
      <c r="R20" s="4283"/>
      <c r="S20" s="535" t="s">
        <v>10</v>
      </c>
      <c r="T20" s="4284"/>
      <c r="U20" s="4284"/>
      <c r="V20" s="535" t="s">
        <v>11</v>
      </c>
      <c r="W20" s="4285"/>
      <c r="X20" s="4286"/>
      <c r="Y20" s="535" t="s">
        <v>10</v>
      </c>
      <c r="Z20" s="4280"/>
      <c r="AA20" s="4281"/>
      <c r="AB20" s="4282"/>
      <c r="AC20" s="4283"/>
      <c r="AD20" s="535" t="s">
        <v>10</v>
      </c>
      <c r="AE20" s="4284"/>
      <c r="AF20" s="4284"/>
      <c r="AG20" s="535" t="s">
        <v>11</v>
      </c>
      <c r="AH20" s="4285"/>
      <c r="AI20" s="4286"/>
      <c r="AJ20" s="535" t="s">
        <v>10</v>
      </c>
      <c r="AK20" s="4280"/>
      <c r="AL20" s="4280"/>
      <c r="AM20" s="1175"/>
    </row>
    <row r="21" spans="1:45" ht="14.1" customHeight="1">
      <c r="A21" s="55"/>
      <c r="B21" s="66"/>
      <c r="AB21" s="622"/>
      <c r="AM21" s="64"/>
    </row>
    <row r="22" spans="1:45" ht="14.1" customHeight="1">
      <c r="A22" s="55"/>
      <c r="B22" s="4287" t="s">
        <v>453</v>
      </c>
      <c r="C22" s="4288"/>
      <c r="D22" s="2096" t="s">
        <v>533</v>
      </c>
      <c r="E22" s="2096"/>
      <c r="F22" s="2096"/>
      <c r="G22" s="2096"/>
      <c r="H22" s="2096"/>
      <c r="I22" s="2096"/>
      <c r="J22" s="2096"/>
      <c r="K22" s="2096"/>
      <c r="L22" s="2096"/>
      <c r="M22" s="2096"/>
      <c r="N22" s="2096"/>
      <c r="O22" s="2096"/>
      <c r="P22" s="2096"/>
      <c r="Q22" s="2096"/>
      <c r="R22" s="2096"/>
      <c r="S22" s="2096"/>
      <c r="T22" s="2096"/>
      <c r="U22" s="2096"/>
      <c r="V22" s="2096"/>
      <c r="W22" s="2096"/>
      <c r="X22" s="2096"/>
      <c r="Y22" s="2096"/>
      <c r="Z22" s="2096"/>
      <c r="AA22" s="62"/>
      <c r="AB22" s="587" t="s">
        <v>127</v>
      </c>
      <c r="AC22" s="2163" t="s">
        <v>1076</v>
      </c>
      <c r="AD22" s="2163"/>
      <c r="AE22" s="2163"/>
      <c r="AF22" s="2163"/>
      <c r="AG22" s="2163"/>
      <c r="AH22" s="2163"/>
      <c r="AI22" s="2163"/>
      <c r="AJ22" s="2163"/>
      <c r="AK22" s="2163"/>
      <c r="AL22" s="2163"/>
      <c r="AM22" s="1177"/>
    </row>
    <row r="23" spans="1:45" ht="14.1" customHeight="1">
      <c r="A23" s="55"/>
      <c r="B23" s="61"/>
      <c r="C23" s="1178"/>
      <c r="E23" s="1811" t="s">
        <v>534</v>
      </c>
      <c r="F23" s="1811"/>
      <c r="G23" s="1811"/>
      <c r="H23" s="1811"/>
      <c r="I23" s="137" t="s">
        <v>127</v>
      </c>
      <c r="K23" s="1811" t="s">
        <v>535</v>
      </c>
      <c r="L23" s="1811"/>
      <c r="M23" s="1811"/>
      <c r="N23" s="1811"/>
      <c r="O23" s="137" t="s">
        <v>127</v>
      </c>
      <c r="Q23" s="1811" t="s">
        <v>536</v>
      </c>
      <c r="R23" s="1811"/>
      <c r="S23" s="1811"/>
      <c r="T23" s="1811"/>
      <c r="U23" s="137"/>
      <c r="AA23" s="62"/>
      <c r="AB23" s="587" t="s">
        <v>15</v>
      </c>
      <c r="AC23" s="1812" t="s">
        <v>581</v>
      </c>
      <c r="AD23" s="1812"/>
      <c r="AE23" s="1812"/>
      <c r="AF23" s="1812"/>
      <c r="AG23" s="1812"/>
      <c r="AH23" s="1812"/>
      <c r="AI23" s="1812"/>
      <c r="AJ23" s="1812"/>
      <c r="AK23" s="1812"/>
      <c r="AL23" s="1812"/>
      <c r="AM23" s="1177"/>
      <c r="AO23" s="82"/>
    </row>
    <row r="24" spans="1:45" ht="14.1" customHeight="1">
      <c r="A24" s="55"/>
      <c r="B24" s="66"/>
      <c r="AA24" s="62"/>
      <c r="AB24" s="1179"/>
      <c r="AC24" s="1812"/>
      <c r="AD24" s="1812"/>
      <c r="AE24" s="1812"/>
      <c r="AF24" s="1812"/>
      <c r="AG24" s="1812"/>
      <c r="AH24" s="1812"/>
      <c r="AI24" s="1812"/>
      <c r="AJ24" s="1812"/>
      <c r="AK24" s="1812"/>
      <c r="AL24" s="1812"/>
      <c r="AM24" s="670"/>
      <c r="AO24" s="82"/>
      <c r="AP24" s="82"/>
      <c r="AQ24" s="82"/>
      <c r="AR24" s="82"/>
      <c r="AS24" s="82"/>
    </row>
    <row r="25" spans="1:45" ht="14.1" customHeight="1">
      <c r="A25" s="55"/>
      <c r="B25" s="1814" t="s">
        <v>448</v>
      </c>
      <c r="C25" s="1675"/>
      <c r="D25" s="2000" t="s">
        <v>1491</v>
      </c>
      <c r="E25" s="2000"/>
      <c r="F25" s="2000"/>
      <c r="G25" s="2000"/>
      <c r="H25" s="2000"/>
      <c r="I25" s="2000"/>
      <c r="J25" s="2000"/>
      <c r="K25" s="2000"/>
      <c r="L25" s="2000"/>
      <c r="M25" s="2000"/>
      <c r="N25" s="2000"/>
      <c r="O25" s="2000"/>
      <c r="P25" s="2000"/>
      <c r="Q25" s="2000"/>
      <c r="R25" s="2000"/>
      <c r="S25" s="2000"/>
      <c r="T25" s="2000"/>
      <c r="U25" s="2000"/>
      <c r="V25" s="2000"/>
      <c r="W25" s="2000"/>
      <c r="X25" s="2000"/>
      <c r="Y25" s="2000"/>
      <c r="Z25" s="2000"/>
      <c r="AA25" s="62"/>
      <c r="AB25" s="552" t="s">
        <v>127</v>
      </c>
      <c r="AC25" s="1812" t="s">
        <v>916</v>
      </c>
      <c r="AD25" s="1812"/>
      <c r="AE25" s="1812"/>
      <c r="AF25" s="1812"/>
      <c r="AG25" s="1812"/>
      <c r="AH25" s="1812"/>
      <c r="AI25" s="1812"/>
      <c r="AJ25" s="1812"/>
      <c r="AK25" s="1812"/>
      <c r="AL25" s="1812"/>
      <c r="AM25" s="670"/>
      <c r="AO25" s="82"/>
    </row>
    <row r="26" spans="1:45" ht="14.1" customHeight="1">
      <c r="A26" s="55"/>
      <c r="B26" s="61"/>
      <c r="D26" s="2000"/>
      <c r="E26" s="2000"/>
      <c r="F26" s="2000"/>
      <c r="G26" s="2000"/>
      <c r="H26" s="2000"/>
      <c r="I26" s="2000"/>
      <c r="J26" s="2000"/>
      <c r="K26" s="2000"/>
      <c r="L26" s="2000"/>
      <c r="M26" s="2000"/>
      <c r="N26" s="2000"/>
      <c r="O26" s="2000"/>
      <c r="P26" s="2000"/>
      <c r="Q26" s="2000"/>
      <c r="R26" s="2000"/>
      <c r="S26" s="2000"/>
      <c r="T26" s="2000"/>
      <c r="U26" s="2000"/>
      <c r="V26" s="2000"/>
      <c r="W26" s="2000"/>
      <c r="X26" s="2000"/>
      <c r="Y26" s="2000"/>
      <c r="Z26" s="2000"/>
      <c r="AA26" s="1180"/>
      <c r="AB26" s="585"/>
      <c r="AC26" s="1812"/>
      <c r="AD26" s="1812"/>
      <c r="AE26" s="1812"/>
      <c r="AF26" s="1812"/>
      <c r="AG26" s="1812"/>
      <c r="AH26" s="1812"/>
      <c r="AI26" s="1812"/>
      <c r="AJ26" s="1812"/>
      <c r="AK26" s="1812"/>
      <c r="AL26" s="1812"/>
      <c r="AM26" s="670"/>
    </row>
    <row r="27" spans="1:45" ht="14.1" customHeight="1">
      <c r="A27" s="55"/>
      <c r="B27" s="66"/>
      <c r="D27" s="531" t="s">
        <v>467</v>
      </c>
      <c r="E27" s="4275" t="s">
        <v>1727</v>
      </c>
      <c r="F27" s="4275"/>
      <c r="G27" s="4275"/>
      <c r="H27" s="4275"/>
      <c r="I27" s="4275"/>
      <c r="J27" s="4275"/>
      <c r="K27" s="4275"/>
      <c r="L27" s="4275"/>
      <c r="M27" s="4275"/>
      <c r="N27" s="4275"/>
      <c r="O27" s="4275"/>
      <c r="P27" s="4275"/>
      <c r="Q27" s="4275"/>
      <c r="R27" s="4275"/>
      <c r="S27" s="4275"/>
      <c r="T27" s="4275"/>
      <c r="U27" s="4275"/>
      <c r="V27" s="4275"/>
      <c r="W27" s="4275"/>
      <c r="X27" s="4275"/>
      <c r="Y27" s="4275"/>
      <c r="Z27" s="4275"/>
      <c r="AA27" s="1181"/>
      <c r="AB27" s="552" t="s">
        <v>127</v>
      </c>
      <c r="AC27" s="2969" t="s">
        <v>1040</v>
      </c>
      <c r="AD27" s="2969"/>
      <c r="AE27" s="2969"/>
      <c r="AF27" s="2969"/>
      <c r="AG27" s="2969"/>
      <c r="AH27" s="2969"/>
      <c r="AI27" s="2969"/>
      <c r="AJ27" s="2969"/>
      <c r="AK27" s="2969"/>
      <c r="AL27" s="2969"/>
      <c r="AM27" s="1182"/>
    </row>
    <row r="28" spans="1:45" ht="14.1" customHeight="1">
      <c r="A28" s="55"/>
      <c r="B28" s="61"/>
      <c r="D28" s="1714" t="s">
        <v>78</v>
      </c>
      <c r="E28" s="1715"/>
      <c r="F28" s="1715"/>
      <c r="G28" s="1715"/>
      <c r="H28" s="1715"/>
      <c r="I28" s="1716"/>
      <c r="J28" s="1714" t="s">
        <v>56</v>
      </c>
      <c r="K28" s="1715"/>
      <c r="L28" s="2319"/>
      <c r="M28" s="2320" t="s">
        <v>657</v>
      </c>
      <c r="N28" s="1716"/>
      <c r="O28" s="1714" t="s">
        <v>658</v>
      </c>
      <c r="P28" s="1716"/>
      <c r="Q28" s="1714" t="s">
        <v>659</v>
      </c>
      <c r="R28" s="1716"/>
      <c r="S28" s="1714" t="s">
        <v>660</v>
      </c>
      <c r="T28" s="1716"/>
      <c r="U28" s="1714" t="s">
        <v>661</v>
      </c>
      <c r="V28" s="1716"/>
      <c r="W28" s="1714" t="s">
        <v>662</v>
      </c>
      <c r="X28" s="1716"/>
      <c r="Y28" s="1714" t="s">
        <v>73</v>
      </c>
      <c r="Z28" s="1716"/>
      <c r="AA28" s="1714" t="s">
        <v>71</v>
      </c>
      <c r="AB28" s="1716"/>
      <c r="AC28" s="1714" t="s">
        <v>72</v>
      </c>
      <c r="AD28" s="1716"/>
      <c r="AE28" s="1714" t="s">
        <v>918</v>
      </c>
      <c r="AF28" s="1716"/>
      <c r="AG28" s="1714" t="s">
        <v>919</v>
      </c>
      <c r="AH28" s="1716"/>
      <c r="AI28" s="1714" t="s">
        <v>920</v>
      </c>
      <c r="AJ28" s="1716"/>
      <c r="AM28" s="945"/>
    </row>
    <row r="29" spans="1:45" ht="14.1" customHeight="1">
      <c r="A29" s="55"/>
      <c r="B29" s="61"/>
      <c r="D29" s="4303"/>
      <c r="E29" s="2342"/>
      <c r="F29" s="2342"/>
      <c r="G29" s="2342"/>
      <c r="H29" s="2342"/>
      <c r="I29" s="2500"/>
      <c r="J29" s="4303"/>
      <c r="K29" s="2342"/>
      <c r="L29" s="2343"/>
      <c r="M29" s="4304"/>
      <c r="N29" s="4300"/>
      <c r="O29" s="4299"/>
      <c r="P29" s="4300"/>
      <c r="Q29" s="4299"/>
      <c r="R29" s="4300"/>
      <c r="S29" s="4299"/>
      <c r="T29" s="4300"/>
      <c r="U29" s="4299"/>
      <c r="V29" s="4300"/>
      <c r="W29" s="4299"/>
      <c r="X29" s="4300"/>
      <c r="Y29" s="4299"/>
      <c r="Z29" s="4300"/>
      <c r="AA29" s="4299"/>
      <c r="AB29" s="4300"/>
      <c r="AC29" s="4299"/>
      <c r="AD29" s="4300"/>
      <c r="AE29" s="4299"/>
      <c r="AF29" s="4300"/>
      <c r="AG29" s="4299"/>
      <c r="AH29" s="4300"/>
      <c r="AI29" s="4299"/>
      <c r="AJ29" s="4300"/>
      <c r="AK29" s="638"/>
      <c r="AL29" s="638"/>
      <c r="AM29" s="64"/>
    </row>
    <row r="30" spans="1:45" ht="14.1" customHeight="1">
      <c r="A30" s="55"/>
      <c r="B30" s="61"/>
      <c r="D30" s="4301"/>
      <c r="E30" s="2324"/>
      <c r="F30" s="2324"/>
      <c r="G30" s="2324"/>
      <c r="H30" s="2324"/>
      <c r="I30" s="2327"/>
      <c r="J30" s="4301"/>
      <c r="K30" s="2324"/>
      <c r="L30" s="2325"/>
      <c r="M30" s="4302"/>
      <c r="N30" s="4298"/>
      <c r="O30" s="4297"/>
      <c r="P30" s="4298"/>
      <c r="Q30" s="4297"/>
      <c r="R30" s="4298"/>
      <c r="S30" s="4297"/>
      <c r="T30" s="4298"/>
      <c r="U30" s="4297"/>
      <c r="V30" s="4298"/>
      <c r="W30" s="4297"/>
      <c r="X30" s="4298"/>
      <c r="Y30" s="4297"/>
      <c r="Z30" s="4298"/>
      <c r="AA30" s="4297"/>
      <c r="AB30" s="4298"/>
      <c r="AC30" s="4297"/>
      <c r="AD30" s="4298"/>
      <c r="AE30" s="4297"/>
      <c r="AF30" s="4298"/>
      <c r="AG30" s="4297"/>
      <c r="AH30" s="4298"/>
      <c r="AI30" s="4297"/>
      <c r="AJ30" s="4298"/>
      <c r="AK30" s="638"/>
      <c r="AL30" s="638"/>
      <c r="AM30" s="64"/>
    </row>
    <row r="31" spans="1:45" ht="14.1" customHeight="1">
      <c r="A31" s="55"/>
      <c r="B31" s="61"/>
      <c r="D31" s="4301"/>
      <c r="E31" s="2324"/>
      <c r="F31" s="2324"/>
      <c r="G31" s="2324"/>
      <c r="H31" s="2324"/>
      <c r="I31" s="2327"/>
      <c r="J31" s="4301"/>
      <c r="K31" s="2324"/>
      <c r="L31" s="2325"/>
      <c r="M31" s="4302"/>
      <c r="N31" s="4298"/>
      <c r="O31" s="4297"/>
      <c r="P31" s="4298"/>
      <c r="Q31" s="4297"/>
      <c r="R31" s="4298"/>
      <c r="S31" s="4297"/>
      <c r="T31" s="4298"/>
      <c r="U31" s="4297"/>
      <c r="V31" s="4298"/>
      <c r="W31" s="4297"/>
      <c r="X31" s="4298"/>
      <c r="Y31" s="4297"/>
      <c r="Z31" s="4298"/>
      <c r="AA31" s="4297"/>
      <c r="AB31" s="4298"/>
      <c r="AC31" s="4297"/>
      <c r="AD31" s="4298"/>
      <c r="AE31" s="4297"/>
      <c r="AF31" s="4298"/>
      <c r="AG31" s="4297"/>
      <c r="AH31" s="4298"/>
      <c r="AI31" s="4297"/>
      <c r="AJ31" s="4298"/>
      <c r="AM31" s="640"/>
    </row>
    <row r="32" spans="1:45" ht="14.1" customHeight="1">
      <c r="A32" s="55"/>
      <c r="B32" s="61"/>
      <c r="C32" s="580"/>
      <c r="D32" s="4301"/>
      <c r="E32" s="2324"/>
      <c r="F32" s="2324"/>
      <c r="G32" s="2324"/>
      <c r="H32" s="2324"/>
      <c r="I32" s="2327"/>
      <c r="J32" s="4301"/>
      <c r="K32" s="2324"/>
      <c r="L32" s="2325"/>
      <c r="M32" s="4302"/>
      <c r="N32" s="4298"/>
      <c r="O32" s="4297"/>
      <c r="P32" s="4298"/>
      <c r="Q32" s="4297"/>
      <c r="R32" s="4298"/>
      <c r="S32" s="4297"/>
      <c r="T32" s="4298"/>
      <c r="U32" s="4297"/>
      <c r="V32" s="4298"/>
      <c r="W32" s="4297"/>
      <c r="X32" s="4298"/>
      <c r="Y32" s="4297"/>
      <c r="Z32" s="4298"/>
      <c r="AA32" s="4297"/>
      <c r="AB32" s="4298"/>
      <c r="AC32" s="4297"/>
      <c r="AD32" s="4298"/>
      <c r="AE32" s="4297"/>
      <c r="AF32" s="4298"/>
      <c r="AG32" s="4297"/>
      <c r="AH32" s="4298"/>
      <c r="AI32" s="4297"/>
      <c r="AJ32" s="4298"/>
      <c r="AK32" s="67"/>
      <c r="AL32" s="67"/>
      <c r="AM32" s="962"/>
    </row>
    <row r="33" spans="1:68" ht="14.1" customHeight="1">
      <c r="A33" s="55"/>
      <c r="B33" s="66"/>
      <c r="D33" s="4301"/>
      <c r="E33" s="2324"/>
      <c r="F33" s="2324"/>
      <c r="G33" s="2324"/>
      <c r="H33" s="2324"/>
      <c r="I33" s="2327"/>
      <c r="J33" s="4301"/>
      <c r="K33" s="2324"/>
      <c r="L33" s="2325"/>
      <c r="M33" s="4302"/>
      <c r="N33" s="4298"/>
      <c r="O33" s="4297"/>
      <c r="P33" s="4298"/>
      <c r="Q33" s="4297"/>
      <c r="R33" s="4298"/>
      <c r="S33" s="4297"/>
      <c r="T33" s="4298"/>
      <c r="U33" s="4297"/>
      <c r="V33" s="4298"/>
      <c r="W33" s="4297"/>
      <c r="X33" s="4298"/>
      <c r="Y33" s="4297"/>
      <c r="Z33" s="4298"/>
      <c r="AA33" s="4297"/>
      <c r="AB33" s="4298"/>
      <c r="AC33" s="4297"/>
      <c r="AD33" s="4298"/>
      <c r="AE33" s="4297"/>
      <c r="AF33" s="4298"/>
      <c r="AG33" s="4297"/>
      <c r="AH33" s="4298"/>
      <c r="AI33" s="4297"/>
      <c r="AJ33" s="4298"/>
      <c r="AM33" s="962"/>
    </row>
    <row r="34" spans="1:68" ht="14.1" customHeight="1">
      <c r="A34" s="55"/>
      <c r="B34" s="66"/>
      <c r="D34" s="4301"/>
      <c r="E34" s="2324"/>
      <c r="F34" s="2324"/>
      <c r="G34" s="2324"/>
      <c r="H34" s="2324"/>
      <c r="I34" s="2327"/>
      <c r="J34" s="4301"/>
      <c r="K34" s="2324"/>
      <c r="L34" s="2325"/>
      <c r="M34" s="4302"/>
      <c r="N34" s="4298"/>
      <c r="O34" s="4297"/>
      <c r="P34" s="4298"/>
      <c r="Q34" s="4297"/>
      <c r="R34" s="4298"/>
      <c r="S34" s="4297"/>
      <c r="T34" s="4298"/>
      <c r="U34" s="4297"/>
      <c r="V34" s="4298"/>
      <c r="W34" s="4297"/>
      <c r="X34" s="4298"/>
      <c r="Y34" s="4297"/>
      <c r="Z34" s="4298"/>
      <c r="AA34" s="4297"/>
      <c r="AB34" s="4298"/>
      <c r="AC34" s="4297"/>
      <c r="AD34" s="4298"/>
      <c r="AE34" s="4297"/>
      <c r="AF34" s="4298"/>
      <c r="AG34" s="4297"/>
      <c r="AH34" s="4298"/>
      <c r="AI34" s="4297"/>
      <c r="AJ34" s="4298"/>
      <c r="AM34" s="962"/>
    </row>
    <row r="35" spans="1:68" ht="14.1" customHeight="1">
      <c r="A35" s="55"/>
      <c r="B35" s="61"/>
      <c r="C35" s="531"/>
      <c r="D35" s="4301"/>
      <c r="E35" s="2324"/>
      <c r="F35" s="2324"/>
      <c r="G35" s="2324"/>
      <c r="H35" s="2324"/>
      <c r="I35" s="2327"/>
      <c r="J35" s="4301"/>
      <c r="K35" s="2324"/>
      <c r="L35" s="2325"/>
      <c r="M35" s="4302"/>
      <c r="N35" s="4298"/>
      <c r="O35" s="4297"/>
      <c r="P35" s="4298"/>
      <c r="Q35" s="4297"/>
      <c r="R35" s="4298"/>
      <c r="S35" s="4297"/>
      <c r="T35" s="4298"/>
      <c r="U35" s="4297"/>
      <c r="V35" s="4298"/>
      <c r="W35" s="4297"/>
      <c r="X35" s="4298"/>
      <c r="Y35" s="4297"/>
      <c r="Z35" s="4298"/>
      <c r="AA35" s="4297"/>
      <c r="AB35" s="4298"/>
      <c r="AC35" s="4297"/>
      <c r="AD35" s="4298"/>
      <c r="AE35" s="4297"/>
      <c r="AF35" s="4298"/>
      <c r="AG35" s="4297"/>
      <c r="AH35" s="4298"/>
      <c r="AI35" s="4297"/>
      <c r="AJ35" s="4298"/>
      <c r="AM35" s="962"/>
    </row>
    <row r="36" spans="1:68" ht="14.1" customHeight="1">
      <c r="A36" s="55"/>
      <c r="B36" s="66"/>
      <c r="D36" s="4301"/>
      <c r="E36" s="2324"/>
      <c r="F36" s="2324"/>
      <c r="G36" s="2324"/>
      <c r="H36" s="2324"/>
      <c r="I36" s="2327"/>
      <c r="J36" s="4301"/>
      <c r="K36" s="2324"/>
      <c r="L36" s="2325"/>
      <c r="M36" s="4302"/>
      <c r="N36" s="4298"/>
      <c r="O36" s="4297"/>
      <c r="P36" s="4298"/>
      <c r="Q36" s="4297"/>
      <c r="R36" s="4298"/>
      <c r="S36" s="4297"/>
      <c r="T36" s="4298"/>
      <c r="U36" s="4297"/>
      <c r="V36" s="4298"/>
      <c r="W36" s="4297"/>
      <c r="X36" s="4298"/>
      <c r="Y36" s="4297"/>
      <c r="Z36" s="4298"/>
      <c r="AA36" s="4297"/>
      <c r="AB36" s="4298"/>
      <c r="AC36" s="4297"/>
      <c r="AD36" s="4298"/>
      <c r="AE36" s="4297"/>
      <c r="AF36" s="4298"/>
      <c r="AG36" s="4297"/>
      <c r="AH36" s="4298"/>
      <c r="AI36" s="4297"/>
      <c r="AJ36" s="4298"/>
      <c r="AM36" s="962"/>
    </row>
    <row r="37" spans="1:68" ht="14.1" customHeight="1">
      <c r="A37" s="55"/>
      <c r="B37" s="66"/>
      <c r="D37" s="4301"/>
      <c r="E37" s="2324"/>
      <c r="F37" s="2324"/>
      <c r="G37" s="2324"/>
      <c r="H37" s="2324"/>
      <c r="I37" s="2327"/>
      <c r="J37" s="4301"/>
      <c r="K37" s="2324"/>
      <c r="L37" s="2325"/>
      <c r="M37" s="4302"/>
      <c r="N37" s="4298"/>
      <c r="O37" s="4297"/>
      <c r="P37" s="4298"/>
      <c r="Q37" s="4297"/>
      <c r="R37" s="4298"/>
      <c r="S37" s="4297"/>
      <c r="T37" s="4298"/>
      <c r="U37" s="4297"/>
      <c r="V37" s="4298"/>
      <c r="W37" s="4297"/>
      <c r="X37" s="4298"/>
      <c r="Y37" s="4297"/>
      <c r="Z37" s="4298"/>
      <c r="AA37" s="4297"/>
      <c r="AB37" s="4298"/>
      <c r="AC37" s="4297"/>
      <c r="AD37" s="4298"/>
      <c r="AE37" s="4297"/>
      <c r="AF37" s="4298"/>
      <c r="AG37" s="4297"/>
      <c r="AH37" s="4298"/>
      <c r="AI37" s="4297"/>
      <c r="AJ37" s="4298"/>
      <c r="AM37" s="962"/>
    </row>
    <row r="38" spans="1:68" ht="14.1" customHeight="1">
      <c r="A38" s="55"/>
      <c r="B38" s="61"/>
      <c r="D38" s="4301"/>
      <c r="E38" s="2324"/>
      <c r="F38" s="2324"/>
      <c r="G38" s="2324"/>
      <c r="H38" s="2324"/>
      <c r="I38" s="2327"/>
      <c r="J38" s="4301"/>
      <c r="K38" s="2324"/>
      <c r="L38" s="2325"/>
      <c r="M38" s="4302"/>
      <c r="N38" s="4298"/>
      <c r="O38" s="4297"/>
      <c r="P38" s="4298"/>
      <c r="Q38" s="4297"/>
      <c r="R38" s="4298"/>
      <c r="S38" s="4297"/>
      <c r="T38" s="4298"/>
      <c r="U38" s="4297"/>
      <c r="V38" s="4298"/>
      <c r="W38" s="4297"/>
      <c r="X38" s="4298"/>
      <c r="Y38" s="4297"/>
      <c r="Z38" s="4298"/>
      <c r="AA38" s="4297"/>
      <c r="AB38" s="4298"/>
      <c r="AC38" s="4297"/>
      <c r="AD38" s="4298"/>
      <c r="AE38" s="4297"/>
      <c r="AF38" s="4298"/>
      <c r="AG38" s="4297"/>
      <c r="AH38" s="4298"/>
      <c r="AI38" s="4297"/>
      <c r="AJ38" s="4298"/>
      <c r="AM38" s="962"/>
    </row>
    <row r="39" spans="1:68" ht="14.1" customHeight="1">
      <c r="A39" s="55"/>
      <c r="B39" s="66"/>
      <c r="C39" s="55"/>
      <c r="D39" s="4308"/>
      <c r="E39" s="2350"/>
      <c r="F39" s="2350"/>
      <c r="G39" s="2350"/>
      <c r="H39" s="2350"/>
      <c r="I39" s="2490"/>
      <c r="J39" s="4308"/>
      <c r="K39" s="2350"/>
      <c r="L39" s="4309"/>
      <c r="M39" s="4310"/>
      <c r="N39" s="4307"/>
      <c r="O39" s="4306"/>
      <c r="P39" s="4307"/>
      <c r="Q39" s="4306"/>
      <c r="R39" s="4307"/>
      <c r="S39" s="4306"/>
      <c r="T39" s="4307"/>
      <c r="U39" s="4306"/>
      <c r="V39" s="4307"/>
      <c r="W39" s="4306"/>
      <c r="X39" s="4307"/>
      <c r="Y39" s="4306"/>
      <c r="Z39" s="4307"/>
      <c r="AA39" s="4306"/>
      <c r="AB39" s="4307"/>
      <c r="AC39" s="4306"/>
      <c r="AD39" s="4307"/>
      <c r="AE39" s="4306"/>
      <c r="AF39" s="4307"/>
      <c r="AG39" s="4306"/>
      <c r="AH39" s="4307"/>
      <c r="AI39" s="4306"/>
      <c r="AJ39" s="4307"/>
      <c r="AM39" s="962"/>
    </row>
    <row r="40" spans="1:68" ht="14.1" customHeight="1">
      <c r="A40" s="55"/>
      <c r="B40" s="66"/>
      <c r="C40" s="55"/>
      <c r="D40" s="580" t="s">
        <v>30</v>
      </c>
      <c r="E40" s="2000" t="s">
        <v>921</v>
      </c>
      <c r="F40" s="2000"/>
      <c r="G40" s="2000"/>
      <c r="H40" s="2000"/>
      <c r="I40" s="2000"/>
      <c r="J40" s="2000"/>
      <c r="K40" s="2000"/>
      <c r="L40" s="2000"/>
      <c r="M40" s="2000"/>
      <c r="N40" s="2000"/>
      <c r="O40" s="2000"/>
      <c r="P40" s="2000"/>
      <c r="Q40" s="2000"/>
      <c r="R40" s="2000"/>
      <c r="S40" s="2000"/>
      <c r="T40" s="2000"/>
      <c r="U40" s="2000"/>
      <c r="V40" s="2000"/>
      <c r="W40" s="2000"/>
      <c r="X40" s="2000"/>
      <c r="Y40" s="2000"/>
      <c r="Z40" s="2000"/>
      <c r="AA40" s="2000"/>
      <c r="AB40" s="2000"/>
      <c r="AC40" s="2000"/>
      <c r="AD40" s="2000"/>
      <c r="AE40" s="2000"/>
      <c r="AF40" s="2000"/>
      <c r="AG40" s="2000"/>
      <c r="AH40" s="2000"/>
      <c r="AI40" s="2000"/>
      <c r="AJ40" s="2000"/>
      <c r="AM40" s="962"/>
    </row>
    <row r="41" spans="1:68" ht="14.1" customHeight="1">
      <c r="A41" s="55"/>
      <c r="B41" s="66"/>
      <c r="AB41" s="63"/>
      <c r="AM41" s="962"/>
    </row>
    <row r="42" spans="1:68" ht="13.5" customHeight="1">
      <c r="A42" s="55"/>
      <c r="B42" s="4287" t="s">
        <v>465</v>
      </c>
      <c r="C42" s="4288"/>
      <c r="D42" s="4305" t="s">
        <v>655</v>
      </c>
      <c r="E42" s="4305"/>
      <c r="F42" s="4305"/>
      <c r="G42" s="4305"/>
      <c r="H42" s="4305"/>
      <c r="I42" s="4305"/>
      <c r="J42" s="4305"/>
      <c r="K42" s="4305"/>
      <c r="L42" s="4305"/>
      <c r="M42" s="4305"/>
      <c r="N42" s="4305"/>
      <c r="O42" s="4305"/>
      <c r="P42" s="4305"/>
      <c r="Q42" s="4305"/>
      <c r="R42" s="4305"/>
      <c r="S42" s="4305"/>
      <c r="T42" s="4305"/>
      <c r="U42" s="4305"/>
      <c r="V42" s="4305"/>
      <c r="W42" s="4305"/>
      <c r="X42" s="4305"/>
      <c r="Y42" s="4305"/>
      <c r="Z42" s="55"/>
      <c r="AB42" s="122" t="s">
        <v>497</v>
      </c>
      <c r="AC42" s="1812" t="s">
        <v>281</v>
      </c>
      <c r="AD42" s="1812"/>
      <c r="AE42" s="1812"/>
      <c r="AF42" s="1812"/>
      <c r="AG42" s="1812"/>
      <c r="AH42" s="1812"/>
      <c r="AI42" s="1812"/>
      <c r="AJ42" s="1812"/>
      <c r="AK42" s="1812"/>
      <c r="AL42" s="1812"/>
      <c r="AM42" s="962"/>
    </row>
    <row r="43" spans="1:68" ht="14.1" customHeight="1">
      <c r="A43" s="55"/>
      <c r="B43" s="61"/>
      <c r="D43" s="531" t="s">
        <v>35</v>
      </c>
      <c r="E43" s="2083" t="s">
        <v>913</v>
      </c>
      <c r="F43" s="2083"/>
      <c r="G43" s="2083"/>
      <c r="H43" s="2083"/>
      <c r="I43" s="2083"/>
      <c r="J43" s="2083"/>
      <c r="K43" s="2083"/>
      <c r="L43" s="2083"/>
      <c r="M43" s="2083"/>
      <c r="N43" s="2083"/>
      <c r="O43" s="2083"/>
      <c r="P43" s="2083"/>
      <c r="Q43" s="2083"/>
      <c r="R43" s="2083"/>
      <c r="S43" s="2083"/>
      <c r="T43" s="2083"/>
      <c r="V43" s="1570" t="s">
        <v>778</v>
      </c>
      <c r="W43" s="1570"/>
      <c r="X43" s="1570"/>
      <c r="Y43" s="1570"/>
      <c r="Z43" s="55"/>
      <c r="AB43" s="63"/>
      <c r="AC43" s="1812"/>
      <c r="AD43" s="1812"/>
      <c r="AE43" s="1812"/>
      <c r="AF43" s="1812"/>
      <c r="AG43" s="1812"/>
      <c r="AH43" s="1812"/>
      <c r="AI43" s="1812"/>
      <c r="AJ43" s="1812"/>
      <c r="AK43" s="1812"/>
      <c r="AL43" s="1812"/>
      <c r="AM43" s="962"/>
    </row>
    <row r="44" spans="1:68" ht="14.1" customHeight="1">
      <c r="A44" s="55"/>
      <c r="B44" s="61"/>
      <c r="C44" s="531"/>
      <c r="E44" s="4311"/>
      <c r="F44" s="4311"/>
      <c r="G44" s="4311"/>
      <c r="H44" s="4311"/>
      <c r="I44" s="4311"/>
      <c r="J44" s="4311"/>
      <c r="K44" s="4311"/>
      <c r="L44" s="4311"/>
      <c r="M44" s="4311"/>
      <c r="N44" s="4311"/>
      <c r="O44" s="4311"/>
      <c r="P44" s="4311"/>
      <c r="Q44" s="4311"/>
      <c r="R44" s="4311"/>
      <c r="S44" s="4311"/>
      <c r="T44" s="4311"/>
      <c r="U44" s="137" t="s">
        <v>27</v>
      </c>
      <c r="V44" s="2683"/>
      <c r="W44" s="2683"/>
      <c r="X44" s="2683"/>
      <c r="Y44" s="2683"/>
      <c r="Z44" s="137" t="s">
        <v>17</v>
      </c>
      <c r="AB44" s="122" t="s">
        <v>497</v>
      </c>
      <c r="AC44" s="1812" t="s">
        <v>282</v>
      </c>
      <c r="AD44" s="1812"/>
      <c r="AE44" s="1812"/>
      <c r="AF44" s="1812"/>
      <c r="AG44" s="1812"/>
      <c r="AH44" s="1812"/>
      <c r="AI44" s="1812"/>
      <c r="AJ44" s="1812"/>
      <c r="AK44" s="1812"/>
      <c r="AL44" s="1812"/>
      <c r="AM44" s="962"/>
      <c r="BO44" s="55"/>
      <c r="BP44" s="55"/>
    </row>
    <row r="45" spans="1:68" ht="14.1" customHeight="1">
      <c r="A45" s="55"/>
      <c r="B45" s="66"/>
      <c r="AB45" s="63"/>
      <c r="AC45" s="1812"/>
      <c r="AD45" s="1812"/>
      <c r="AE45" s="1812"/>
      <c r="AF45" s="1812"/>
      <c r="AG45" s="1812"/>
      <c r="AH45" s="1812"/>
      <c r="AI45" s="1812"/>
      <c r="AJ45" s="1812"/>
      <c r="AK45" s="1812"/>
      <c r="AL45" s="1812"/>
      <c r="AM45" s="962"/>
      <c r="BO45" s="55"/>
      <c r="BP45" s="55"/>
    </row>
    <row r="46" spans="1:68" ht="14.1" customHeight="1">
      <c r="A46" s="55"/>
      <c r="B46" s="61"/>
      <c r="C46" s="531"/>
      <c r="D46" s="1176" t="s">
        <v>32</v>
      </c>
      <c r="E46" s="4312" t="s">
        <v>1397</v>
      </c>
      <c r="F46" s="4312"/>
      <c r="G46" s="4312"/>
      <c r="H46" s="4312"/>
      <c r="I46" s="4312"/>
      <c r="J46" s="4312"/>
      <c r="K46" s="4312"/>
      <c r="L46" s="4312"/>
      <c r="M46" s="4312"/>
      <c r="N46" s="4312"/>
      <c r="O46" s="4312"/>
      <c r="P46" s="4312"/>
      <c r="Q46" s="4312"/>
      <c r="R46" s="4312"/>
      <c r="S46" s="4312"/>
      <c r="T46" s="4312"/>
      <c r="U46" s="4312"/>
      <c r="V46" s="4312"/>
      <c r="W46" s="4312"/>
      <c r="X46" s="4312"/>
      <c r="Y46" s="4312"/>
      <c r="Z46" s="4312"/>
      <c r="AB46" s="68"/>
      <c r="AC46" s="638"/>
      <c r="AD46" s="638"/>
      <c r="AE46" s="638"/>
      <c r="AF46" s="638"/>
      <c r="AG46" s="638"/>
      <c r="AH46" s="638"/>
      <c r="AI46" s="638"/>
      <c r="AJ46" s="638"/>
      <c r="AK46" s="638"/>
      <c r="AL46" s="638"/>
      <c r="AM46" s="962"/>
    </row>
    <row r="47" spans="1:68" ht="14.1" customHeight="1">
      <c r="A47" s="55"/>
      <c r="B47" s="61"/>
      <c r="P47" s="72"/>
      <c r="Q47" s="72"/>
      <c r="R47" s="72"/>
      <c r="S47" s="72"/>
      <c r="T47" s="72"/>
      <c r="U47" s="72"/>
      <c r="V47" s="72"/>
      <c r="W47" s="72"/>
      <c r="X47" s="72"/>
      <c r="Y47" s="72"/>
      <c r="Z47" s="55"/>
      <c r="AB47" s="587" t="s">
        <v>15</v>
      </c>
      <c r="AC47" s="1812" t="s">
        <v>912</v>
      </c>
      <c r="AD47" s="1812"/>
      <c r="AE47" s="1812"/>
      <c r="AF47" s="1812"/>
      <c r="AG47" s="1812"/>
      <c r="AH47" s="1812"/>
      <c r="AI47" s="1812"/>
      <c r="AJ47" s="1812"/>
      <c r="AK47" s="1812"/>
      <c r="AL47" s="1812"/>
      <c r="AM47" s="962"/>
    </row>
    <row r="48" spans="1:68" ht="14.1" customHeight="1">
      <c r="A48" s="55"/>
      <c r="B48" s="61"/>
      <c r="C48" s="531"/>
      <c r="D48" s="1176" t="s">
        <v>38</v>
      </c>
      <c r="E48" s="4312" t="s">
        <v>1761</v>
      </c>
      <c r="F48" s="4312"/>
      <c r="G48" s="4312"/>
      <c r="H48" s="4312"/>
      <c r="I48" s="4312"/>
      <c r="J48" s="4312"/>
      <c r="K48" s="4312"/>
      <c r="L48" s="4312"/>
      <c r="M48" s="4312"/>
      <c r="N48" s="4312"/>
      <c r="O48" s="4312"/>
      <c r="P48" s="4312"/>
      <c r="Q48" s="4312"/>
      <c r="R48" s="4312"/>
      <c r="S48" s="4312"/>
      <c r="T48" s="4312"/>
      <c r="U48" s="4312"/>
      <c r="V48" s="4312"/>
      <c r="W48" s="4312"/>
      <c r="X48" s="4312"/>
      <c r="Y48" s="4312"/>
      <c r="Z48" s="4312"/>
      <c r="AB48" s="68"/>
      <c r="AC48" s="1812"/>
      <c r="AD48" s="1812"/>
      <c r="AE48" s="1812"/>
      <c r="AF48" s="1812"/>
      <c r="AG48" s="1812"/>
      <c r="AH48" s="1812"/>
      <c r="AI48" s="1812"/>
      <c r="AJ48" s="1812"/>
      <c r="AK48" s="1812"/>
      <c r="AL48" s="1812"/>
      <c r="AM48" s="864"/>
    </row>
    <row r="49" spans="1:63" ht="14.1" customHeight="1">
      <c r="A49" s="55"/>
      <c r="B49" s="1184"/>
      <c r="AB49" s="68"/>
      <c r="AC49" s="1812"/>
      <c r="AD49" s="1812"/>
      <c r="AE49" s="1812"/>
      <c r="AF49" s="1812"/>
      <c r="AG49" s="1812"/>
      <c r="AH49" s="1812"/>
      <c r="AI49" s="1812"/>
      <c r="AJ49" s="1812"/>
      <c r="AK49" s="1812"/>
      <c r="AL49" s="1812"/>
      <c r="AM49" s="670"/>
    </row>
    <row r="50" spans="1:63" ht="14.1" customHeight="1">
      <c r="A50" s="55"/>
      <c r="B50" s="1184"/>
      <c r="C50" s="1176"/>
      <c r="D50" s="1185" t="s">
        <v>312</v>
      </c>
      <c r="E50" s="4313" t="s">
        <v>1492</v>
      </c>
      <c r="F50" s="4313"/>
      <c r="G50" s="4313"/>
      <c r="H50" s="4313"/>
      <c r="I50" s="4313"/>
      <c r="J50" s="4313"/>
      <c r="K50" s="4313"/>
      <c r="L50" s="4313"/>
      <c r="M50" s="4313"/>
      <c r="N50" s="4313"/>
      <c r="O50" s="4313"/>
      <c r="P50" s="4313"/>
      <c r="Q50" s="4313"/>
      <c r="R50" s="4313"/>
      <c r="S50" s="4313"/>
      <c r="T50" s="4313"/>
      <c r="U50" s="4313"/>
      <c r="V50" s="4313"/>
      <c r="W50" s="4313"/>
      <c r="X50" s="4313"/>
      <c r="Y50" s="4313"/>
      <c r="Z50" s="4313"/>
      <c r="AB50" s="63"/>
      <c r="AK50" s="638"/>
      <c r="AL50" s="638"/>
      <c r="AM50" s="962"/>
    </row>
    <row r="51" spans="1:63" ht="14.1" customHeight="1">
      <c r="A51" s="55"/>
      <c r="B51" s="1184"/>
      <c r="D51" s="1186"/>
      <c r="E51" s="4313"/>
      <c r="F51" s="4313"/>
      <c r="G51" s="4313"/>
      <c r="H51" s="4313"/>
      <c r="I51" s="4313"/>
      <c r="J51" s="4313"/>
      <c r="K51" s="4313"/>
      <c r="L51" s="4313"/>
      <c r="M51" s="4313"/>
      <c r="N51" s="4313"/>
      <c r="O51" s="4313"/>
      <c r="P51" s="4313"/>
      <c r="Q51" s="4313"/>
      <c r="R51" s="4313"/>
      <c r="S51" s="4313"/>
      <c r="T51" s="4313"/>
      <c r="U51" s="4313"/>
      <c r="V51" s="4313"/>
      <c r="W51" s="4313"/>
      <c r="X51" s="4313"/>
      <c r="Y51" s="4313"/>
      <c r="Z51" s="4313"/>
      <c r="AB51" s="63"/>
      <c r="AK51" s="67"/>
      <c r="AL51" s="67"/>
      <c r="AM51" s="962"/>
    </row>
    <row r="52" spans="1:63" ht="14.1" customHeight="1">
      <c r="A52" s="55"/>
      <c r="B52" s="61"/>
      <c r="C52" s="531"/>
      <c r="AB52" s="63"/>
      <c r="AM52" s="670"/>
    </row>
    <row r="53" spans="1:63" ht="14.1" customHeight="1">
      <c r="A53" s="55"/>
      <c r="B53" s="4287" t="s">
        <v>440</v>
      </c>
      <c r="C53" s="4288"/>
      <c r="D53" s="4305" t="s">
        <v>656</v>
      </c>
      <c r="E53" s="4305"/>
      <c r="F53" s="4305"/>
      <c r="G53" s="4305"/>
      <c r="H53" s="4305"/>
      <c r="I53" s="4305"/>
      <c r="J53" s="4305"/>
      <c r="K53" s="4305"/>
      <c r="L53" s="4305"/>
      <c r="M53" s="4305"/>
      <c r="N53" s="4305"/>
      <c r="O53" s="4305"/>
      <c r="P53" s="4305"/>
      <c r="Q53" s="4305"/>
      <c r="R53" s="4305"/>
      <c r="S53" s="4305"/>
      <c r="T53" s="4305"/>
      <c r="U53" s="4305"/>
      <c r="V53" s="4305"/>
      <c r="W53" s="4305"/>
      <c r="X53" s="4305"/>
      <c r="Y53" s="4305"/>
      <c r="AB53" s="587" t="s">
        <v>15</v>
      </c>
      <c r="AC53" s="1812" t="s">
        <v>581</v>
      </c>
      <c r="AD53" s="1812"/>
      <c r="AE53" s="1812"/>
      <c r="AF53" s="1812"/>
      <c r="AG53" s="1812"/>
      <c r="AH53" s="1812"/>
      <c r="AI53" s="1812"/>
      <c r="AJ53" s="1812"/>
      <c r="AK53" s="1812"/>
      <c r="AL53" s="1812"/>
      <c r="AM53" s="60"/>
    </row>
    <row r="54" spans="1:63" ht="14.1" customHeight="1">
      <c r="A54" s="55"/>
      <c r="B54" s="1187"/>
      <c r="C54" s="1183"/>
      <c r="D54" s="1162" t="s">
        <v>472</v>
      </c>
      <c r="E54" s="2000" t="s">
        <v>1330</v>
      </c>
      <c r="F54" s="2000"/>
      <c r="G54" s="2000"/>
      <c r="H54" s="2000"/>
      <c r="I54" s="2000"/>
      <c r="J54" s="2000"/>
      <c r="K54" s="2000"/>
      <c r="L54" s="2000"/>
      <c r="M54" s="2000"/>
      <c r="N54" s="2000"/>
      <c r="O54" s="2000"/>
      <c r="P54" s="2000"/>
      <c r="Q54" s="2000"/>
      <c r="R54" s="2000"/>
      <c r="S54" s="2000"/>
      <c r="T54" s="2000"/>
      <c r="U54" s="2000"/>
      <c r="V54" s="2000"/>
      <c r="W54" s="2000"/>
      <c r="X54" s="2000"/>
      <c r="Y54" s="2000"/>
      <c r="Z54" s="2000"/>
      <c r="AB54" s="1179"/>
      <c r="AC54" s="1812"/>
      <c r="AD54" s="1812"/>
      <c r="AE54" s="1812"/>
      <c r="AF54" s="1812"/>
      <c r="AG54" s="1812"/>
      <c r="AH54" s="1812"/>
      <c r="AI54" s="1812"/>
      <c r="AJ54" s="1812"/>
      <c r="AK54" s="1812"/>
      <c r="AL54" s="1812"/>
      <c r="AM54" s="60"/>
    </row>
    <row r="55" spans="1:63" ht="14.25" customHeight="1">
      <c r="B55" s="61"/>
      <c r="C55" s="580"/>
      <c r="D55" s="596"/>
      <c r="E55" s="2000"/>
      <c r="F55" s="2000"/>
      <c r="G55" s="2000"/>
      <c r="H55" s="2000"/>
      <c r="I55" s="2000"/>
      <c r="J55" s="2000"/>
      <c r="K55" s="2000"/>
      <c r="L55" s="2000"/>
      <c r="M55" s="2000"/>
      <c r="N55" s="2000"/>
      <c r="O55" s="2000"/>
      <c r="P55" s="2000"/>
      <c r="Q55" s="2000"/>
      <c r="R55" s="2000"/>
      <c r="S55" s="2000"/>
      <c r="T55" s="2000"/>
      <c r="U55" s="2000"/>
      <c r="V55" s="2000"/>
      <c r="W55" s="2000"/>
      <c r="X55" s="2000"/>
      <c r="Y55" s="2000"/>
      <c r="Z55" s="2000"/>
      <c r="AB55" s="63"/>
      <c r="AM55" s="64"/>
    </row>
    <row r="56" spans="1:63" ht="13.5" customHeight="1">
      <c r="B56" s="61"/>
      <c r="D56" s="596"/>
      <c r="E56" s="596"/>
      <c r="F56" s="596"/>
      <c r="G56" s="596"/>
      <c r="H56" s="596"/>
      <c r="I56" s="596"/>
      <c r="J56" s="596"/>
      <c r="K56" s="596"/>
      <c r="L56" s="596"/>
      <c r="M56" s="596"/>
      <c r="N56" s="596"/>
      <c r="O56" s="596"/>
      <c r="P56" s="596"/>
      <c r="Q56" s="596"/>
      <c r="R56" s="596"/>
      <c r="S56" s="596"/>
      <c r="T56" s="596"/>
      <c r="U56" s="596"/>
      <c r="V56" s="596"/>
      <c r="W56" s="596"/>
      <c r="X56" s="596"/>
      <c r="Y56" s="596"/>
      <c r="AB56" s="63"/>
      <c r="AM56" s="64"/>
    </row>
    <row r="57" spans="1:63" ht="14.25" customHeight="1">
      <c r="B57" s="66"/>
      <c r="D57" s="531" t="s">
        <v>32</v>
      </c>
      <c r="E57" s="2083" t="s">
        <v>914</v>
      </c>
      <c r="F57" s="2083"/>
      <c r="G57" s="2083"/>
      <c r="H57" s="2083"/>
      <c r="I57" s="2083"/>
      <c r="J57" s="2083"/>
      <c r="K57" s="2083"/>
      <c r="L57" s="2083"/>
      <c r="M57" s="2083"/>
      <c r="N57" s="2083"/>
      <c r="O57" s="2083"/>
      <c r="P57" s="2083"/>
      <c r="Q57" s="2083"/>
      <c r="R57" s="2083"/>
      <c r="S57" s="2083"/>
      <c r="T57" s="2083"/>
      <c r="U57" s="2083"/>
      <c r="V57" s="1570" t="s">
        <v>778</v>
      </c>
      <c r="W57" s="1570"/>
      <c r="X57" s="1570"/>
      <c r="Y57" s="1570"/>
      <c r="Z57" s="724"/>
      <c r="AB57" s="63"/>
      <c r="AM57" s="64"/>
    </row>
    <row r="58" spans="1:63" ht="14.1" customHeight="1">
      <c r="B58" s="66"/>
      <c r="E58" s="4315"/>
      <c r="F58" s="4315"/>
      <c r="G58" s="4315"/>
      <c r="H58" s="4315"/>
      <c r="I58" s="4315"/>
      <c r="J58" s="4315"/>
      <c r="K58" s="4315"/>
      <c r="L58" s="4315"/>
      <c r="M58" s="4315"/>
      <c r="N58" s="4315"/>
      <c r="O58" s="4315"/>
      <c r="P58" s="4315"/>
      <c r="Q58" s="4315"/>
      <c r="R58" s="4315"/>
      <c r="S58" s="4315"/>
      <c r="T58" s="4315"/>
      <c r="U58" s="137" t="s">
        <v>27</v>
      </c>
      <c r="V58" s="2683"/>
      <c r="W58" s="2683"/>
      <c r="X58" s="2683"/>
      <c r="Y58" s="2683"/>
      <c r="Z58" s="137" t="s">
        <v>17</v>
      </c>
      <c r="AA58" s="584"/>
      <c r="AB58" s="63"/>
      <c r="AM58" s="64"/>
    </row>
    <row r="59" spans="1:63" ht="14.1" customHeight="1">
      <c r="B59" s="66"/>
      <c r="D59" s="531" t="s">
        <v>471</v>
      </c>
      <c r="E59" s="2083" t="s">
        <v>915</v>
      </c>
      <c r="F59" s="2083"/>
      <c r="G59" s="2083"/>
      <c r="H59" s="2083"/>
      <c r="I59" s="2083"/>
      <c r="J59" s="2083"/>
      <c r="K59" s="2083"/>
      <c r="L59" s="2083"/>
      <c r="M59" s="2083"/>
      <c r="N59" s="2083"/>
      <c r="O59" s="2083"/>
      <c r="P59" s="2083"/>
      <c r="Q59" s="2083"/>
      <c r="R59" s="2083"/>
      <c r="S59" s="2083"/>
      <c r="T59" s="2083"/>
      <c r="U59" s="2083"/>
      <c r="V59" s="2083"/>
      <c r="W59" s="2083"/>
      <c r="X59" s="2083"/>
      <c r="Y59" s="2083"/>
      <c r="Z59" s="2083"/>
      <c r="AA59" s="1183"/>
      <c r="AB59" s="63"/>
      <c r="AM59" s="64"/>
    </row>
    <row r="60" spans="1:63" ht="14.1" customHeight="1">
      <c r="A60" s="55"/>
      <c r="B60" s="66"/>
      <c r="AA60" s="1188"/>
      <c r="AB60" s="1170"/>
      <c r="AC60" s="584"/>
      <c r="AD60" s="584"/>
      <c r="AE60" s="584"/>
      <c r="AF60" s="584"/>
      <c r="AG60" s="584"/>
      <c r="AH60" s="584"/>
      <c r="AI60" s="584"/>
      <c r="AJ60" s="584"/>
      <c r="AK60" s="584"/>
      <c r="AM60" s="962"/>
    </row>
    <row r="61" spans="1:63" ht="14.1" customHeight="1">
      <c r="A61" s="55"/>
      <c r="B61" s="66"/>
      <c r="D61" s="1185" t="s">
        <v>443</v>
      </c>
      <c r="E61" s="4313" t="s">
        <v>1592</v>
      </c>
      <c r="F61" s="4313"/>
      <c r="G61" s="4313"/>
      <c r="H61" s="4313"/>
      <c r="I61" s="4313"/>
      <c r="J61" s="4313"/>
      <c r="K61" s="4313"/>
      <c r="L61" s="4313"/>
      <c r="M61" s="4313"/>
      <c r="N61" s="4313"/>
      <c r="O61" s="4313"/>
      <c r="P61" s="4313"/>
      <c r="Q61" s="4313"/>
      <c r="R61" s="4313"/>
      <c r="S61" s="4313"/>
      <c r="T61" s="4313"/>
      <c r="U61" s="4313"/>
      <c r="V61" s="4313"/>
      <c r="W61" s="4313"/>
      <c r="X61" s="4313"/>
      <c r="Y61" s="4313"/>
      <c r="Z61" s="4313"/>
      <c r="AA61" s="866"/>
      <c r="AB61" s="1189"/>
      <c r="AC61" s="581"/>
      <c r="AD61" s="581"/>
      <c r="AE61" s="581"/>
      <c r="AF61" s="581"/>
      <c r="AG61" s="581"/>
      <c r="AH61" s="581"/>
      <c r="AI61" s="581"/>
      <c r="AJ61" s="581"/>
      <c r="AK61" s="581"/>
      <c r="AL61" s="581"/>
      <c r="AM61" s="962"/>
    </row>
    <row r="62" spans="1:63" ht="14.1" customHeight="1">
      <c r="A62" s="55"/>
      <c r="B62" s="66"/>
      <c r="D62" s="1186"/>
      <c r="E62" s="4313"/>
      <c r="F62" s="4313"/>
      <c r="G62" s="4313"/>
      <c r="H62" s="4313"/>
      <c r="I62" s="4313"/>
      <c r="J62" s="4313"/>
      <c r="K62" s="4313"/>
      <c r="L62" s="4313"/>
      <c r="M62" s="4313"/>
      <c r="N62" s="4313"/>
      <c r="O62" s="4313"/>
      <c r="P62" s="4313"/>
      <c r="Q62" s="4313"/>
      <c r="R62" s="4313"/>
      <c r="S62" s="4313"/>
      <c r="T62" s="4313"/>
      <c r="U62" s="4313"/>
      <c r="V62" s="4313"/>
      <c r="W62" s="4313"/>
      <c r="X62" s="4313"/>
      <c r="Y62" s="4313"/>
      <c r="Z62" s="4313"/>
      <c r="AA62" s="866"/>
      <c r="AB62" s="1189"/>
      <c r="AC62" s="581"/>
      <c r="AD62" s="581"/>
      <c r="AE62" s="581"/>
      <c r="AF62" s="581"/>
      <c r="AG62" s="581"/>
      <c r="AH62" s="581"/>
      <c r="AI62" s="581"/>
      <c r="AJ62" s="581"/>
      <c r="AK62" s="581"/>
      <c r="AL62" s="581"/>
      <c r="AM62" s="962"/>
      <c r="AS62" s="745"/>
      <c r="AT62" s="584"/>
      <c r="AU62" s="584"/>
      <c r="AV62" s="584"/>
      <c r="AW62" s="745"/>
      <c r="AX62" s="555"/>
      <c r="AY62" s="555"/>
      <c r="AZ62" s="555"/>
      <c r="BA62" s="555"/>
      <c r="BB62" s="555"/>
      <c r="BC62" s="555"/>
      <c r="BD62" s="555"/>
      <c r="BE62" s="555"/>
      <c r="BF62" s="555"/>
      <c r="BG62" s="555"/>
      <c r="BH62" s="555"/>
      <c r="BI62" s="555"/>
      <c r="BJ62" s="555"/>
      <c r="BK62" s="674"/>
    </row>
    <row r="63" spans="1:63" ht="14.1" customHeight="1" thickBot="1">
      <c r="A63" s="55"/>
      <c r="B63" s="126"/>
      <c r="C63" s="127"/>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190"/>
      <c r="AC63" s="128"/>
      <c r="AD63" s="128"/>
      <c r="AE63" s="128"/>
      <c r="AF63" s="963"/>
      <c r="AG63" s="963"/>
      <c r="AH63" s="963"/>
      <c r="AI63" s="963"/>
      <c r="AJ63" s="963"/>
      <c r="AK63" s="963"/>
      <c r="AL63" s="963"/>
      <c r="AM63" s="1191"/>
      <c r="AT63" s="584"/>
      <c r="AU63" s="584"/>
      <c r="AV63" s="584"/>
      <c r="AW63" s="745"/>
      <c r="AX63" s="555"/>
      <c r="AY63" s="555"/>
      <c r="AZ63" s="555"/>
      <c r="BA63" s="555"/>
      <c r="BB63" s="555"/>
      <c r="BC63" s="555"/>
      <c r="BD63" s="555"/>
      <c r="BE63" s="555"/>
      <c r="BF63" s="555"/>
      <c r="BG63" s="555"/>
      <c r="BH63" s="555"/>
      <c r="BI63" s="555"/>
      <c r="BJ63" s="555"/>
      <c r="BK63" s="674"/>
    </row>
    <row r="64" spans="1:63" ht="7.5" customHeight="1">
      <c r="A64" s="55"/>
      <c r="B64" s="55"/>
      <c r="C64" s="55"/>
      <c r="AM64" s="1192"/>
      <c r="AT64" s="745"/>
      <c r="AU64" s="548"/>
      <c r="AV64" s="1193"/>
      <c r="AW64" s="1193"/>
      <c r="AX64" s="1811"/>
      <c r="AY64" s="1811"/>
      <c r="AZ64" s="1811"/>
      <c r="BA64" s="555"/>
      <c r="BB64" s="1811"/>
      <c r="BC64" s="1811"/>
      <c r="BD64" s="1811"/>
      <c r="BE64" s="555"/>
      <c r="BF64" s="1811"/>
      <c r="BG64" s="1811"/>
      <c r="BH64" s="1811"/>
      <c r="BI64" s="1811"/>
      <c r="BJ64" s="1811"/>
      <c r="BK64" s="674"/>
    </row>
    <row r="65" spans="1:63" ht="14.1" customHeight="1">
      <c r="A65" s="55"/>
      <c r="B65" s="55"/>
      <c r="AA65" s="1194"/>
      <c r="AB65" s="55"/>
      <c r="AC65" s="55"/>
      <c r="AD65" s="1194"/>
      <c r="AE65" s="55"/>
      <c r="AF65" s="55"/>
      <c r="AG65" s="55"/>
      <c r="AH65" s="55"/>
      <c r="AI65" s="55"/>
      <c r="AJ65" s="55"/>
      <c r="AK65" s="55"/>
      <c r="AL65" s="55"/>
      <c r="AM65" s="1192"/>
      <c r="AT65" s="745"/>
      <c r="AU65" s="745"/>
      <c r="AV65" s="745"/>
      <c r="AW65" s="745"/>
      <c r="AX65" s="2698"/>
      <c r="AY65" s="2698"/>
      <c r="AZ65" s="2698"/>
      <c r="BA65" s="2698"/>
      <c r="BB65" s="2698"/>
      <c r="BC65" s="2698"/>
      <c r="BD65" s="2698"/>
      <c r="BE65" s="2698"/>
      <c r="BF65" s="2698"/>
      <c r="BG65" s="2698"/>
      <c r="BH65" s="2698"/>
      <c r="BI65" s="2698"/>
      <c r="BJ65" s="2698"/>
      <c r="BK65" s="674"/>
    </row>
    <row r="66" spans="1:63" ht="14.1" customHeight="1">
      <c r="A66" s="55"/>
      <c r="B66" s="55"/>
      <c r="AA66" s="1194"/>
      <c r="AB66" s="55"/>
      <c r="AC66" s="55"/>
      <c r="AD66" s="1194"/>
      <c r="AE66" s="55"/>
      <c r="AF66" s="55"/>
      <c r="AG66" s="55"/>
      <c r="AH66" s="55"/>
      <c r="AI66" s="55"/>
      <c r="AJ66" s="55"/>
      <c r="AK66" s="55"/>
      <c r="AL66" s="55"/>
      <c r="AM66" s="1192"/>
      <c r="AT66" s="745"/>
      <c r="AU66" s="745"/>
      <c r="AV66" s="745"/>
      <c r="AW66" s="745"/>
      <c r="AX66" s="2698"/>
      <c r="AY66" s="2698"/>
      <c r="AZ66" s="2698"/>
      <c r="BA66" s="2698"/>
      <c r="BB66" s="2698"/>
      <c r="BC66" s="2698"/>
      <c r="BD66" s="2698"/>
      <c r="BE66" s="2698"/>
      <c r="BF66" s="2698"/>
      <c r="BG66" s="2698"/>
      <c r="BH66" s="2698"/>
      <c r="BI66" s="2698"/>
      <c r="BJ66" s="2698"/>
      <c r="BK66" s="674"/>
    </row>
    <row r="67" spans="1:63" ht="14.1" customHeight="1">
      <c r="A67" s="55"/>
      <c r="B67" s="55"/>
      <c r="C67" s="55"/>
      <c r="AM67" s="1192"/>
    </row>
    <row r="68" spans="1:63" ht="14.1" customHeight="1">
      <c r="A68" s="55"/>
      <c r="B68" s="55"/>
      <c r="C68" s="55"/>
      <c r="S68" s="72"/>
      <c r="T68" s="72"/>
      <c r="U68" s="58"/>
      <c r="V68" s="73"/>
      <c r="W68" s="73"/>
      <c r="X68" s="55"/>
      <c r="Y68" s="55"/>
      <c r="Z68" s="55"/>
      <c r="AM68" s="1192"/>
    </row>
    <row r="69" spans="1:63" ht="14.1" customHeight="1">
      <c r="A69" s="55"/>
      <c r="B69" s="55"/>
      <c r="C69" s="55"/>
      <c r="S69" s="72"/>
      <c r="T69" s="72"/>
      <c r="U69" s="58"/>
      <c r="V69" s="73"/>
      <c r="W69" s="73"/>
      <c r="X69" s="55"/>
      <c r="Y69" s="55"/>
      <c r="Z69" s="55"/>
      <c r="AM69" s="1192"/>
    </row>
    <row r="70" spans="1:63" ht="14.1" customHeight="1">
      <c r="A70" s="55"/>
      <c r="B70" s="55"/>
      <c r="D70" s="55"/>
      <c r="E70" s="55"/>
      <c r="F70" s="55"/>
      <c r="G70" s="55"/>
      <c r="H70" s="55"/>
      <c r="I70" s="55"/>
      <c r="J70" s="55"/>
      <c r="K70" s="55"/>
      <c r="L70" s="55"/>
      <c r="M70" s="55"/>
      <c r="N70" s="137"/>
      <c r="O70" s="137"/>
      <c r="AM70" s="1195"/>
    </row>
    <row r="71" spans="1:63" ht="14.1" customHeight="1">
      <c r="A71" s="55"/>
      <c r="B71" s="55"/>
      <c r="D71" s="55"/>
      <c r="E71" s="55"/>
      <c r="F71" s="55"/>
      <c r="G71" s="55"/>
      <c r="H71" s="55"/>
      <c r="I71" s="55"/>
      <c r="J71" s="55"/>
      <c r="K71" s="55"/>
      <c r="L71" s="55"/>
      <c r="M71" s="55"/>
      <c r="N71" s="55"/>
      <c r="O71" s="55"/>
      <c r="P71" s="55"/>
      <c r="Q71" s="55"/>
      <c r="R71" s="55"/>
      <c r="T71" s="759"/>
      <c r="U71" s="759"/>
      <c r="V71" s="759"/>
      <c r="W71" s="759"/>
      <c r="X71" s="759"/>
      <c r="Y71" s="759"/>
      <c r="Z71" s="759"/>
      <c r="AA71" s="55"/>
      <c r="AB71" s="55"/>
      <c r="AM71" s="1195"/>
    </row>
    <row r="72" spans="1:63" ht="14.1" customHeight="1">
      <c r="A72" s="55"/>
      <c r="B72" s="55"/>
      <c r="C72" s="55"/>
      <c r="F72" s="55"/>
      <c r="G72" s="55"/>
      <c r="H72" s="55"/>
      <c r="I72" s="55"/>
      <c r="J72" s="55"/>
      <c r="K72" s="55"/>
      <c r="L72" s="55"/>
      <c r="M72" s="55"/>
      <c r="N72" s="55"/>
      <c r="O72" s="55"/>
      <c r="P72" s="55"/>
      <c r="Q72" s="55"/>
      <c r="R72" s="55"/>
      <c r="S72" s="55"/>
      <c r="T72" s="55"/>
      <c r="U72" s="72"/>
      <c r="V72" s="72"/>
      <c r="W72" s="55"/>
      <c r="X72" s="72"/>
      <c r="Y72" s="72"/>
      <c r="Z72" s="55"/>
      <c r="AA72" s="55"/>
      <c r="AD72" s="55"/>
      <c r="AE72" s="55"/>
      <c r="AF72" s="55"/>
      <c r="AG72" s="55"/>
      <c r="AH72" s="55"/>
      <c r="AI72" s="55"/>
      <c r="AJ72" s="55"/>
      <c r="AK72" s="55"/>
      <c r="AL72" s="55"/>
      <c r="AM72" s="1195"/>
    </row>
    <row r="73" spans="1:63" ht="14.1" customHeight="1">
      <c r="A73" s="55"/>
      <c r="B73" s="55"/>
      <c r="C73" s="55"/>
      <c r="D73" s="137"/>
      <c r="E73" s="137"/>
      <c r="F73" s="137"/>
      <c r="G73" s="137"/>
      <c r="H73" s="55"/>
      <c r="I73" s="55"/>
      <c r="J73" s="55"/>
      <c r="K73" s="55"/>
      <c r="L73" s="55"/>
      <c r="M73" s="55"/>
      <c r="N73" s="55"/>
      <c r="O73" s="55"/>
      <c r="P73" s="55"/>
      <c r="Q73" s="55"/>
      <c r="R73" s="55"/>
      <c r="S73" s="55"/>
      <c r="T73" s="55"/>
      <c r="U73" s="55"/>
      <c r="W73" s="55"/>
      <c r="X73" s="55"/>
      <c r="Y73" s="55"/>
      <c r="AA73" s="67"/>
      <c r="AB73" s="67"/>
      <c r="AD73" s="67"/>
      <c r="AE73" s="67"/>
      <c r="AF73" s="67"/>
      <c r="AG73" s="67"/>
      <c r="AH73" s="67"/>
      <c r="AI73" s="67"/>
      <c r="AJ73" s="67"/>
      <c r="AK73" s="67"/>
      <c r="AL73" s="67"/>
      <c r="AM73" s="1195"/>
    </row>
    <row r="74" spans="1:63" ht="14.1" customHeight="1">
      <c r="A74" s="55"/>
      <c r="B74" s="55"/>
      <c r="C74" s="55"/>
      <c r="D74" s="137"/>
      <c r="E74" s="137"/>
      <c r="F74" s="137"/>
      <c r="G74" s="137"/>
      <c r="H74" s="55"/>
      <c r="I74" s="55"/>
      <c r="J74" s="55"/>
      <c r="K74" s="55"/>
      <c r="L74" s="55"/>
      <c r="M74" s="530"/>
      <c r="N74" s="530"/>
      <c r="O74" s="530"/>
      <c r="P74" s="530"/>
      <c r="Q74" s="530"/>
      <c r="R74" s="530"/>
      <c r="S74" s="530"/>
      <c r="T74" s="530"/>
      <c r="U74" s="530"/>
      <c r="V74" s="530"/>
      <c r="W74" s="530"/>
      <c r="X74" s="530"/>
      <c r="Y74" s="530"/>
      <c r="AA74" s="1196"/>
      <c r="AB74" s="67"/>
      <c r="AC74" s="67"/>
      <c r="AD74" s="67"/>
      <c r="AE74" s="67"/>
      <c r="AF74" s="67"/>
      <c r="AG74" s="67"/>
      <c r="AH74" s="67"/>
      <c r="AI74" s="67"/>
      <c r="AJ74" s="67"/>
      <c r="AK74" s="67"/>
      <c r="AL74" s="67"/>
      <c r="AM74" s="1195"/>
    </row>
    <row r="75" spans="1:63" ht="14.1" customHeight="1">
      <c r="A75" s="55"/>
      <c r="B75" s="55"/>
      <c r="C75" s="55"/>
      <c r="D75" s="137"/>
      <c r="E75" s="137"/>
      <c r="F75" s="137"/>
      <c r="G75" s="137"/>
      <c r="H75" s="55"/>
      <c r="I75" s="55"/>
      <c r="J75" s="55"/>
      <c r="K75" s="55"/>
      <c r="L75" s="55"/>
      <c r="M75" s="55"/>
      <c r="N75" s="55"/>
      <c r="O75" s="55"/>
      <c r="P75" s="55"/>
      <c r="Q75" s="55"/>
      <c r="R75" s="55"/>
      <c r="S75" s="55"/>
      <c r="T75" s="55"/>
      <c r="U75" s="55"/>
      <c r="W75" s="55"/>
      <c r="X75" s="55"/>
      <c r="Y75" s="55"/>
      <c r="AA75" s="67"/>
      <c r="AB75" s="67"/>
      <c r="AC75" s="67"/>
      <c r="AD75" s="67"/>
      <c r="AE75" s="67"/>
      <c r="AF75" s="67"/>
      <c r="AG75" s="67"/>
      <c r="AH75" s="67"/>
      <c r="AI75" s="67"/>
      <c r="AJ75" s="67"/>
      <c r="AK75" s="67"/>
      <c r="AL75" s="67"/>
      <c r="AM75" s="1195"/>
    </row>
    <row r="76" spans="1:63" ht="14.1" customHeight="1">
      <c r="A76" s="55"/>
      <c r="B76" s="55"/>
      <c r="C76" s="55"/>
      <c r="D76" s="137"/>
      <c r="E76" s="137"/>
      <c r="F76" s="137"/>
      <c r="G76" s="137"/>
      <c r="H76" s="55"/>
      <c r="I76" s="55"/>
      <c r="J76" s="55"/>
      <c r="K76" s="55"/>
      <c r="L76" s="55"/>
      <c r="M76" s="530"/>
      <c r="N76" s="530"/>
      <c r="O76" s="530"/>
      <c r="P76" s="530"/>
      <c r="Q76" s="530"/>
      <c r="R76" s="530"/>
      <c r="S76" s="530"/>
      <c r="T76" s="530"/>
      <c r="U76" s="530"/>
      <c r="V76" s="530"/>
      <c r="W76" s="530"/>
      <c r="X76" s="530"/>
      <c r="Y76" s="530"/>
      <c r="AA76" s="1196"/>
      <c r="AB76" s="67"/>
      <c r="AC76" s="67"/>
      <c r="AD76" s="67"/>
      <c r="AE76" s="67"/>
      <c r="AF76" s="67"/>
      <c r="AG76" s="67"/>
      <c r="AH76" s="67"/>
      <c r="AI76" s="67"/>
      <c r="AJ76" s="67"/>
      <c r="AK76" s="67"/>
      <c r="AL76" s="67"/>
      <c r="AM76" s="1195"/>
    </row>
    <row r="77" spans="1:63" ht="14.1" customHeight="1">
      <c r="A77" s="55"/>
      <c r="B77" s="55"/>
      <c r="C77" s="55"/>
      <c r="D77" s="137"/>
      <c r="E77" s="137"/>
      <c r="F77" s="137"/>
      <c r="G77" s="137"/>
      <c r="H77" s="55"/>
      <c r="I77" s="55"/>
      <c r="J77" s="55"/>
      <c r="K77" s="55"/>
      <c r="L77" s="55"/>
      <c r="M77" s="55"/>
      <c r="N77" s="55"/>
      <c r="O77" s="55"/>
      <c r="P77" s="55"/>
      <c r="Q77" s="55"/>
      <c r="R77" s="55"/>
      <c r="S77" s="55"/>
      <c r="T77" s="55"/>
      <c r="U77" s="55"/>
      <c r="W77" s="55"/>
      <c r="X77" s="55"/>
      <c r="Y77" s="55"/>
      <c r="AA77" s="67"/>
      <c r="AB77" s="67"/>
      <c r="AC77" s="67"/>
      <c r="AD77" s="67"/>
      <c r="AE77" s="67"/>
      <c r="AF77" s="67"/>
      <c r="AG77" s="67"/>
      <c r="AH77" s="67"/>
      <c r="AI77" s="67"/>
      <c r="AJ77" s="67"/>
      <c r="AK77" s="67"/>
      <c r="AL77" s="67"/>
      <c r="AM77" s="1195"/>
    </row>
    <row r="78" spans="1:63" ht="14.1" customHeight="1">
      <c r="A78" s="55"/>
      <c r="B78" s="55"/>
      <c r="C78" s="55"/>
      <c r="D78" s="137"/>
      <c r="E78" s="137"/>
      <c r="F78" s="137"/>
      <c r="G78" s="137"/>
      <c r="H78" s="55"/>
      <c r="I78" s="55"/>
      <c r="J78" s="55"/>
      <c r="K78" s="55"/>
      <c r="M78" s="1196"/>
      <c r="N78" s="67"/>
      <c r="O78" s="67"/>
      <c r="P78" s="67"/>
      <c r="Q78" s="67"/>
      <c r="R78" s="67"/>
      <c r="S78" s="67"/>
      <c r="T78" s="67"/>
      <c r="U78" s="67"/>
      <c r="V78" s="67"/>
      <c r="W78" s="67"/>
      <c r="X78" s="67"/>
      <c r="Y78" s="1195"/>
    </row>
    <row r="79" spans="1:63" ht="14.1" customHeight="1">
      <c r="A79" s="55"/>
      <c r="B79" s="55"/>
      <c r="C79" s="55"/>
      <c r="D79" s="55"/>
      <c r="G79" s="55"/>
      <c r="H79" s="55"/>
      <c r="I79" s="55"/>
      <c r="J79" s="55"/>
      <c r="K79" s="55"/>
      <c r="L79" s="67"/>
      <c r="M79" s="67"/>
      <c r="N79" s="67"/>
      <c r="O79" s="67"/>
      <c r="P79" s="67"/>
      <c r="Q79" s="67"/>
      <c r="R79" s="67"/>
      <c r="S79" s="67"/>
      <c r="T79" s="67"/>
      <c r="U79" s="67"/>
      <c r="V79" s="67"/>
      <c r="W79" s="67"/>
      <c r="X79" s="67"/>
      <c r="Y79" s="1195"/>
    </row>
    <row r="80" spans="1:63" ht="14.1" customHeight="1">
      <c r="A80" s="55"/>
      <c r="B80" s="55"/>
      <c r="C80" s="55"/>
      <c r="D80" s="137"/>
      <c r="E80" s="137"/>
      <c r="F80" s="137"/>
      <c r="G80" s="137"/>
      <c r="H80" s="137"/>
      <c r="I80" s="55"/>
      <c r="J80" s="55"/>
      <c r="K80" s="55"/>
      <c r="L80" s="67"/>
      <c r="M80" s="67"/>
      <c r="N80" s="67"/>
      <c r="O80" s="67"/>
      <c r="P80" s="67"/>
      <c r="Q80" s="67"/>
      <c r="R80" s="67"/>
      <c r="S80" s="67"/>
      <c r="T80" s="67"/>
      <c r="U80" s="67"/>
      <c r="V80" s="67"/>
      <c r="W80" s="67"/>
      <c r="X80" s="67"/>
      <c r="Y80" s="1195"/>
    </row>
    <row r="81" spans="1:39" ht="14.1" customHeight="1">
      <c r="A81" s="55"/>
      <c r="B81" s="55"/>
      <c r="C81" s="55"/>
      <c r="D81" s="137"/>
      <c r="E81" s="137"/>
      <c r="F81" s="137"/>
      <c r="G81" s="137"/>
      <c r="H81" s="137"/>
      <c r="I81" s="55"/>
      <c r="J81" s="55"/>
      <c r="K81" s="55"/>
      <c r="L81" s="67"/>
      <c r="M81" s="67"/>
      <c r="N81" s="67"/>
      <c r="O81" s="67"/>
      <c r="P81" s="67"/>
      <c r="Q81" s="67"/>
      <c r="R81" s="67"/>
      <c r="S81" s="67"/>
      <c r="T81" s="67"/>
      <c r="U81" s="67"/>
      <c r="V81" s="67"/>
      <c r="W81" s="67"/>
      <c r="X81" s="67"/>
      <c r="Y81" s="1195"/>
    </row>
    <row r="82" spans="1:39" ht="14.1" customHeight="1">
      <c r="A82" s="55"/>
      <c r="B82" s="55"/>
      <c r="C82" s="55"/>
      <c r="E82" s="137"/>
      <c r="F82" s="137"/>
      <c r="G82" s="137"/>
      <c r="H82" s="137"/>
      <c r="I82" s="55"/>
      <c r="J82" s="55"/>
      <c r="K82" s="55"/>
      <c r="L82" s="67"/>
      <c r="M82" s="67"/>
      <c r="N82" s="67"/>
      <c r="O82" s="67"/>
      <c r="P82" s="67"/>
      <c r="Q82" s="67"/>
      <c r="R82" s="67"/>
      <c r="S82" s="67"/>
      <c r="T82" s="67"/>
      <c r="U82" s="67"/>
      <c r="V82" s="67"/>
      <c r="W82" s="67"/>
      <c r="X82" s="67"/>
      <c r="Y82" s="1195"/>
    </row>
    <row r="83" spans="1:39" ht="14.1" customHeight="1">
      <c r="A83" s="55"/>
      <c r="B83" s="55"/>
      <c r="C83" s="55"/>
      <c r="D83" s="137"/>
      <c r="E83" s="137"/>
      <c r="F83" s="137"/>
      <c r="G83" s="137"/>
      <c r="H83" s="137"/>
      <c r="I83" s="55"/>
      <c r="J83" s="55"/>
      <c r="K83" s="55"/>
      <c r="L83" s="67"/>
      <c r="M83" s="67"/>
      <c r="N83" s="67"/>
      <c r="O83" s="67"/>
      <c r="P83" s="67"/>
      <c r="Q83" s="67"/>
      <c r="R83" s="67"/>
      <c r="S83" s="67"/>
      <c r="T83" s="67"/>
      <c r="U83" s="67"/>
      <c r="V83" s="67"/>
      <c r="W83" s="67"/>
      <c r="X83" s="67"/>
      <c r="Y83" s="1195"/>
    </row>
    <row r="84" spans="1:39" ht="14.1" customHeight="1">
      <c r="A84" s="55"/>
      <c r="B84" s="55"/>
      <c r="D84" s="137"/>
      <c r="E84" s="137"/>
      <c r="F84" s="137"/>
      <c r="G84" s="137"/>
      <c r="H84" s="137"/>
      <c r="I84" s="55"/>
      <c r="J84" s="55"/>
      <c r="K84" s="55"/>
      <c r="L84" s="67"/>
      <c r="M84" s="67"/>
      <c r="N84" s="67"/>
      <c r="O84" s="67"/>
      <c r="P84" s="67"/>
      <c r="Q84" s="67"/>
      <c r="R84" s="67"/>
      <c r="S84" s="67"/>
      <c r="T84" s="67"/>
      <c r="U84" s="67"/>
      <c r="V84" s="67"/>
      <c r="W84" s="67"/>
      <c r="X84" s="67"/>
      <c r="Y84" s="1195"/>
    </row>
    <row r="85" spans="1:39" ht="14.1" customHeight="1">
      <c r="A85" s="55"/>
      <c r="B85" s="55"/>
      <c r="C85" s="55"/>
      <c r="D85" s="137"/>
      <c r="E85" s="137"/>
      <c r="F85" s="137"/>
      <c r="G85" s="137"/>
      <c r="H85" s="137"/>
      <c r="I85" s="55"/>
      <c r="J85" s="55"/>
      <c r="K85" s="55"/>
      <c r="L85" s="67"/>
      <c r="M85" s="67"/>
      <c r="N85" s="67"/>
      <c r="O85" s="67"/>
      <c r="P85" s="67"/>
      <c r="Q85" s="67"/>
      <c r="R85" s="67"/>
      <c r="S85" s="67"/>
      <c r="T85" s="67"/>
      <c r="U85" s="67"/>
      <c r="V85" s="67"/>
      <c r="W85" s="67"/>
      <c r="X85" s="67"/>
      <c r="Y85" s="1195"/>
    </row>
    <row r="86" spans="1:39" ht="14.1" customHeight="1">
      <c r="A86" s="55"/>
      <c r="B86" s="55"/>
      <c r="C86" s="55"/>
      <c r="L86" s="55"/>
      <c r="N86" s="530"/>
      <c r="O86" s="67"/>
      <c r="P86" s="67"/>
      <c r="Q86" s="67"/>
      <c r="R86" s="67"/>
      <c r="S86" s="67"/>
      <c r="T86" s="67"/>
      <c r="U86" s="67"/>
      <c r="V86" s="67"/>
      <c r="W86" s="67"/>
      <c r="X86" s="67"/>
      <c r="Y86" s="1195"/>
    </row>
    <row r="87" spans="1:39" ht="14.1" customHeight="1">
      <c r="A87" s="55"/>
      <c r="B87" s="55"/>
      <c r="C87" s="55"/>
      <c r="N87" s="67"/>
      <c r="O87" s="67"/>
      <c r="P87" s="67"/>
      <c r="Q87" s="67"/>
      <c r="R87" s="67"/>
      <c r="S87" s="67"/>
      <c r="T87" s="67"/>
      <c r="U87" s="67"/>
      <c r="V87" s="67"/>
      <c r="W87" s="67"/>
      <c r="X87" s="67"/>
      <c r="Y87" s="1195"/>
    </row>
    <row r="88" spans="1:39" ht="14.1" customHeight="1">
      <c r="A88" s="55"/>
      <c r="B88" s="55"/>
      <c r="C88" s="55"/>
      <c r="N88" s="55"/>
      <c r="O88" s="55"/>
      <c r="P88" s="55"/>
      <c r="R88" s="759"/>
      <c r="S88" s="759"/>
      <c r="T88" s="759"/>
      <c r="U88" s="759"/>
      <c r="V88" s="759"/>
      <c r="W88" s="759"/>
      <c r="X88" s="759"/>
      <c r="Y88" s="55"/>
      <c r="AB88" s="67"/>
      <c r="AC88" s="67"/>
      <c r="AD88" s="67"/>
      <c r="AE88" s="67"/>
      <c r="AF88" s="67"/>
      <c r="AG88" s="67"/>
      <c r="AH88" s="67"/>
      <c r="AI88" s="67"/>
      <c r="AJ88" s="67"/>
      <c r="AK88" s="67"/>
      <c r="AL88" s="67"/>
      <c r="AM88" s="1195"/>
    </row>
    <row r="89" spans="1:39" ht="14.1" customHeight="1">
      <c r="A89" s="55"/>
      <c r="B89" s="55"/>
      <c r="C89" s="55"/>
      <c r="E89" s="55"/>
      <c r="G89" s="55"/>
      <c r="H89" s="55"/>
      <c r="I89" s="55"/>
      <c r="J89" s="55"/>
      <c r="K89" s="55"/>
      <c r="O89" s="531"/>
      <c r="P89" s="531"/>
      <c r="Q89" s="55"/>
      <c r="R89" s="137"/>
      <c r="S89" s="137"/>
      <c r="T89" s="531"/>
      <c r="U89" s="531"/>
      <c r="X89" s="137"/>
      <c r="Y89" s="137"/>
      <c r="Z89" s="55"/>
      <c r="AB89" s="55"/>
      <c r="AD89" s="55"/>
      <c r="AE89" s="55"/>
      <c r="AF89" s="55"/>
      <c r="AG89" s="55"/>
      <c r="AH89" s="55"/>
      <c r="AI89" s="55"/>
      <c r="AJ89" s="55"/>
      <c r="AK89" s="55"/>
      <c r="AL89" s="55"/>
      <c r="AM89" s="1195"/>
    </row>
    <row r="90" spans="1:39" ht="14.1" customHeight="1">
      <c r="A90" s="55"/>
      <c r="B90" s="55"/>
      <c r="C90" s="55"/>
      <c r="E90" s="55"/>
      <c r="G90" s="55"/>
      <c r="H90" s="55"/>
      <c r="L90" s="55"/>
      <c r="O90" s="531"/>
      <c r="P90" s="531"/>
      <c r="Q90" s="55"/>
      <c r="R90" s="137"/>
      <c r="S90" s="137"/>
      <c r="T90" s="531"/>
      <c r="U90" s="531"/>
      <c r="X90" s="137"/>
      <c r="Y90" s="137"/>
      <c r="Z90" s="55"/>
      <c r="AB90" s="55"/>
      <c r="AC90" s="55"/>
      <c r="AD90" s="55"/>
      <c r="AE90" s="55"/>
      <c r="AF90" s="55"/>
      <c r="AG90" s="55"/>
      <c r="AH90" s="55"/>
      <c r="AI90" s="55"/>
      <c r="AJ90" s="55"/>
      <c r="AM90" s="1195"/>
    </row>
    <row r="91" spans="1:39" ht="14.1" customHeight="1">
      <c r="A91" s="55"/>
      <c r="B91" s="55"/>
      <c r="C91" s="55"/>
      <c r="E91" s="55"/>
      <c r="F91" s="55"/>
      <c r="G91" s="55"/>
      <c r="H91" s="55"/>
      <c r="I91" s="55"/>
      <c r="J91" s="55"/>
      <c r="K91" s="55"/>
      <c r="L91" s="55"/>
      <c r="M91" s="55"/>
      <c r="N91" s="55"/>
      <c r="O91" s="55"/>
      <c r="P91" s="137"/>
      <c r="Q91" s="137"/>
      <c r="S91" s="55"/>
      <c r="Y91" s="137"/>
      <c r="Z91" s="137"/>
      <c r="AA91" s="55"/>
      <c r="AB91" s="55"/>
      <c r="AC91" s="55"/>
      <c r="AD91" s="55"/>
      <c r="AE91" s="55"/>
      <c r="AF91" s="55"/>
      <c r="AG91" s="55"/>
      <c r="AH91" s="55"/>
      <c r="AI91" s="55"/>
      <c r="AJ91" s="55"/>
      <c r="AK91" s="55"/>
      <c r="AL91" s="55"/>
      <c r="AM91" s="1195"/>
    </row>
    <row r="92" spans="1:39" ht="14.1" customHeight="1">
      <c r="A92" s="55"/>
      <c r="B92" s="55"/>
      <c r="AM92" s="1195"/>
    </row>
    <row r="93" spans="1:39" ht="14.1" customHeight="1">
      <c r="A93" s="55"/>
      <c r="B93" s="55"/>
      <c r="C93" s="55"/>
      <c r="S93" s="55"/>
      <c r="T93" s="759"/>
      <c r="U93" s="759"/>
      <c r="V93" s="55"/>
      <c r="W93" s="72"/>
      <c r="X93" s="72"/>
      <c r="Y93" s="55"/>
      <c r="Z93" s="55"/>
      <c r="AB93" s="67"/>
      <c r="AC93" s="67"/>
      <c r="AD93" s="67"/>
      <c r="AE93" s="67"/>
      <c r="AF93" s="67"/>
      <c r="AG93" s="67"/>
      <c r="AH93" s="67"/>
      <c r="AI93" s="67"/>
      <c r="AJ93" s="67"/>
      <c r="AK93" s="67"/>
      <c r="AL93" s="67"/>
      <c r="AM93" s="1195"/>
    </row>
    <row r="94" spans="1:39" ht="14.1" customHeight="1">
      <c r="A94" s="55"/>
      <c r="B94" s="55"/>
      <c r="C94" s="55"/>
      <c r="S94" s="55"/>
      <c r="T94" s="759"/>
      <c r="U94" s="759"/>
      <c r="V94" s="55"/>
      <c r="W94" s="72"/>
      <c r="X94" s="72"/>
      <c r="Y94" s="55"/>
      <c r="Z94" s="55"/>
      <c r="AB94" s="67"/>
      <c r="AC94" s="67"/>
      <c r="AD94" s="67"/>
      <c r="AE94" s="67"/>
      <c r="AF94" s="67"/>
      <c r="AG94" s="67"/>
      <c r="AH94" s="67"/>
      <c r="AI94" s="67"/>
      <c r="AJ94" s="67"/>
      <c r="AK94" s="67"/>
      <c r="AL94" s="67"/>
      <c r="AM94" s="1195"/>
    </row>
  </sheetData>
  <sheetProtection algorithmName="SHA-512" hashValue="DDcIz7c3q8AQzO35c2Uv6/o0zqq+o5VJW3fe1Ry0wAP8KFERNIW9x9PvcPSCCXTpNN3wttnXjoNqTn/ZXGi7BQ==" saltValue="llEOe7bXacKvVndJcjlQzg==" spinCount="100000" sheet="1" formatCells="0" formatColumns="0" formatRows="0" insertColumns="0" insertRows="0"/>
  <mergeCells count="280">
    <mergeCell ref="E61:Z62"/>
    <mergeCell ref="E59:Z59"/>
    <mergeCell ref="E54:Z55"/>
    <mergeCell ref="AX65:BJ66"/>
    <mergeCell ref="E11:H11"/>
    <mergeCell ref="J11:O11"/>
    <mergeCell ref="Q11:S11"/>
    <mergeCell ref="T11:Z11"/>
    <mergeCell ref="E58:T58"/>
    <mergeCell ref="V58:Y58"/>
    <mergeCell ref="AX64:AZ64"/>
    <mergeCell ref="BB64:BD64"/>
    <mergeCell ref="BF64:BJ64"/>
    <mergeCell ref="E50:Z51"/>
    <mergeCell ref="AG39:AH39"/>
    <mergeCell ref="AI39:AJ39"/>
    <mergeCell ref="E40:AJ40"/>
    <mergeCell ref="Y38:Z38"/>
    <mergeCell ref="AA38:AB38"/>
    <mergeCell ref="AC38:AD38"/>
    <mergeCell ref="AE38:AF38"/>
    <mergeCell ref="AG38:AH38"/>
    <mergeCell ref="AI38:AJ38"/>
    <mergeCell ref="AG37:AH37"/>
    <mergeCell ref="B53:C53"/>
    <mergeCell ref="D53:Y53"/>
    <mergeCell ref="AC53:AL54"/>
    <mergeCell ref="E57:U57"/>
    <mergeCell ref="V57:Y57"/>
    <mergeCell ref="E44:T44"/>
    <mergeCell ref="V44:Y44"/>
    <mergeCell ref="AC44:AL45"/>
    <mergeCell ref="E46:Z46"/>
    <mergeCell ref="AC47:AL49"/>
    <mergeCell ref="E48:Z48"/>
    <mergeCell ref="B42:C42"/>
    <mergeCell ref="D42:Y42"/>
    <mergeCell ref="AC42:AL43"/>
    <mergeCell ref="E43:T43"/>
    <mergeCell ref="V43:Y43"/>
    <mergeCell ref="U39:V39"/>
    <mergeCell ref="W39:X39"/>
    <mergeCell ref="Y39:Z39"/>
    <mergeCell ref="AA39:AB39"/>
    <mergeCell ref="AC39:AD39"/>
    <mergeCell ref="AE39:AF39"/>
    <mergeCell ref="D39:I39"/>
    <mergeCell ref="J39:L39"/>
    <mergeCell ref="M39:N39"/>
    <mergeCell ref="O39:P39"/>
    <mergeCell ref="Q39:R39"/>
    <mergeCell ref="S39:T39"/>
    <mergeCell ref="AI37:AJ37"/>
    <mergeCell ref="D38:I38"/>
    <mergeCell ref="J38:L38"/>
    <mergeCell ref="M38:N38"/>
    <mergeCell ref="O38:P38"/>
    <mergeCell ref="Q38:R38"/>
    <mergeCell ref="S38:T38"/>
    <mergeCell ref="U38:V38"/>
    <mergeCell ref="W38:X38"/>
    <mergeCell ref="U37:V37"/>
    <mergeCell ref="W37:X37"/>
    <mergeCell ref="Y37:Z37"/>
    <mergeCell ref="AA37:AB37"/>
    <mergeCell ref="AC37:AD37"/>
    <mergeCell ref="AE37:AF37"/>
    <mergeCell ref="D37:I37"/>
    <mergeCell ref="J37:L37"/>
    <mergeCell ref="M37:N37"/>
    <mergeCell ref="O37:P37"/>
    <mergeCell ref="Q37:R37"/>
    <mergeCell ref="S37:T37"/>
    <mergeCell ref="Y36:Z36"/>
    <mergeCell ref="AA36:AB36"/>
    <mergeCell ref="AC36:AD36"/>
    <mergeCell ref="AE36:AF36"/>
    <mergeCell ref="AG36:AH36"/>
    <mergeCell ref="AI36:AJ36"/>
    <mergeCell ref="AG35:AH35"/>
    <mergeCell ref="AI35:AJ35"/>
    <mergeCell ref="D36:I36"/>
    <mergeCell ref="J36:L36"/>
    <mergeCell ref="M36:N36"/>
    <mergeCell ref="O36:P36"/>
    <mergeCell ref="Q36:R36"/>
    <mergeCell ref="S36:T36"/>
    <mergeCell ref="U36:V36"/>
    <mergeCell ref="W36:X36"/>
    <mergeCell ref="U35:V35"/>
    <mergeCell ref="W35:X35"/>
    <mergeCell ref="Y35:Z35"/>
    <mergeCell ref="AA35:AB35"/>
    <mergeCell ref="AC35:AD35"/>
    <mergeCell ref="AE35:AF35"/>
    <mergeCell ref="D35:I35"/>
    <mergeCell ref="J35:L35"/>
    <mergeCell ref="M35:N35"/>
    <mergeCell ref="O35:P35"/>
    <mergeCell ref="Q35:R35"/>
    <mergeCell ref="S35:T35"/>
    <mergeCell ref="Y34:Z34"/>
    <mergeCell ref="AA34:AB34"/>
    <mergeCell ref="AC34:AD34"/>
    <mergeCell ref="AE34:AF34"/>
    <mergeCell ref="AG34:AH34"/>
    <mergeCell ref="AI34:AJ34"/>
    <mergeCell ref="AG33:AH33"/>
    <mergeCell ref="AI33:AJ33"/>
    <mergeCell ref="D34:I34"/>
    <mergeCell ref="J34:L34"/>
    <mergeCell ref="M34:N34"/>
    <mergeCell ref="O34:P34"/>
    <mergeCell ref="Q34:R34"/>
    <mergeCell ref="S34:T34"/>
    <mergeCell ref="U34:V34"/>
    <mergeCell ref="W34:X34"/>
    <mergeCell ref="U33:V33"/>
    <mergeCell ref="W33:X33"/>
    <mergeCell ref="Y33:Z33"/>
    <mergeCell ref="AA33:AB33"/>
    <mergeCell ref="AC33:AD33"/>
    <mergeCell ref="AE33:AF33"/>
    <mergeCell ref="D33:I33"/>
    <mergeCell ref="J33:L33"/>
    <mergeCell ref="M33:N33"/>
    <mergeCell ref="O33:P33"/>
    <mergeCell ref="Q33:R33"/>
    <mergeCell ref="S33:T33"/>
    <mergeCell ref="Y32:Z32"/>
    <mergeCell ref="AA32:AB32"/>
    <mergeCell ref="AC32:AD32"/>
    <mergeCell ref="AE32:AF32"/>
    <mergeCell ref="AG32:AH32"/>
    <mergeCell ref="AI32:AJ32"/>
    <mergeCell ref="AG31:AH31"/>
    <mergeCell ref="AI31:AJ31"/>
    <mergeCell ref="D32:I32"/>
    <mergeCell ref="J32:L32"/>
    <mergeCell ref="M32:N32"/>
    <mergeCell ref="O32:P32"/>
    <mergeCell ref="Q32:R32"/>
    <mergeCell ref="S32:T32"/>
    <mergeCell ref="U32:V32"/>
    <mergeCell ref="W32:X32"/>
    <mergeCell ref="U31:V31"/>
    <mergeCell ref="W31:X31"/>
    <mergeCell ref="Y31:Z31"/>
    <mergeCell ref="AA31:AB31"/>
    <mergeCell ref="AC31:AD31"/>
    <mergeCell ref="AE31:AF31"/>
    <mergeCell ref="D31:I31"/>
    <mergeCell ref="J31:L31"/>
    <mergeCell ref="M31:N31"/>
    <mergeCell ref="O31:P31"/>
    <mergeCell ref="Q31:R31"/>
    <mergeCell ref="S31:T31"/>
    <mergeCell ref="Y30:Z30"/>
    <mergeCell ref="AA30:AB30"/>
    <mergeCell ref="AC30:AD30"/>
    <mergeCell ref="AE30:AF30"/>
    <mergeCell ref="AG30:AH30"/>
    <mergeCell ref="AI30:AJ30"/>
    <mergeCell ref="AG29:AH29"/>
    <mergeCell ref="AI29:AJ29"/>
    <mergeCell ref="D30:I30"/>
    <mergeCell ref="J30:L30"/>
    <mergeCell ref="M30:N30"/>
    <mergeCell ref="O30:P30"/>
    <mergeCell ref="Q30:R30"/>
    <mergeCell ref="S30:T30"/>
    <mergeCell ref="U30:V30"/>
    <mergeCell ref="W30:X30"/>
    <mergeCell ref="U29:V29"/>
    <mergeCell ref="W29:X29"/>
    <mergeCell ref="Y29:Z29"/>
    <mergeCell ref="AA29:AB29"/>
    <mergeCell ref="AC29:AD29"/>
    <mergeCell ref="AE29:AF29"/>
    <mergeCell ref="D29:I29"/>
    <mergeCell ref="J29:L29"/>
    <mergeCell ref="M29:N29"/>
    <mergeCell ref="O29:P29"/>
    <mergeCell ref="Q29:R29"/>
    <mergeCell ref="S29:T29"/>
    <mergeCell ref="Y28:Z28"/>
    <mergeCell ref="AA28:AB28"/>
    <mergeCell ref="AC28:AD28"/>
    <mergeCell ref="AE28:AF28"/>
    <mergeCell ref="AG28:AH28"/>
    <mergeCell ref="AI28:AJ28"/>
    <mergeCell ref="E27:Z27"/>
    <mergeCell ref="AC27:AL27"/>
    <mergeCell ref="D28:I28"/>
    <mergeCell ref="J28:L28"/>
    <mergeCell ref="M28:N28"/>
    <mergeCell ref="O28:P28"/>
    <mergeCell ref="Q28:R28"/>
    <mergeCell ref="S28:T28"/>
    <mergeCell ref="U28:V28"/>
    <mergeCell ref="W28:X28"/>
    <mergeCell ref="E23:H23"/>
    <mergeCell ref="K23:N23"/>
    <mergeCell ref="Q23:T23"/>
    <mergeCell ref="AC23:AL24"/>
    <mergeCell ref="B25:C25"/>
    <mergeCell ref="D25:Z26"/>
    <mergeCell ref="AC25:AL26"/>
    <mergeCell ref="Z20:AA20"/>
    <mergeCell ref="AB20:AC20"/>
    <mergeCell ref="AE20:AF20"/>
    <mergeCell ref="AH20:AI20"/>
    <mergeCell ref="AK20:AL20"/>
    <mergeCell ref="B22:C22"/>
    <mergeCell ref="D22:Z22"/>
    <mergeCell ref="AC22:AL22"/>
    <mergeCell ref="C20:E20"/>
    <mergeCell ref="F20:G20"/>
    <mergeCell ref="I20:J20"/>
    <mergeCell ref="L20:M20"/>
    <mergeCell ref="O20:P20"/>
    <mergeCell ref="Q20:R20"/>
    <mergeCell ref="T20:U20"/>
    <mergeCell ref="W20:X20"/>
    <mergeCell ref="Q19:R19"/>
    <mergeCell ref="T19:U19"/>
    <mergeCell ref="W19:X19"/>
    <mergeCell ref="Z18:AA18"/>
    <mergeCell ref="AB18:AC18"/>
    <mergeCell ref="AE18:AF18"/>
    <mergeCell ref="AH18:AI18"/>
    <mergeCell ref="AK18:AL18"/>
    <mergeCell ref="C19:E19"/>
    <mergeCell ref="F19:G19"/>
    <mergeCell ref="I19:J19"/>
    <mergeCell ref="L19:M19"/>
    <mergeCell ref="O19:P19"/>
    <mergeCell ref="AH19:AI19"/>
    <mergeCell ref="AK19:AL19"/>
    <mergeCell ref="Z19:AA19"/>
    <mergeCell ref="AB19:AC19"/>
    <mergeCell ref="AE19:AF19"/>
    <mergeCell ref="C18:E18"/>
    <mergeCell ref="F18:G18"/>
    <mergeCell ref="I18:J18"/>
    <mergeCell ref="L18:M18"/>
    <mergeCell ref="O18:P18"/>
    <mergeCell ref="Q18:R18"/>
    <mergeCell ref="T18:U18"/>
    <mergeCell ref="W18:X18"/>
    <mergeCell ref="Q17:R17"/>
    <mergeCell ref="T17:U17"/>
    <mergeCell ref="W17:X17"/>
    <mergeCell ref="E15:Z15"/>
    <mergeCell ref="C16:E16"/>
    <mergeCell ref="F16:P16"/>
    <mergeCell ref="Q16:AA16"/>
    <mergeCell ref="AB16:AL16"/>
    <mergeCell ref="C17:E17"/>
    <mergeCell ref="F17:G17"/>
    <mergeCell ref="I17:J17"/>
    <mergeCell ref="L17:M17"/>
    <mergeCell ref="O17:P17"/>
    <mergeCell ref="AH17:AI17"/>
    <mergeCell ref="AK17:AL17"/>
    <mergeCell ref="Z17:AA17"/>
    <mergeCell ref="AB17:AC17"/>
    <mergeCell ref="AE17:AF17"/>
    <mergeCell ref="B10:C10"/>
    <mergeCell ref="D10:Z10"/>
    <mergeCell ref="B13:C13"/>
    <mergeCell ref="D13:Z13"/>
    <mergeCell ref="B14:C14"/>
    <mergeCell ref="D14:Z14"/>
    <mergeCell ref="A1:AM1"/>
    <mergeCell ref="B3:AA3"/>
    <mergeCell ref="AB3:AM3"/>
    <mergeCell ref="E5:Z5"/>
    <mergeCell ref="B8:C8"/>
    <mergeCell ref="D8:Z8"/>
  </mergeCells>
  <phoneticPr fontId="4"/>
  <conditionalFormatting sqref="D29:D39 J29:J39 M29:M39 O29:O39 Q29:Q39 S29:S39 U29:U39 W29:W39 Y29:Y39 AA29:AA39 AC29:AC39 AE29:AE39 AG29:AG39 AI29:AI39">
    <cfRule type="containsBlanks" dxfId="67" priority="7">
      <formula>LEN(TRIM(D29))=0</formula>
    </cfRule>
  </conditionalFormatting>
  <conditionalFormatting sqref="E44">
    <cfRule type="containsBlanks" dxfId="66" priority="6">
      <formula>LEN(TRIM(E44))=0</formula>
    </cfRule>
  </conditionalFormatting>
  <conditionalFormatting sqref="E58">
    <cfRule type="containsBlanks" dxfId="65" priority="3">
      <formula>LEN(TRIM(E58))=0</formula>
    </cfRule>
  </conditionalFormatting>
  <conditionalFormatting sqref="F17:G20 I17:J20 L17:M20 O17:R20 T17:U20 W17:X20 Z17:AC20 AE17:AF20 AH17:AI20 AK17:AL20">
    <cfRule type="containsBlanks" dxfId="64" priority="8">
      <formula>LEN(TRIM(F17))=0</formula>
    </cfRule>
  </conditionalFormatting>
  <conditionalFormatting sqref="T11">
    <cfRule type="containsBlanks" dxfId="63" priority="1">
      <formula>LEN(TRIM(T11))=0</formula>
    </cfRule>
  </conditionalFormatting>
  <conditionalFormatting sqref="V44:Y44">
    <cfRule type="containsBlanks" dxfId="62" priority="5">
      <formula>LEN(TRIM(V44))=0</formula>
    </cfRule>
  </conditionalFormatting>
  <conditionalFormatting sqref="V58:Y58">
    <cfRule type="containsBlanks" dxfId="61" priority="2">
      <formula>LEN(TRIM(V58))=0</formula>
    </cfRule>
  </conditionalFormatting>
  <dataValidations count="1">
    <dataValidation imeMode="off" allowBlank="1" showInputMessage="1" showErrorMessage="1" sqref="M29:AJ39 F17:G20 I17:J20 L17:M20 O17:R20 T17:U20 W17:X20 Z17:AC20 AE17:AF20 AH17:AI20 AK17:AL20" xr:uid="{2D77FA54-8101-434A-9991-7ECABB02D82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11745" r:id="rId4" name="Check Box 1">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1311746" r:id="rId5" name="Check Box 2">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1311747" r:id="rId6" name="Check Box 3">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1311748" r:id="rId7" name="Check Box 4">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1311749" r:id="rId8" name="Check Box 5">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1311750" r:id="rId9" name="Check Box 6">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1311751" r:id="rId10"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1311752" r:id="rId11"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1311753" r:id="rId12"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1311754" r:id="rId13" name="Check Box 10">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1311755" r:id="rId14" name="Check Box 11">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1311756" r:id="rId15" name="Check Box 12">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1311757" r:id="rId16" name="Check Box 13">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1311758" r:id="rId17" name="Check Box 14">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1311759" r:id="rId18" name="Check Box 15">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1311760" r:id="rId19" name="Check Box 16">
              <controlPr defaultSize="0" autoFill="0" autoLine="0" autoPict="0">
                <anchor moveWithCells="1" sizeWithCells="1">
                  <from>
                    <xdr:col>18</xdr:col>
                    <xdr:colOff>171450</xdr:colOff>
                    <xdr:row>6</xdr:row>
                    <xdr:rowOff>133350</xdr:rowOff>
                  </from>
                  <to>
                    <xdr:col>22</xdr:col>
                    <xdr:colOff>104775</xdr:colOff>
                    <xdr:row>8</xdr:row>
                    <xdr:rowOff>38100</xdr:rowOff>
                  </to>
                </anchor>
              </controlPr>
            </control>
          </mc:Choice>
        </mc:AlternateContent>
        <mc:AlternateContent xmlns:mc="http://schemas.openxmlformats.org/markup-compatibility/2006">
          <mc:Choice Requires="x14">
            <control shapeId="1311761" r:id="rId20" name="Check Box 17">
              <controlPr defaultSize="0" autoFill="0" autoLine="0" autoPict="0">
                <anchor moveWithCells="1" sizeWithCells="1">
                  <from>
                    <xdr:col>22</xdr:col>
                    <xdr:colOff>133350</xdr:colOff>
                    <xdr:row>6</xdr:row>
                    <xdr:rowOff>133350</xdr:rowOff>
                  </from>
                  <to>
                    <xdr:col>26</xdr:col>
                    <xdr:colOff>76200</xdr:colOff>
                    <xdr:row>8</xdr:row>
                    <xdr:rowOff>38100</xdr:rowOff>
                  </to>
                </anchor>
              </controlPr>
            </control>
          </mc:Choice>
        </mc:AlternateContent>
        <mc:AlternateContent xmlns:mc="http://schemas.openxmlformats.org/markup-compatibility/2006">
          <mc:Choice Requires="x14">
            <control shapeId="1311765" r:id="rId21" name="Check Box 21">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1311766" r:id="rId22" name="Check Box 22">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1311767" r:id="rId23" name="Check Box 23">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1311768" r:id="rId24" name="Check Box 24">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1311769" r:id="rId25" name="Check Box 25">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1311770" r:id="rId26" name="Check Box 26">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1311771" r:id="rId27" name="Check Box 27">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mc:AlternateContent xmlns:mc="http://schemas.openxmlformats.org/markup-compatibility/2006">
          <mc:Choice Requires="x14">
            <control shapeId="1311772" r:id="rId28" name="Check Box 28">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1311773" r:id="rId29" name="Check Box 29">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129-FBA0-4212-B9D3-BB7296CAEC0E}">
  <sheetPr>
    <tabColor theme="7" tint="0.59999389629810485"/>
  </sheetPr>
  <dimension ref="A1:CE74"/>
  <sheetViews>
    <sheetView showGridLines="0" view="pageBreakPreview" topLeftCell="A4" zoomScaleNormal="100" zoomScaleSheetLayoutView="100" workbookViewId="0">
      <selection activeCell="AZ29" sqref="AZ29"/>
    </sheetView>
  </sheetViews>
  <sheetFormatPr defaultColWidth="8" defaultRowHeight="12"/>
  <cols>
    <col min="1" max="2" width="1.375" style="11" customWidth="1"/>
    <col min="3" max="26" width="2.375" style="11" customWidth="1"/>
    <col min="27" max="27" width="2.375" style="41" customWidth="1"/>
    <col min="28" max="72" width="2.375" style="11" customWidth="1"/>
    <col min="73" max="16384" width="8" style="11"/>
  </cols>
  <sheetData>
    <row r="1" spans="1:44" ht="14.1" customHeight="1">
      <c r="A1" s="3092" t="s">
        <v>1237</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c r="AB1" s="3092"/>
      <c r="AC1" s="3092"/>
      <c r="AD1" s="3092"/>
      <c r="AE1" s="3092"/>
      <c r="AF1" s="3092"/>
      <c r="AG1" s="3092"/>
      <c r="AH1" s="3092"/>
      <c r="AI1" s="3092"/>
      <c r="AJ1" s="3092"/>
      <c r="AK1" s="3092"/>
      <c r="AL1" s="3092"/>
      <c r="AN1" s="4317"/>
      <c r="AO1" s="4317"/>
      <c r="AP1" s="4317"/>
      <c r="AQ1" s="4317"/>
      <c r="AR1" s="4317"/>
    </row>
    <row r="2" spans="1:44" ht="5.0999999999999996" customHeight="1" thickBot="1"/>
    <row r="3" spans="1:44" ht="14.1" customHeight="1">
      <c r="B3" s="3093" t="s">
        <v>352</v>
      </c>
      <c r="C3" s="3094"/>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4318" t="s">
        <v>118</v>
      </c>
      <c r="AB3" s="4319"/>
      <c r="AC3" s="4319"/>
      <c r="AD3" s="4319"/>
      <c r="AE3" s="4319"/>
      <c r="AF3" s="4319"/>
      <c r="AG3" s="4319"/>
      <c r="AH3" s="4319"/>
      <c r="AI3" s="4319"/>
      <c r="AJ3" s="4319"/>
      <c r="AK3" s="4319"/>
      <c r="AL3" s="4320"/>
    </row>
    <row r="4" spans="1:44" ht="6.95" customHeight="1">
      <c r="A4" s="220"/>
      <c r="B4" s="33"/>
      <c r="C4" s="220"/>
      <c r="D4" s="220"/>
      <c r="E4" s="220"/>
      <c r="F4" s="220"/>
      <c r="G4" s="220"/>
      <c r="H4" s="220"/>
      <c r="I4" s="220"/>
      <c r="J4" s="220"/>
      <c r="K4" s="220"/>
      <c r="L4" s="220"/>
      <c r="M4" s="220"/>
      <c r="N4" s="220"/>
      <c r="O4" s="220"/>
      <c r="P4" s="220"/>
      <c r="Q4" s="220"/>
      <c r="R4" s="220"/>
      <c r="S4" s="220"/>
      <c r="T4" s="220"/>
      <c r="U4" s="32"/>
      <c r="V4" s="32"/>
      <c r="W4" s="220"/>
      <c r="X4" s="32"/>
      <c r="Y4" s="32"/>
      <c r="Z4" s="220"/>
      <c r="AA4" s="160"/>
      <c r="AB4" s="215"/>
      <c r="AC4" s="215"/>
      <c r="AD4" s="215"/>
      <c r="AE4" s="215"/>
      <c r="AF4" s="215"/>
      <c r="AG4" s="215"/>
      <c r="AH4" s="215"/>
      <c r="AI4" s="215"/>
      <c r="AJ4" s="215"/>
      <c r="AK4" s="215"/>
      <c r="AL4" s="158"/>
    </row>
    <row r="5" spans="1:44" ht="14.1" customHeight="1">
      <c r="A5" s="220"/>
      <c r="B5" s="285"/>
      <c r="C5" s="43"/>
      <c r="D5" s="237" t="s">
        <v>313</v>
      </c>
      <c r="E5" s="4321" t="s">
        <v>917</v>
      </c>
      <c r="F5" s="4321"/>
      <c r="G5" s="4321"/>
      <c r="H5" s="4321"/>
      <c r="I5" s="4321"/>
      <c r="J5" s="4321"/>
      <c r="K5" s="4321"/>
      <c r="L5" s="4321"/>
      <c r="M5" s="4321"/>
      <c r="N5" s="4321"/>
      <c r="O5" s="4321"/>
      <c r="P5" s="4321"/>
      <c r="Q5" s="4321"/>
      <c r="R5" s="4321"/>
      <c r="S5" s="4321"/>
      <c r="T5" s="4321"/>
      <c r="U5" s="4321"/>
      <c r="V5" s="4321"/>
      <c r="W5" s="4321"/>
      <c r="X5" s="4321"/>
      <c r="Y5" s="4321"/>
      <c r="Z5" s="220"/>
      <c r="AA5" s="160"/>
      <c r="AB5" s="215"/>
      <c r="AC5" s="215"/>
      <c r="AD5" s="215"/>
      <c r="AE5" s="215"/>
      <c r="AF5" s="215"/>
      <c r="AG5" s="215"/>
      <c r="AH5" s="215"/>
      <c r="AI5" s="215"/>
      <c r="AJ5" s="215"/>
      <c r="AK5" s="215"/>
      <c r="AL5" s="158"/>
    </row>
    <row r="6" spans="1:44" ht="14.1" customHeight="1">
      <c r="A6" s="220"/>
      <c r="B6" s="285"/>
      <c r="C6" s="43"/>
      <c r="Z6" s="220"/>
      <c r="AA6" s="150"/>
      <c r="AB6" s="227"/>
      <c r="AC6" s="227"/>
      <c r="AD6" s="227"/>
      <c r="AE6" s="227"/>
      <c r="AF6" s="227"/>
      <c r="AG6" s="227"/>
      <c r="AH6" s="227"/>
      <c r="AI6" s="227"/>
      <c r="AJ6" s="227"/>
      <c r="AK6" s="227"/>
      <c r="AL6" s="158"/>
    </row>
    <row r="7" spans="1:44" ht="14.1" customHeight="1">
      <c r="A7" s="220"/>
      <c r="B7" s="13"/>
      <c r="C7" s="234"/>
      <c r="Z7" s="310"/>
      <c r="AA7" s="162"/>
      <c r="AB7" s="227"/>
      <c r="AC7" s="227"/>
      <c r="AD7" s="227"/>
      <c r="AE7" s="227"/>
      <c r="AF7" s="227"/>
      <c r="AG7" s="227"/>
      <c r="AH7" s="227"/>
      <c r="AI7" s="227"/>
      <c r="AJ7" s="227"/>
      <c r="AK7" s="227"/>
      <c r="AL7" s="158"/>
    </row>
    <row r="8" spans="1:44" ht="14.1" customHeight="1">
      <c r="A8" s="220"/>
      <c r="B8" s="13"/>
      <c r="D8" s="165" t="s">
        <v>456</v>
      </c>
      <c r="E8" s="4316" t="s">
        <v>1492</v>
      </c>
      <c r="F8" s="4316"/>
      <c r="G8" s="4316"/>
      <c r="H8" s="4316"/>
      <c r="I8" s="4316"/>
      <c r="J8" s="4316"/>
      <c r="K8" s="4316"/>
      <c r="L8" s="4316"/>
      <c r="M8" s="4316"/>
      <c r="N8" s="4316"/>
      <c r="O8" s="4316"/>
      <c r="P8" s="4316"/>
      <c r="Q8" s="4316"/>
      <c r="R8" s="4316"/>
      <c r="S8" s="4316"/>
      <c r="T8" s="4316"/>
      <c r="U8" s="4316"/>
      <c r="V8" s="4316"/>
      <c r="W8" s="4316"/>
      <c r="X8" s="4316"/>
      <c r="Y8" s="4316"/>
      <c r="AA8" s="10"/>
      <c r="AC8" s="215"/>
      <c r="AE8" s="215"/>
      <c r="AF8" s="215"/>
      <c r="AG8" s="215"/>
      <c r="AH8" s="215"/>
      <c r="AI8" s="215"/>
      <c r="AJ8" s="215"/>
      <c r="AK8" s="215"/>
      <c r="AL8" s="158"/>
    </row>
    <row r="9" spans="1:44" ht="14.1" customHeight="1">
      <c r="A9" s="220"/>
      <c r="B9" s="13"/>
      <c r="E9" s="4316"/>
      <c r="F9" s="4316"/>
      <c r="G9" s="4316"/>
      <c r="H9" s="4316"/>
      <c r="I9" s="4316"/>
      <c r="J9" s="4316"/>
      <c r="K9" s="4316"/>
      <c r="L9" s="4316"/>
      <c r="M9" s="4316"/>
      <c r="N9" s="4316"/>
      <c r="O9" s="4316"/>
      <c r="P9" s="4316"/>
      <c r="Q9" s="4316"/>
      <c r="R9" s="4316"/>
      <c r="S9" s="4316"/>
      <c r="T9" s="4316"/>
      <c r="U9" s="4316"/>
      <c r="V9" s="4316"/>
      <c r="W9" s="4316"/>
      <c r="X9" s="4316"/>
      <c r="Y9" s="4316"/>
      <c r="Z9" s="44"/>
      <c r="AA9" s="308"/>
      <c r="AB9" s="44"/>
      <c r="AC9" s="215"/>
      <c r="AE9" s="215"/>
      <c r="AF9" s="215"/>
      <c r="AG9" s="215"/>
      <c r="AH9" s="215"/>
      <c r="AI9" s="215"/>
      <c r="AJ9" s="215"/>
      <c r="AK9" s="161"/>
      <c r="AL9" s="158"/>
    </row>
    <row r="10" spans="1:44" ht="14.1" customHeight="1">
      <c r="A10" s="220"/>
      <c r="B10" s="13"/>
      <c r="E10" s="210"/>
      <c r="F10" s="210"/>
      <c r="G10" s="210"/>
      <c r="H10" s="210"/>
      <c r="I10" s="210"/>
      <c r="J10" s="210"/>
      <c r="K10" s="210"/>
      <c r="L10" s="210"/>
      <c r="M10" s="210"/>
      <c r="N10" s="210"/>
      <c r="O10" s="210"/>
      <c r="P10" s="210"/>
      <c r="Q10" s="210"/>
      <c r="R10" s="210"/>
      <c r="S10" s="210"/>
      <c r="T10" s="210"/>
      <c r="U10" s="41"/>
      <c r="V10" s="210"/>
      <c r="W10" s="210"/>
      <c r="X10" s="210"/>
      <c r="Y10" s="210"/>
      <c r="Z10" s="41"/>
      <c r="AA10" s="308"/>
      <c r="AB10" s="44"/>
      <c r="AC10" s="215"/>
      <c r="AE10" s="215"/>
      <c r="AF10" s="215"/>
      <c r="AG10" s="215"/>
      <c r="AH10" s="215"/>
      <c r="AI10" s="215"/>
      <c r="AJ10" s="215"/>
      <c r="AK10" s="215"/>
      <c r="AL10" s="158"/>
    </row>
    <row r="11" spans="1:44" ht="14.1" customHeight="1">
      <c r="A11" s="220"/>
      <c r="B11" s="3281" t="s">
        <v>611</v>
      </c>
      <c r="C11" s="3282"/>
      <c r="D11" s="3283" t="s">
        <v>663</v>
      </c>
      <c r="E11" s="3283"/>
      <c r="F11" s="3283"/>
      <c r="G11" s="3283"/>
      <c r="H11" s="3283"/>
      <c r="I11" s="3283"/>
      <c r="J11" s="3283"/>
      <c r="K11" s="3283"/>
      <c r="L11" s="3283"/>
      <c r="M11" s="3283"/>
      <c r="N11" s="3283"/>
      <c r="O11" s="3283"/>
      <c r="P11" s="3283"/>
      <c r="Q11" s="3283"/>
      <c r="R11" s="3283"/>
      <c r="S11" s="3283"/>
      <c r="T11" s="3283"/>
      <c r="U11" s="3283"/>
      <c r="V11" s="3283"/>
      <c r="W11" s="3283"/>
      <c r="X11" s="3283"/>
      <c r="Y11" s="3283"/>
      <c r="Z11" s="44"/>
      <c r="AA11" s="4322" t="s">
        <v>1331</v>
      </c>
      <c r="AB11" s="4163"/>
      <c r="AC11" s="4163"/>
      <c r="AD11" s="4163"/>
      <c r="AE11" s="4163"/>
      <c r="AF11" s="4163"/>
      <c r="AG11" s="4163"/>
      <c r="AH11" s="4163"/>
      <c r="AI11" s="4163"/>
      <c r="AJ11" s="4163"/>
      <c r="AK11" s="4163"/>
      <c r="AL11" s="158"/>
    </row>
    <row r="12" spans="1:44" ht="14.1" customHeight="1">
      <c r="A12" s="220"/>
      <c r="B12" s="13"/>
      <c r="D12" s="3283"/>
      <c r="E12" s="3283"/>
      <c r="F12" s="3283"/>
      <c r="G12" s="3283"/>
      <c r="H12" s="3283"/>
      <c r="I12" s="3283"/>
      <c r="J12" s="3283"/>
      <c r="K12" s="3283"/>
      <c r="L12" s="3283"/>
      <c r="M12" s="3283"/>
      <c r="N12" s="3283"/>
      <c r="O12" s="3283"/>
      <c r="P12" s="3283"/>
      <c r="Q12" s="3283"/>
      <c r="R12" s="3283"/>
      <c r="S12" s="3283"/>
      <c r="T12" s="3283"/>
      <c r="U12" s="3283"/>
      <c r="V12" s="3283"/>
      <c r="W12" s="3283"/>
      <c r="X12" s="3283"/>
      <c r="Y12" s="3283"/>
      <c r="Z12" s="220"/>
      <c r="AA12" s="219" t="s">
        <v>127</v>
      </c>
      <c r="AB12" s="4323" t="s">
        <v>1332</v>
      </c>
      <c r="AC12" s="4323"/>
      <c r="AD12" s="4323"/>
      <c r="AE12" s="4323"/>
      <c r="AF12" s="4323"/>
      <c r="AG12" s="4323"/>
      <c r="AH12" s="4323"/>
      <c r="AI12" s="4323"/>
      <c r="AJ12" s="4323"/>
      <c r="AK12" s="4323"/>
      <c r="AL12" s="275"/>
    </row>
    <row r="13" spans="1:44" ht="14.1" customHeight="1">
      <c r="A13" s="220"/>
      <c r="B13" s="13"/>
      <c r="C13" s="220"/>
      <c r="E13" s="4246" t="s">
        <v>1500</v>
      </c>
      <c r="F13" s="4246"/>
      <c r="G13" s="4246"/>
      <c r="H13" s="4246"/>
      <c r="I13" s="4246"/>
      <c r="J13" s="4247"/>
      <c r="K13" s="4324"/>
      <c r="L13" s="231"/>
      <c r="M13" s="4246" t="s">
        <v>539</v>
      </c>
      <c r="N13" s="4246"/>
      <c r="O13" s="4246"/>
      <c r="P13" s="4246"/>
      <c r="Q13" s="4246"/>
      <c r="R13" s="4246"/>
      <c r="S13" s="210"/>
      <c r="T13" s="4246" t="s">
        <v>1501</v>
      </c>
      <c r="U13" s="4246"/>
      <c r="V13" s="4246"/>
      <c r="W13" s="4246"/>
      <c r="X13" s="4246"/>
      <c r="Y13" s="4246"/>
      <c r="Z13" s="220"/>
      <c r="AA13" s="217" t="s">
        <v>127</v>
      </c>
      <c r="AB13" s="4151" t="s">
        <v>1333</v>
      </c>
      <c r="AC13" s="4151"/>
      <c r="AD13" s="4151"/>
      <c r="AE13" s="4151"/>
      <c r="AF13" s="4151"/>
      <c r="AG13" s="4151"/>
      <c r="AH13" s="4151"/>
      <c r="AI13" s="4151"/>
      <c r="AJ13" s="4151"/>
      <c r="AK13" s="4151"/>
      <c r="AL13" s="274"/>
    </row>
    <row r="14" spans="1:44" ht="14.1" customHeight="1">
      <c r="A14" s="220"/>
      <c r="B14" s="13"/>
      <c r="C14" s="220"/>
      <c r="E14" s="4246" t="s">
        <v>540</v>
      </c>
      <c r="F14" s="4246"/>
      <c r="G14" s="4246"/>
      <c r="H14" s="4246"/>
      <c r="I14" s="4246"/>
      <c r="J14" s="4247"/>
      <c r="K14" s="4324"/>
      <c r="L14" s="231"/>
      <c r="M14" s="4246" t="s">
        <v>541</v>
      </c>
      <c r="N14" s="4246"/>
      <c r="O14" s="4246"/>
      <c r="P14" s="4246"/>
      <c r="Q14" s="4246"/>
      <c r="R14" s="4246"/>
      <c r="S14" s="210"/>
      <c r="T14" s="3307" t="s">
        <v>1334</v>
      </c>
      <c r="U14" s="3307"/>
      <c r="V14" s="3307"/>
      <c r="W14" s="3307"/>
      <c r="X14" s="3307"/>
      <c r="Y14" s="3307"/>
      <c r="Z14" s="220"/>
      <c r="AA14" s="160"/>
      <c r="AB14" s="4151"/>
      <c r="AC14" s="4151"/>
      <c r="AD14" s="4151"/>
      <c r="AE14" s="4151"/>
      <c r="AF14" s="4151"/>
      <c r="AG14" s="4151"/>
      <c r="AH14" s="4151"/>
      <c r="AI14" s="4151"/>
      <c r="AJ14" s="4151"/>
      <c r="AK14" s="4151"/>
      <c r="AL14" s="151"/>
    </row>
    <row r="15" spans="1:44" ht="14.1" customHeight="1">
      <c r="A15" s="220"/>
      <c r="B15" s="13"/>
      <c r="C15" s="220"/>
      <c r="E15" s="4246" t="s">
        <v>542</v>
      </c>
      <c r="F15" s="4246"/>
      <c r="G15" s="4246"/>
      <c r="H15" s="4246"/>
      <c r="I15" s="4246"/>
      <c r="J15" s="4246"/>
      <c r="K15" s="4246"/>
      <c r="L15" s="4246"/>
      <c r="M15" s="4246"/>
      <c r="N15" s="4246"/>
      <c r="P15" s="4246" t="s">
        <v>1335</v>
      </c>
      <c r="Q15" s="4246"/>
      <c r="R15" s="4246"/>
      <c r="S15" s="4246"/>
      <c r="T15" s="4246"/>
      <c r="U15" s="4246"/>
      <c r="V15" s="4246"/>
      <c r="W15" s="4246"/>
      <c r="X15" s="4246"/>
      <c r="Y15" s="4246"/>
      <c r="Z15" s="220"/>
      <c r="AA15" s="219"/>
      <c r="AB15" s="227"/>
      <c r="AC15" s="227"/>
      <c r="AD15" s="227"/>
      <c r="AE15" s="227"/>
      <c r="AF15" s="227"/>
      <c r="AG15" s="227"/>
      <c r="AH15" s="227"/>
      <c r="AI15" s="227"/>
      <c r="AJ15" s="227"/>
      <c r="AK15" s="227"/>
      <c r="AL15" s="25"/>
    </row>
    <row r="16" spans="1:44" ht="14.1" customHeight="1">
      <c r="A16" s="220"/>
      <c r="B16" s="13"/>
      <c r="C16" s="209"/>
      <c r="D16" s="286"/>
      <c r="E16" s="286"/>
      <c r="F16" s="286"/>
      <c r="G16" s="286"/>
      <c r="H16" s="286"/>
      <c r="I16" s="286"/>
      <c r="J16" s="286"/>
      <c r="K16" s="286"/>
      <c r="L16" s="286"/>
      <c r="M16" s="286"/>
      <c r="N16" s="286"/>
      <c r="O16" s="286"/>
      <c r="P16" s="286"/>
      <c r="Q16" s="286"/>
      <c r="R16" s="286"/>
      <c r="S16" s="286"/>
      <c r="T16" s="286"/>
      <c r="U16" s="286"/>
      <c r="V16" s="286"/>
      <c r="W16" s="286"/>
      <c r="X16" s="286"/>
      <c r="Y16" s="286"/>
      <c r="Z16" s="43"/>
      <c r="AA16" s="162"/>
      <c r="AB16" s="227"/>
      <c r="AC16" s="227"/>
      <c r="AD16" s="227"/>
      <c r="AE16" s="227"/>
      <c r="AF16" s="227"/>
      <c r="AG16" s="227"/>
      <c r="AH16" s="227"/>
      <c r="AI16" s="227"/>
      <c r="AJ16" s="227"/>
      <c r="AK16" s="227"/>
      <c r="AL16" s="15"/>
    </row>
    <row r="17" spans="1:53" ht="14.1" customHeight="1">
      <c r="A17" s="220"/>
      <c r="B17" s="3102" t="s">
        <v>597</v>
      </c>
      <c r="C17" s="3103"/>
      <c r="D17" s="4327" t="s">
        <v>665</v>
      </c>
      <c r="E17" s="4327"/>
      <c r="F17" s="4327"/>
      <c r="G17" s="4327"/>
      <c r="H17" s="4327"/>
      <c r="I17" s="4327"/>
      <c r="J17" s="4327"/>
      <c r="K17" s="4327"/>
      <c r="L17" s="4327"/>
      <c r="M17" s="4328" t="s">
        <v>99</v>
      </c>
      <c r="N17" s="4328"/>
      <c r="O17" s="3316"/>
      <c r="P17" s="3316"/>
      <c r="Q17" s="214" t="s">
        <v>81</v>
      </c>
      <c r="Y17" s="2"/>
      <c r="Z17" s="220"/>
      <c r="AA17" s="219" t="s">
        <v>497</v>
      </c>
      <c r="AB17" s="4163" t="s">
        <v>664</v>
      </c>
      <c r="AC17" s="4163"/>
      <c r="AD17" s="4163"/>
      <c r="AE17" s="4163"/>
      <c r="AF17" s="4163"/>
      <c r="AG17" s="4163"/>
      <c r="AH17" s="4163"/>
      <c r="AI17" s="4163"/>
      <c r="AJ17" s="4163"/>
      <c r="AK17" s="4163"/>
      <c r="AL17" s="15"/>
    </row>
    <row r="18" spans="1:53" ht="14.1" customHeight="1">
      <c r="A18" s="220"/>
      <c r="B18" s="13"/>
      <c r="Z18" s="286"/>
      <c r="AA18" s="217" t="s">
        <v>15</v>
      </c>
      <c r="AB18" s="4151" t="s">
        <v>744</v>
      </c>
      <c r="AC18" s="4151"/>
      <c r="AD18" s="4151"/>
      <c r="AE18" s="4151"/>
      <c r="AF18" s="4151"/>
      <c r="AG18" s="4151"/>
      <c r="AH18" s="4151"/>
      <c r="AI18" s="4151"/>
      <c r="AJ18" s="4151"/>
      <c r="AK18" s="4151"/>
      <c r="AL18" s="236"/>
    </row>
    <row r="19" spans="1:53" ht="14.1" customHeight="1">
      <c r="A19" s="220"/>
      <c r="B19" s="3281" t="s">
        <v>612</v>
      </c>
      <c r="C19" s="3282"/>
      <c r="D19" s="4326" t="s">
        <v>666</v>
      </c>
      <c r="E19" s="4326"/>
      <c r="F19" s="4326"/>
      <c r="G19" s="4326"/>
      <c r="H19" s="4326"/>
      <c r="I19" s="4326"/>
      <c r="J19" s="4326"/>
      <c r="K19" s="4326"/>
      <c r="L19" s="4326"/>
      <c r="M19" s="4326"/>
      <c r="N19" s="4326"/>
      <c r="O19" s="4326"/>
      <c r="P19" s="4326"/>
      <c r="Q19" s="4326"/>
      <c r="R19" s="4326"/>
      <c r="S19" s="4326"/>
      <c r="T19" s="4326"/>
      <c r="U19" s="4326"/>
      <c r="V19" s="4326"/>
      <c r="W19" s="4326"/>
      <c r="X19" s="4326"/>
      <c r="Y19" s="4326"/>
      <c r="Z19" s="286"/>
      <c r="AA19" s="18"/>
      <c r="AB19" s="4151"/>
      <c r="AC19" s="4151"/>
      <c r="AD19" s="4151"/>
      <c r="AE19" s="4151"/>
      <c r="AF19" s="4151"/>
      <c r="AG19" s="4151"/>
      <c r="AH19" s="4151"/>
      <c r="AI19" s="4151"/>
      <c r="AJ19" s="4151"/>
      <c r="AK19" s="4151"/>
      <c r="AL19" s="236"/>
    </row>
    <row r="20" spans="1:53" ht="14.1" customHeight="1">
      <c r="A20" s="220"/>
      <c r="B20" s="16"/>
      <c r="Z20" s="286"/>
      <c r="AA20" s="162"/>
      <c r="AB20" s="4151"/>
      <c r="AC20" s="4151"/>
      <c r="AD20" s="4151"/>
      <c r="AE20" s="4151"/>
      <c r="AF20" s="4151"/>
      <c r="AG20" s="4151"/>
      <c r="AH20" s="4151"/>
      <c r="AI20" s="4151"/>
      <c r="AJ20" s="4151"/>
      <c r="AK20" s="4151"/>
      <c r="AL20" s="236"/>
    </row>
    <row r="21" spans="1:53" ht="14.1" customHeight="1">
      <c r="A21" s="220"/>
      <c r="B21" s="16"/>
      <c r="D21" s="209" t="s">
        <v>472</v>
      </c>
      <c r="E21" s="3104" t="s">
        <v>543</v>
      </c>
      <c r="F21" s="3104"/>
      <c r="G21" s="3104"/>
      <c r="H21" s="3104"/>
      <c r="I21" s="3104"/>
      <c r="K21" s="4246" t="s">
        <v>544</v>
      </c>
      <c r="L21" s="4246"/>
      <c r="M21" s="4246"/>
      <c r="O21" s="4246" t="s">
        <v>545</v>
      </c>
      <c r="P21" s="4246"/>
      <c r="Q21" s="4246"/>
      <c r="S21" s="4246" t="s">
        <v>546</v>
      </c>
      <c r="T21" s="4246"/>
      <c r="U21" s="4246"/>
      <c r="W21" s="4246" t="s">
        <v>547</v>
      </c>
      <c r="X21" s="4246"/>
      <c r="Y21" s="4246"/>
      <c r="Z21" s="41"/>
      <c r="AA21" s="191"/>
      <c r="AB21" s="4323" t="s">
        <v>1336</v>
      </c>
      <c r="AC21" s="4323"/>
      <c r="AD21" s="4323"/>
      <c r="AE21" s="4323"/>
      <c r="AF21" s="4323"/>
      <c r="AG21" s="4323"/>
      <c r="AH21" s="4323"/>
      <c r="AI21" s="4323"/>
      <c r="AJ21" s="4323"/>
      <c r="AK21" s="4323"/>
      <c r="AL21" s="236"/>
    </row>
    <row r="22" spans="1:53" ht="14.1" customHeight="1">
      <c r="A22" s="220"/>
      <c r="B22" s="16"/>
      <c r="Z22" s="220"/>
      <c r="AA22" s="8"/>
      <c r="AB22" s="4323" t="s">
        <v>1337</v>
      </c>
      <c r="AC22" s="4323"/>
      <c r="AD22" s="4323"/>
      <c r="AE22" s="4323"/>
      <c r="AF22" s="4323"/>
      <c r="AG22" s="4323"/>
      <c r="AH22" s="4323"/>
      <c r="AI22" s="4323"/>
      <c r="AJ22" s="4323"/>
      <c r="AK22" s="4323"/>
      <c r="AL22" s="236"/>
    </row>
    <row r="23" spans="1:53" ht="14.1" customHeight="1">
      <c r="A23" s="220"/>
      <c r="B23" s="16"/>
      <c r="D23" s="209" t="s">
        <v>32</v>
      </c>
      <c r="E23" s="3104" t="s">
        <v>667</v>
      </c>
      <c r="F23" s="3104"/>
      <c r="G23" s="3104"/>
      <c r="H23" s="3104"/>
      <c r="I23" s="3104"/>
      <c r="J23" s="3104"/>
      <c r="K23" s="4325"/>
      <c r="L23" s="4325"/>
      <c r="M23" s="4325"/>
      <c r="N23" s="291" t="s">
        <v>283</v>
      </c>
      <c r="O23" s="41" t="s">
        <v>127</v>
      </c>
      <c r="P23" s="3104" t="s">
        <v>1338</v>
      </c>
      <c r="Q23" s="3104"/>
      <c r="R23" s="3104"/>
      <c r="S23" s="3104"/>
      <c r="T23" s="3104"/>
      <c r="U23" s="3104"/>
      <c r="V23" s="4325"/>
      <c r="W23" s="4325"/>
      <c r="X23" s="4325"/>
      <c r="Y23" s="291" t="s">
        <v>283</v>
      </c>
      <c r="Z23" s="220"/>
      <c r="AA23" s="219"/>
      <c r="AB23" s="4323" t="s">
        <v>1339</v>
      </c>
      <c r="AC23" s="4323"/>
      <c r="AD23" s="4323"/>
      <c r="AE23" s="4323"/>
      <c r="AF23" s="4323"/>
      <c r="AG23" s="4323"/>
      <c r="AH23" s="4323"/>
      <c r="AI23" s="4323"/>
      <c r="AJ23" s="4323"/>
      <c r="AK23" s="4323"/>
      <c r="AL23" s="15"/>
    </row>
    <row r="24" spans="1:53" ht="14.1" customHeight="1">
      <c r="A24" s="220"/>
      <c r="B24" s="16"/>
      <c r="Z24" s="1"/>
      <c r="AA24" s="24"/>
      <c r="AB24" s="4323" t="s">
        <v>284</v>
      </c>
      <c r="AC24" s="4323"/>
      <c r="AD24" s="4323"/>
      <c r="AE24" s="4323"/>
      <c r="AF24" s="4323"/>
      <c r="AG24" s="4323"/>
      <c r="AH24" s="4323"/>
      <c r="AI24" s="4323"/>
      <c r="AJ24" s="4323"/>
      <c r="AK24" s="4323"/>
      <c r="AL24" s="158"/>
    </row>
    <row r="25" spans="1:53" ht="14.1" customHeight="1">
      <c r="A25" s="220"/>
      <c r="B25" s="3102" t="s">
        <v>584</v>
      </c>
      <c r="C25" s="3103"/>
      <c r="D25" s="3104" t="s">
        <v>668</v>
      </c>
      <c r="E25" s="3104"/>
      <c r="F25" s="3104"/>
      <c r="G25" s="3104"/>
      <c r="H25" s="3104"/>
      <c r="I25" s="3104"/>
      <c r="J25" s="3104"/>
      <c r="K25" s="3104"/>
      <c r="L25" s="3104"/>
      <c r="M25" s="3104"/>
      <c r="N25" s="3104"/>
      <c r="O25" s="3104"/>
      <c r="P25" s="3104"/>
      <c r="Q25" s="3104"/>
      <c r="R25" s="3104"/>
      <c r="S25" s="3104"/>
      <c r="T25" s="3104"/>
      <c r="U25" s="3104"/>
      <c r="V25" s="3104"/>
      <c r="W25" s="3104"/>
      <c r="X25" s="3104"/>
      <c r="Y25" s="220"/>
      <c r="Z25" s="1"/>
      <c r="AA25" s="24"/>
      <c r="AB25" s="4323" t="s">
        <v>285</v>
      </c>
      <c r="AC25" s="4323"/>
      <c r="AD25" s="4323"/>
      <c r="AE25" s="4323"/>
      <c r="AF25" s="4323"/>
      <c r="AG25" s="4323"/>
      <c r="AH25" s="4323"/>
      <c r="AI25" s="4323"/>
      <c r="AJ25" s="4323"/>
      <c r="AK25" s="4323"/>
      <c r="AL25" s="158"/>
    </row>
    <row r="26" spans="1:53" ht="14.1" customHeight="1">
      <c r="A26" s="220"/>
      <c r="B26" s="13"/>
      <c r="C26" s="220"/>
      <c r="D26" s="220"/>
      <c r="E26" s="220"/>
      <c r="F26" s="220"/>
      <c r="G26" s="220"/>
      <c r="H26" s="220"/>
      <c r="I26" s="220"/>
      <c r="J26" s="220"/>
      <c r="S26" s="1"/>
      <c r="T26" s="5"/>
      <c r="U26" s="235"/>
      <c r="V26" s="220"/>
      <c r="W26" s="220"/>
      <c r="X26" s="220"/>
      <c r="Y26" s="220"/>
      <c r="Z26" s="1"/>
      <c r="AA26" s="24"/>
      <c r="AB26" s="4323" t="s">
        <v>286</v>
      </c>
      <c r="AC26" s="4323"/>
      <c r="AD26" s="4323"/>
      <c r="AE26" s="4323"/>
      <c r="AF26" s="4323"/>
      <c r="AG26" s="4323"/>
      <c r="AH26" s="4323"/>
      <c r="AI26" s="4323"/>
      <c r="AJ26" s="4323"/>
      <c r="AK26" s="4323"/>
      <c r="AL26" s="158"/>
    </row>
    <row r="27" spans="1:53" ht="14.1" customHeight="1">
      <c r="A27" s="220"/>
      <c r="B27" s="13"/>
      <c r="D27" s="234" t="s">
        <v>35</v>
      </c>
      <c r="E27" s="4164" t="s">
        <v>548</v>
      </c>
      <c r="F27" s="4164"/>
      <c r="G27" s="4164"/>
      <c r="I27" s="4330" t="s">
        <v>549</v>
      </c>
      <c r="J27" s="4330"/>
      <c r="K27" s="4330"/>
      <c r="M27" s="4246" t="s">
        <v>550</v>
      </c>
      <c r="N27" s="4246"/>
      <c r="O27" s="4246"/>
      <c r="Q27" s="4246" t="s">
        <v>551</v>
      </c>
      <c r="R27" s="4246"/>
      <c r="S27" s="4246"/>
      <c r="W27" s="231"/>
      <c r="X27" s="231"/>
      <c r="Y27" s="2"/>
      <c r="Z27" s="220"/>
      <c r="AA27" s="191"/>
      <c r="AB27" s="4323" t="s">
        <v>287</v>
      </c>
      <c r="AC27" s="4323"/>
      <c r="AD27" s="4323"/>
      <c r="AE27" s="4323"/>
      <c r="AF27" s="4323"/>
      <c r="AG27" s="4323"/>
      <c r="AH27" s="4323"/>
      <c r="AI27" s="4323"/>
      <c r="AJ27" s="4323"/>
      <c r="AK27" s="4323"/>
      <c r="AL27" s="158"/>
    </row>
    <row r="28" spans="1:53" ht="14.1" customHeight="1">
      <c r="A28" s="220"/>
      <c r="B28" s="13"/>
      <c r="C28" s="231"/>
      <c r="I28" s="4246" t="s">
        <v>162</v>
      </c>
      <c r="J28" s="4246"/>
      <c r="K28" s="4246"/>
      <c r="L28" s="223" t="s">
        <v>116</v>
      </c>
      <c r="M28" s="4329"/>
      <c r="N28" s="4329"/>
      <c r="O28" s="4329"/>
      <c r="P28" s="4329"/>
      <c r="Q28" s="4329"/>
      <c r="R28" s="4329"/>
      <c r="S28" s="4329"/>
      <c r="T28" s="4329"/>
      <c r="U28" s="4329"/>
      <c r="V28" s="4329"/>
      <c r="W28" s="4329"/>
      <c r="X28" s="4329"/>
      <c r="Y28" s="228" t="s">
        <v>17</v>
      </c>
      <c r="Z28" s="220"/>
      <c r="AA28" s="191"/>
      <c r="AB28" s="4323" t="s">
        <v>288</v>
      </c>
      <c r="AC28" s="4323"/>
      <c r="AD28" s="4323"/>
      <c r="AE28" s="4323"/>
      <c r="AF28" s="4323"/>
      <c r="AG28" s="4323"/>
      <c r="AH28" s="4323"/>
      <c r="AI28" s="4323"/>
      <c r="AJ28" s="4323"/>
      <c r="AK28" s="4323"/>
      <c r="AL28" s="37"/>
    </row>
    <row r="29" spans="1:53" ht="14.1" customHeight="1">
      <c r="A29" s="220"/>
      <c r="B29" s="16"/>
      <c r="AA29" s="10"/>
      <c r="AL29" s="158"/>
    </row>
    <row r="30" spans="1:53" ht="14.1" customHeight="1">
      <c r="A30" s="220"/>
      <c r="B30" s="13"/>
      <c r="D30" s="234" t="s">
        <v>32</v>
      </c>
      <c r="E30" s="4164" t="s">
        <v>552</v>
      </c>
      <c r="F30" s="4164"/>
      <c r="G30" s="4164"/>
      <c r="I30" s="4246" t="s">
        <v>553</v>
      </c>
      <c r="J30" s="4246"/>
      <c r="K30" s="4246"/>
      <c r="L30" s="4246"/>
      <c r="M30" s="4246"/>
      <c r="N30" s="4246"/>
      <c r="O30" s="4246"/>
      <c r="P30" s="4246"/>
      <c r="Q30" s="4246"/>
      <c r="R30" s="4246"/>
      <c r="S30" s="4246"/>
      <c r="T30" s="4246"/>
      <c r="V30" s="4246" t="s">
        <v>554</v>
      </c>
      <c r="W30" s="4246"/>
      <c r="X30" s="4246"/>
      <c r="Y30" s="220"/>
      <c r="Z30" s="220"/>
      <c r="AA30" s="10"/>
      <c r="AL30" s="236"/>
      <c r="AO30" s="239"/>
      <c r="AP30" s="233"/>
      <c r="AQ30" s="233"/>
      <c r="AR30" s="233"/>
      <c r="AS30" s="233"/>
      <c r="AT30" s="233"/>
      <c r="AU30" s="233"/>
      <c r="AV30" s="233"/>
      <c r="AW30" s="233"/>
      <c r="AX30" s="233"/>
      <c r="AY30" s="3"/>
      <c r="AZ30" s="3"/>
      <c r="BA30" s="27"/>
    </row>
    <row r="31" spans="1:53" ht="14.1" customHeight="1">
      <c r="A31" s="220"/>
      <c r="B31" s="16"/>
      <c r="AA31" s="10"/>
      <c r="AL31" s="236"/>
    </row>
    <row r="32" spans="1:53" ht="14.1" customHeight="1">
      <c r="A32" s="220"/>
      <c r="B32" s="3102" t="s">
        <v>585</v>
      </c>
      <c r="C32" s="3103"/>
      <c r="D32" s="3104" t="s">
        <v>669</v>
      </c>
      <c r="E32" s="3104"/>
      <c r="F32" s="3104"/>
      <c r="G32" s="3104"/>
      <c r="H32" s="3104"/>
      <c r="I32" s="3104"/>
      <c r="J32" s="3104"/>
      <c r="K32" s="3104"/>
      <c r="L32" s="3104"/>
      <c r="M32" s="3104"/>
      <c r="N32" s="3104"/>
      <c r="O32" s="3104"/>
      <c r="P32" s="3104"/>
      <c r="Q32" s="3104"/>
      <c r="R32" s="3104"/>
      <c r="S32" s="3104"/>
      <c r="T32" s="3104"/>
      <c r="U32" s="3104"/>
      <c r="V32" s="3104"/>
      <c r="W32" s="3104"/>
      <c r="X32" s="3104"/>
      <c r="Y32" s="3104"/>
      <c r="AA32" s="217" t="s">
        <v>497</v>
      </c>
      <c r="AB32" s="4151" t="s">
        <v>289</v>
      </c>
      <c r="AC32" s="4151"/>
      <c r="AD32" s="4151"/>
      <c r="AE32" s="4151"/>
      <c r="AF32" s="4151"/>
      <c r="AG32" s="4151"/>
      <c r="AH32" s="4151"/>
      <c r="AI32" s="4151"/>
      <c r="AJ32" s="4151"/>
      <c r="AK32" s="4151"/>
      <c r="AL32" s="236"/>
    </row>
    <row r="33" spans="1:71" ht="14.1" customHeight="1">
      <c r="A33" s="220"/>
      <c r="B33" s="16"/>
      <c r="D33" s="209" t="s">
        <v>590</v>
      </c>
      <c r="E33" s="4347" t="s">
        <v>1502</v>
      </c>
      <c r="F33" s="4347"/>
      <c r="G33" s="4347"/>
      <c r="H33" s="4347"/>
      <c r="I33" s="4347"/>
      <c r="J33" s="4347"/>
      <c r="K33" s="4347"/>
      <c r="L33" s="4347"/>
      <c r="M33" s="4347"/>
      <c r="N33" s="4347"/>
      <c r="O33" s="4347"/>
      <c r="P33" s="4347"/>
      <c r="Q33" s="4347"/>
      <c r="R33" s="4347"/>
      <c r="S33" s="4347"/>
      <c r="T33" s="4347"/>
      <c r="U33" s="4347"/>
      <c r="V33" s="4347"/>
      <c r="W33" s="4347"/>
      <c r="X33" s="4347"/>
      <c r="Y33" s="4347"/>
      <c r="AA33" s="18"/>
      <c r="AB33" s="4151"/>
      <c r="AC33" s="4151"/>
      <c r="AD33" s="4151"/>
      <c r="AE33" s="4151"/>
      <c r="AF33" s="4151"/>
      <c r="AG33" s="4151"/>
      <c r="AH33" s="4151"/>
      <c r="AI33" s="4151"/>
      <c r="AJ33" s="4151"/>
      <c r="AK33" s="4151"/>
      <c r="AL33" s="158"/>
    </row>
    <row r="34" spans="1:71" ht="14.1" customHeight="1">
      <c r="A34" s="220"/>
      <c r="B34" s="16"/>
      <c r="D34" s="209"/>
      <c r="E34" s="4348"/>
      <c r="F34" s="4348"/>
      <c r="G34" s="4348"/>
      <c r="H34" s="4348"/>
      <c r="I34" s="4348"/>
      <c r="J34" s="4348"/>
      <c r="K34" s="4348"/>
      <c r="L34" s="4348"/>
      <c r="M34" s="4348"/>
      <c r="N34" s="4348"/>
      <c r="O34" s="4348"/>
      <c r="P34" s="4348"/>
      <c r="Q34" s="4348"/>
      <c r="R34" s="4348"/>
      <c r="S34" s="4348"/>
      <c r="T34" s="4348"/>
      <c r="U34" s="4348"/>
      <c r="V34" s="4348"/>
      <c r="W34" s="4348"/>
      <c r="X34" s="4348"/>
      <c r="Y34" s="4348"/>
      <c r="Z34" s="220"/>
      <c r="AA34" s="219" t="s">
        <v>15</v>
      </c>
      <c r="AB34" s="4323" t="s">
        <v>1172</v>
      </c>
      <c r="AC34" s="4323"/>
      <c r="AD34" s="4323"/>
      <c r="AE34" s="4323"/>
      <c r="AF34" s="4323"/>
      <c r="AG34" s="4323"/>
      <c r="AH34" s="4323"/>
      <c r="AI34" s="4323"/>
      <c r="AJ34" s="4323"/>
      <c r="AK34" s="4323"/>
      <c r="AL34" s="15"/>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row>
    <row r="35" spans="1:71" ht="14.1" customHeight="1">
      <c r="A35" s="220"/>
      <c r="B35" s="16"/>
      <c r="D35" s="4349"/>
      <c r="E35" s="4350"/>
      <c r="F35" s="4350"/>
      <c r="G35" s="4350"/>
      <c r="H35" s="4350"/>
      <c r="I35" s="4351" t="s">
        <v>76</v>
      </c>
      <c r="J35" s="4352"/>
      <c r="K35" s="4352"/>
      <c r="L35" s="4352"/>
      <c r="M35" s="4353"/>
      <c r="N35" s="4354" t="s">
        <v>77</v>
      </c>
      <c r="O35" s="4355"/>
      <c r="P35" s="4355"/>
      <c r="Q35" s="4355"/>
      <c r="R35" s="4356"/>
      <c r="S35" s="4357" t="s">
        <v>1274</v>
      </c>
      <c r="T35" s="4331"/>
      <c r="U35" s="4331"/>
      <c r="V35" s="4331"/>
      <c r="W35" s="4331"/>
      <c r="X35" s="4358" t="s">
        <v>245</v>
      </c>
      <c r="Y35" s="4331"/>
      <c r="Z35" s="4331"/>
      <c r="AA35" s="4331"/>
      <c r="AB35" s="4331"/>
      <c r="AC35" s="4331"/>
      <c r="AD35" s="4332"/>
      <c r="AE35" s="4331" t="s">
        <v>1340</v>
      </c>
      <c r="AF35" s="4331"/>
      <c r="AG35" s="4331"/>
      <c r="AH35" s="4331"/>
      <c r="AI35" s="4331"/>
      <c r="AJ35" s="4332"/>
      <c r="AL35" s="37"/>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row>
    <row r="36" spans="1:71" ht="14.1" customHeight="1">
      <c r="A36" s="220"/>
      <c r="B36" s="16"/>
      <c r="D36" s="4333" t="s">
        <v>1341</v>
      </c>
      <c r="E36" s="4334"/>
      <c r="F36" s="4334"/>
      <c r="G36" s="4334"/>
      <c r="H36" s="4334"/>
      <c r="I36" s="4335"/>
      <c r="J36" s="4336"/>
      <c r="K36" s="4336"/>
      <c r="L36" s="4336"/>
      <c r="M36" s="4337"/>
      <c r="N36" s="4338"/>
      <c r="O36" s="4339"/>
      <c r="P36" s="4339"/>
      <c r="Q36" s="4339"/>
      <c r="R36" s="4340"/>
      <c r="S36" s="3010"/>
      <c r="T36" s="4341"/>
      <c r="U36" s="4341"/>
      <c r="V36" s="4341"/>
      <c r="W36" s="4342"/>
      <c r="X36" s="4343"/>
      <c r="Y36" s="4341"/>
      <c r="Z36" s="4341"/>
      <c r="AA36" s="4341"/>
      <c r="AB36" s="4341"/>
      <c r="AC36" s="4341"/>
      <c r="AD36" s="4344"/>
      <c r="AE36" s="4345"/>
      <c r="AF36" s="4345"/>
      <c r="AG36" s="4345"/>
      <c r="AH36" s="4345"/>
      <c r="AI36" s="4345"/>
      <c r="AJ36" s="4346"/>
      <c r="AK36" s="227"/>
      <c r="AL36" s="37"/>
      <c r="AN36" s="166"/>
      <c r="AO36" s="22"/>
      <c r="AP36" s="3"/>
      <c r="AQ36" s="3"/>
      <c r="AR36" s="3"/>
      <c r="AS36" s="3"/>
      <c r="AT36" s="3"/>
      <c r="AU36" s="3"/>
      <c r="AV36" s="3"/>
      <c r="AW36" s="3"/>
      <c r="AX36" s="3"/>
      <c r="AY36" s="3"/>
      <c r="AZ36" s="3"/>
      <c r="BA36" s="3"/>
      <c r="BB36" s="3"/>
      <c r="BC36" s="3"/>
      <c r="BD36" s="3"/>
      <c r="BE36" s="3"/>
      <c r="BF36" s="3"/>
      <c r="BG36" s="3"/>
      <c r="BH36" s="3"/>
      <c r="BI36" s="3"/>
      <c r="BJ36" s="3"/>
      <c r="BK36" s="3"/>
      <c r="BL36" s="3"/>
      <c r="BM36" s="23"/>
      <c r="BN36" s="3"/>
      <c r="BO36" s="3"/>
      <c r="BP36" s="3"/>
      <c r="BQ36" s="3"/>
      <c r="BR36" s="3"/>
      <c r="BS36" s="3"/>
    </row>
    <row r="37" spans="1:71" ht="14.1" customHeight="1">
      <c r="A37" s="220"/>
      <c r="B37" s="16"/>
      <c r="D37" s="4372" t="s">
        <v>1342</v>
      </c>
      <c r="E37" s="4373"/>
      <c r="F37" s="4373"/>
      <c r="G37" s="4373"/>
      <c r="H37" s="4373"/>
      <c r="I37" s="4374"/>
      <c r="J37" s="4375"/>
      <c r="K37" s="4375"/>
      <c r="L37" s="4375"/>
      <c r="M37" s="4376"/>
      <c r="N37" s="4377"/>
      <c r="O37" s="4378"/>
      <c r="P37" s="4378"/>
      <c r="Q37" s="4378"/>
      <c r="R37" s="4379"/>
      <c r="S37" s="3019"/>
      <c r="T37" s="3020"/>
      <c r="U37" s="3020"/>
      <c r="V37" s="3020"/>
      <c r="W37" s="4380"/>
      <c r="X37" s="4381"/>
      <c r="Y37" s="3020"/>
      <c r="Z37" s="3020"/>
      <c r="AA37" s="3020"/>
      <c r="AB37" s="3020"/>
      <c r="AC37" s="3020"/>
      <c r="AD37" s="3021"/>
      <c r="AE37" s="4382"/>
      <c r="AF37" s="4382"/>
      <c r="AG37" s="4382"/>
      <c r="AH37" s="4382"/>
      <c r="AI37" s="4382"/>
      <c r="AJ37" s="4383"/>
      <c r="AK37" s="227"/>
      <c r="AL37" s="37"/>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row>
    <row r="38" spans="1:71" ht="14.1" customHeight="1">
      <c r="A38" s="220"/>
      <c r="B38" s="16"/>
      <c r="D38" s="2994" t="s">
        <v>1341</v>
      </c>
      <c r="E38" s="2991"/>
      <c r="F38" s="2991"/>
      <c r="G38" s="2991"/>
      <c r="H38" s="2991"/>
      <c r="I38" s="4359"/>
      <c r="J38" s="4360"/>
      <c r="K38" s="4360"/>
      <c r="L38" s="4360"/>
      <c r="M38" s="4361"/>
      <c r="N38" s="4362"/>
      <c r="O38" s="4363"/>
      <c r="P38" s="4363"/>
      <c r="Q38" s="4363"/>
      <c r="R38" s="4364"/>
      <c r="S38" s="4365"/>
      <c r="T38" s="4366"/>
      <c r="U38" s="4366"/>
      <c r="V38" s="4366"/>
      <c r="W38" s="4367"/>
      <c r="X38" s="4368"/>
      <c r="Y38" s="4366"/>
      <c r="Z38" s="4366"/>
      <c r="AA38" s="4366"/>
      <c r="AB38" s="4366"/>
      <c r="AC38" s="4366"/>
      <c r="AD38" s="4369"/>
      <c r="AE38" s="4370"/>
      <c r="AF38" s="4370"/>
      <c r="AG38" s="4370"/>
      <c r="AH38" s="4370"/>
      <c r="AI38" s="4370"/>
      <c r="AJ38" s="4371"/>
      <c r="AL38" s="37"/>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row>
    <row r="39" spans="1:71" ht="14.1" customHeight="1">
      <c r="A39" s="220"/>
      <c r="B39" s="16"/>
      <c r="AA39" s="216"/>
      <c r="AB39" s="32"/>
      <c r="AC39" s="32"/>
      <c r="AJ39" s="311"/>
      <c r="AL39" s="37"/>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row>
    <row r="40" spans="1:71" ht="14.1" customHeight="1">
      <c r="A40" s="220"/>
      <c r="B40" s="3102" t="s">
        <v>491</v>
      </c>
      <c r="C40" s="3103"/>
      <c r="D40" s="3104" t="s">
        <v>670</v>
      </c>
      <c r="E40" s="3104"/>
      <c r="F40" s="3104"/>
      <c r="G40" s="3104"/>
      <c r="H40" s="3104"/>
      <c r="I40" s="3104"/>
      <c r="J40" s="3104"/>
      <c r="K40" s="3104"/>
      <c r="L40" s="3104"/>
      <c r="M40" s="3104"/>
      <c r="N40" s="3104"/>
      <c r="O40" s="3104"/>
      <c r="P40" s="3104"/>
      <c r="Q40" s="3104"/>
      <c r="R40" s="3104"/>
      <c r="S40" s="3104"/>
      <c r="T40" s="3104"/>
      <c r="U40" s="3104"/>
      <c r="V40" s="3104"/>
      <c r="W40" s="3104"/>
      <c r="X40" s="3104"/>
      <c r="Y40" s="3104"/>
      <c r="Z40" s="220"/>
      <c r="AA40" s="217" t="s">
        <v>15</v>
      </c>
      <c r="AB40" s="4384" t="s">
        <v>1343</v>
      </c>
      <c r="AC40" s="4384"/>
      <c r="AD40" s="4384"/>
      <c r="AE40" s="4384"/>
      <c r="AF40" s="4384"/>
      <c r="AG40" s="4384"/>
      <c r="AH40" s="4384"/>
      <c r="AI40" s="4384"/>
      <c r="AJ40" s="4384"/>
      <c r="AK40" s="4384"/>
      <c r="AL40" s="236"/>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row>
    <row r="41" spans="1:71" ht="14.1" customHeight="1">
      <c r="A41" s="220"/>
      <c r="B41" s="13"/>
      <c r="D41" s="3307" t="s">
        <v>321</v>
      </c>
      <c r="E41" s="3307"/>
      <c r="F41" s="3307"/>
      <c r="G41" s="3307"/>
      <c r="H41" s="3307"/>
      <c r="I41" s="3307"/>
      <c r="J41" s="3307"/>
      <c r="K41" s="3307"/>
      <c r="L41" s="3307"/>
      <c r="M41" s="3307"/>
      <c r="N41" s="3307"/>
      <c r="O41" s="3307"/>
      <c r="P41" s="3307"/>
      <c r="Q41" s="3307"/>
      <c r="R41" s="3307"/>
      <c r="S41" s="3307"/>
      <c r="T41" s="3307"/>
      <c r="U41" s="3307"/>
      <c r="V41" s="3307"/>
      <c r="W41" s="3307"/>
      <c r="X41" s="3307"/>
      <c r="Y41" s="3307"/>
      <c r="AA41" s="217"/>
      <c r="AB41" s="4151" t="s">
        <v>1344</v>
      </c>
      <c r="AC41" s="4151"/>
      <c r="AD41" s="4151"/>
      <c r="AE41" s="4151"/>
      <c r="AF41" s="4151"/>
      <c r="AG41" s="4151"/>
      <c r="AH41" s="4151"/>
      <c r="AI41" s="4151"/>
      <c r="AJ41" s="4151"/>
      <c r="AK41" s="4151"/>
      <c r="AL41" s="236"/>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c r="BR41" s="230"/>
      <c r="BS41" s="230"/>
    </row>
    <row r="42" spans="1:71" ht="14.1" customHeight="1">
      <c r="A42" s="220"/>
      <c r="B42" s="13"/>
      <c r="C42" s="220"/>
      <c r="D42" s="234" t="s">
        <v>35</v>
      </c>
      <c r="E42" s="4246" t="s">
        <v>1345</v>
      </c>
      <c r="F42" s="4246"/>
      <c r="G42" s="4246"/>
      <c r="H42" s="4246"/>
      <c r="I42" s="292" t="s">
        <v>116</v>
      </c>
      <c r="K42" s="4385" t="s">
        <v>537</v>
      </c>
      <c r="L42" s="4385"/>
      <c r="M42" s="41" t="s">
        <v>127</v>
      </c>
      <c r="O42" s="4246" t="s">
        <v>538</v>
      </c>
      <c r="P42" s="4247"/>
      <c r="Q42" s="4247"/>
      <c r="R42" s="4247"/>
      <c r="S42" s="41" t="s">
        <v>127</v>
      </c>
      <c r="U42" s="3307" t="s">
        <v>822</v>
      </c>
      <c r="V42" s="3307"/>
      <c r="W42" s="3307"/>
      <c r="X42" s="3307"/>
      <c r="Y42" s="3307"/>
      <c r="Z42" s="312" t="s">
        <v>17</v>
      </c>
      <c r="AA42" s="217"/>
      <c r="AB42" s="4151"/>
      <c r="AC42" s="4151"/>
      <c r="AD42" s="4151"/>
      <c r="AE42" s="4151"/>
      <c r="AF42" s="4151"/>
      <c r="AG42" s="4151"/>
      <c r="AH42" s="4151"/>
      <c r="AI42" s="4151"/>
      <c r="AJ42" s="4151"/>
      <c r="AK42" s="4151"/>
      <c r="AL42" s="147"/>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c r="BS42" s="230"/>
    </row>
    <row r="43" spans="1:71" ht="14.1" customHeight="1">
      <c r="A43" s="220"/>
      <c r="B43" s="13"/>
      <c r="C43" s="220"/>
      <c r="AA43" s="169"/>
      <c r="AB43" s="4151"/>
      <c r="AC43" s="4151"/>
      <c r="AD43" s="4151"/>
      <c r="AE43" s="4151"/>
      <c r="AF43" s="4151"/>
      <c r="AG43" s="4151"/>
      <c r="AH43" s="4151"/>
      <c r="AI43" s="4151"/>
      <c r="AJ43" s="4151"/>
      <c r="AK43" s="4151"/>
      <c r="AL43" s="151"/>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row>
    <row r="44" spans="1:71" ht="14.1" customHeight="1">
      <c r="A44" s="220"/>
      <c r="B44" s="13"/>
      <c r="C44" s="220"/>
      <c r="D44" s="234" t="s">
        <v>32</v>
      </c>
      <c r="E44" s="4386" t="s">
        <v>1346</v>
      </c>
      <c r="F44" s="4386"/>
      <c r="G44" s="4386"/>
      <c r="H44" s="4386"/>
      <c r="I44" s="292" t="s">
        <v>116</v>
      </c>
      <c r="K44" s="3307" t="s">
        <v>1347</v>
      </c>
      <c r="L44" s="3307"/>
      <c r="M44" s="3307"/>
      <c r="N44" s="3307"/>
      <c r="O44" s="41" t="s">
        <v>127</v>
      </c>
      <c r="Q44" s="3104" t="s">
        <v>1348</v>
      </c>
      <c r="R44" s="3104"/>
      <c r="S44" s="3104"/>
      <c r="T44" s="3104"/>
      <c r="U44" s="11" t="s">
        <v>140</v>
      </c>
      <c r="X44" s="228"/>
      <c r="Y44" s="228"/>
      <c r="AA44" s="217" t="s">
        <v>15</v>
      </c>
      <c r="AB44" s="4151" t="s">
        <v>745</v>
      </c>
      <c r="AC44" s="4151"/>
      <c r="AD44" s="4151"/>
      <c r="AE44" s="4151"/>
      <c r="AF44" s="4151"/>
      <c r="AG44" s="4151"/>
      <c r="AH44" s="4151"/>
      <c r="AI44" s="4151"/>
      <c r="AJ44" s="4151"/>
      <c r="AK44" s="4151"/>
      <c r="AL44" s="151"/>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20"/>
    </row>
    <row r="45" spans="1:71" ht="14.1" customHeight="1">
      <c r="A45" s="220"/>
      <c r="B45" s="13"/>
      <c r="C45" s="220"/>
      <c r="D45" s="220"/>
      <c r="E45" s="2"/>
      <c r="F45" s="2"/>
      <c r="G45" s="2"/>
      <c r="H45" s="2"/>
      <c r="I45" s="2"/>
      <c r="O45" s="2"/>
      <c r="W45" s="2"/>
      <c r="X45" s="2"/>
      <c r="Y45" s="2"/>
      <c r="AA45" s="217"/>
      <c r="AB45" s="4151"/>
      <c r="AC45" s="4151"/>
      <c r="AD45" s="4151"/>
      <c r="AE45" s="4151"/>
      <c r="AF45" s="4151"/>
      <c r="AG45" s="4151"/>
      <c r="AH45" s="4151"/>
      <c r="AI45" s="4151"/>
      <c r="AJ45" s="4151"/>
      <c r="AK45" s="4151"/>
      <c r="AL45" s="37"/>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20"/>
    </row>
    <row r="46" spans="1:71" ht="14.1" customHeight="1">
      <c r="A46" s="220"/>
      <c r="B46" s="13"/>
      <c r="D46" s="234" t="s">
        <v>38</v>
      </c>
      <c r="E46" s="4386" t="s">
        <v>1349</v>
      </c>
      <c r="F46" s="4386"/>
      <c r="G46" s="4386"/>
      <c r="H46" s="4386"/>
      <c r="I46" s="292" t="s">
        <v>116</v>
      </c>
      <c r="K46" s="4387" t="s">
        <v>820</v>
      </c>
      <c r="L46" s="4387"/>
      <c r="M46" s="4387"/>
      <c r="N46" s="4387"/>
      <c r="O46" s="41" t="s">
        <v>127</v>
      </c>
      <c r="Q46" s="4387" t="s">
        <v>821</v>
      </c>
      <c r="R46" s="4387"/>
      <c r="S46" s="4387"/>
      <c r="T46" s="4387"/>
      <c r="U46" s="4387"/>
      <c r="V46" s="11" t="s">
        <v>140</v>
      </c>
      <c r="W46" s="282"/>
      <c r="Y46" s="228"/>
      <c r="AA46" s="8"/>
      <c r="AB46" s="4151"/>
      <c r="AC46" s="4151"/>
      <c r="AD46" s="4151"/>
      <c r="AE46" s="4151"/>
      <c r="AF46" s="4151"/>
      <c r="AG46" s="4151"/>
      <c r="AH46" s="4151"/>
      <c r="AI46" s="4151"/>
      <c r="AJ46" s="4151"/>
      <c r="AK46" s="4151"/>
      <c r="AL46" s="147"/>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20"/>
    </row>
    <row r="47" spans="1:71" ht="14.1" customHeight="1">
      <c r="A47" s="220"/>
      <c r="B47" s="16"/>
      <c r="AA47" s="10"/>
      <c r="AL47" s="12"/>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20"/>
    </row>
    <row r="48" spans="1:71" ht="14.1" customHeight="1">
      <c r="A48" s="220"/>
      <c r="B48" s="3102" t="s">
        <v>490</v>
      </c>
      <c r="C48" s="3103"/>
      <c r="D48" s="3104" t="s">
        <v>671</v>
      </c>
      <c r="E48" s="3104"/>
      <c r="F48" s="3104"/>
      <c r="G48" s="3104"/>
      <c r="H48" s="3104"/>
      <c r="I48" s="3104"/>
      <c r="J48" s="3104"/>
      <c r="K48" s="3104"/>
      <c r="L48" s="3104"/>
      <c r="M48" s="3104"/>
      <c r="N48" s="3104"/>
      <c r="O48" s="3104"/>
      <c r="P48" s="3104"/>
      <c r="Q48" s="3104"/>
      <c r="R48" s="3104"/>
      <c r="S48" s="3104"/>
      <c r="T48" s="3104"/>
      <c r="U48" s="3104"/>
      <c r="V48" s="3104"/>
      <c r="W48" s="3104"/>
      <c r="X48" s="3104"/>
      <c r="Y48" s="3104"/>
      <c r="AA48" s="217" t="s">
        <v>15</v>
      </c>
      <c r="AB48" s="4151" t="s">
        <v>1173</v>
      </c>
      <c r="AC48" s="4151"/>
      <c r="AD48" s="4151"/>
      <c r="AE48" s="4151"/>
      <c r="AF48" s="4151"/>
      <c r="AG48" s="4151"/>
      <c r="AH48" s="4151"/>
      <c r="AI48" s="4151"/>
      <c r="AJ48" s="4151"/>
      <c r="AK48" s="4151"/>
      <c r="AL48" s="12"/>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20"/>
    </row>
    <row r="49" spans="1:71" ht="14.1" customHeight="1">
      <c r="A49" s="220"/>
      <c r="B49" s="13"/>
      <c r="C49" s="220"/>
      <c r="AA49" s="271"/>
      <c r="AB49" s="4151"/>
      <c r="AC49" s="4151"/>
      <c r="AD49" s="4151"/>
      <c r="AE49" s="4151"/>
      <c r="AF49" s="4151"/>
      <c r="AG49" s="4151"/>
      <c r="AH49" s="4151"/>
      <c r="AI49" s="4151"/>
      <c r="AJ49" s="4151"/>
      <c r="AK49" s="4151"/>
      <c r="AL49" s="12"/>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20"/>
    </row>
    <row r="50" spans="1:71" ht="14.1" customHeight="1">
      <c r="A50" s="220"/>
      <c r="B50" s="3281" t="s">
        <v>487</v>
      </c>
      <c r="C50" s="3282"/>
      <c r="D50" s="3307" t="s">
        <v>1398</v>
      </c>
      <c r="E50" s="3307"/>
      <c r="F50" s="3307"/>
      <c r="G50" s="3307"/>
      <c r="H50" s="3307"/>
      <c r="I50" s="3307"/>
      <c r="J50" s="3307"/>
      <c r="K50" s="3307"/>
      <c r="L50" s="3307"/>
      <c r="M50" s="3307"/>
      <c r="N50" s="3307"/>
      <c r="O50" s="3307"/>
      <c r="P50" s="3307"/>
      <c r="Q50" s="3307"/>
      <c r="R50" s="3307"/>
      <c r="S50" s="3307"/>
      <c r="T50" s="3307"/>
      <c r="U50" s="3307"/>
      <c r="V50" s="3307"/>
      <c r="W50" s="3307"/>
      <c r="X50" s="3307"/>
      <c r="AA50" s="191"/>
      <c r="AB50" s="4151"/>
      <c r="AC50" s="4151"/>
      <c r="AD50" s="4151"/>
      <c r="AE50" s="4151"/>
      <c r="AF50" s="4151"/>
      <c r="AG50" s="4151"/>
      <c r="AH50" s="4151"/>
      <c r="AI50" s="4151"/>
      <c r="AJ50" s="4151"/>
      <c r="AK50" s="4151"/>
      <c r="AL50" s="12"/>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20"/>
    </row>
    <row r="51" spans="1:71" ht="14.1" customHeight="1">
      <c r="A51" s="220"/>
      <c r="B51" s="13"/>
      <c r="D51" s="11" t="s">
        <v>472</v>
      </c>
      <c r="E51" s="3283" t="s">
        <v>1399</v>
      </c>
      <c r="F51" s="3283"/>
      <c r="G51" s="3283"/>
      <c r="H51" s="3283"/>
      <c r="I51" s="3283"/>
      <c r="J51" s="3283"/>
      <c r="K51" s="3283"/>
      <c r="L51" s="3283"/>
      <c r="M51" s="3283"/>
      <c r="N51" s="3283"/>
      <c r="O51" s="3283"/>
      <c r="P51" s="3283"/>
      <c r="Q51" s="3283"/>
      <c r="R51" s="3283"/>
      <c r="S51" s="3283"/>
      <c r="T51" s="3283"/>
      <c r="U51" s="3283"/>
      <c r="V51" s="3283"/>
      <c r="W51" s="3283"/>
      <c r="X51" s="3283"/>
      <c r="Y51" s="3283"/>
      <c r="AA51" s="217" t="s">
        <v>15</v>
      </c>
      <c r="AB51" s="4151" t="s">
        <v>1489</v>
      </c>
      <c r="AC51" s="4151"/>
      <c r="AD51" s="4151"/>
      <c r="AE51" s="4151"/>
      <c r="AF51" s="4151"/>
      <c r="AG51" s="4151"/>
      <c r="AH51" s="4151"/>
      <c r="AI51" s="4151"/>
      <c r="AJ51" s="4151"/>
      <c r="AK51" s="4151"/>
      <c r="AL51" s="151"/>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20"/>
    </row>
    <row r="52" spans="1:71" ht="14.1" customHeight="1">
      <c r="A52" s="220"/>
      <c r="B52" s="13"/>
      <c r="C52" s="220"/>
      <c r="D52" s="44"/>
      <c r="E52" s="3283"/>
      <c r="F52" s="3283"/>
      <c r="G52" s="3283"/>
      <c r="H52" s="3283"/>
      <c r="I52" s="3283"/>
      <c r="J52" s="3283"/>
      <c r="K52" s="3283"/>
      <c r="L52" s="3283"/>
      <c r="M52" s="3283"/>
      <c r="N52" s="3283"/>
      <c r="O52" s="3283"/>
      <c r="P52" s="3283"/>
      <c r="Q52" s="3283"/>
      <c r="R52" s="3283"/>
      <c r="S52" s="3283"/>
      <c r="T52" s="3283"/>
      <c r="U52" s="3283"/>
      <c r="V52" s="3283"/>
      <c r="W52" s="3283"/>
      <c r="X52" s="3283"/>
      <c r="Y52" s="3283"/>
      <c r="AA52" s="18"/>
      <c r="AB52" s="4151"/>
      <c r="AC52" s="4151"/>
      <c r="AD52" s="4151"/>
      <c r="AE52" s="4151"/>
      <c r="AF52" s="4151"/>
      <c r="AG52" s="4151"/>
      <c r="AH52" s="4151"/>
      <c r="AI52" s="4151"/>
      <c r="AJ52" s="4151"/>
      <c r="AK52" s="4151"/>
      <c r="AL52" s="151"/>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row>
    <row r="53" spans="1:71" ht="14.1" customHeight="1">
      <c r="A53" s="220"/>
      <c r="B53" s="13"/>
      <c r="AA53" s="18"/>
      <c r="AB53" s="4151"/>
      <c r="AC53" s="4151"/>
      <c r="AD53" s="4151"/>
      <c r="AE53" s="4151"/>
      <c r="AF53" s="4151"/>
      <c r="AG53" s="4151"/>
      <c r="AH53" s="4151"/>
      <c r="AI53" s="4151"/>
      <c r="AJ53" s="4151"/>
      <c r="AK53" s="4151"/>
      <c r="AL53" s="151"/>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row>
    <row r="54" spans="1:71" ht="14.1" customHeight="1">
      <c r="A54" s="220"/>
      <c r="B54" s="13"/>
      <c r="D54" s="234" t="s">
        <v>470</v>
      </c>
      <c r="E54" s="3283" t="s">
        <v>1400</v>
      </c>
      <c r="F54" s="3283"/>
      <c r="G54" s="3283"/>
      <c r="H54" s="3283"/>
      <c r="I54" s="3283"/>
      <c r="J54" s="3283"/>
      <c r="K54" s="3283"/>
      <c r="L54" s="3283"/>
      <c r="M54" s="3283"/>
      <c r="N54" s="3283"/>
      <c r="O54" s="3283"/>
      <c r="P54" s="3283"/>
      <c r="Q54" s="3283"/>
      <c r="R54" s="3283"/>
      <c r="S54" s="3283"/>
      <c r="T54" s="3283"/>
      <c r="U54" s="3283"/>
      <c r="V54" s="3283"/>
      <c r="W54" s="3283"/>
      <c r="X54" s="3283"/>
      <c r="Y54" s="3283"/>
      <c r="AA54" s="217"/>
      <c r="AB54" s="4151"/>
      <c r="AC54" s="4151"/>
      <c r="AD54" s="4151"/>
      <c r="AE54" s="4151"/>
      <c r="AF54" s="4151"/>
      <c r="AG54" s="4151"/>
      <c r="AH54" s="4151"/>
      <c r="AI54" s="4151"/>
      <c r="AJ54" s="4151"/>
      <c r="AK54" s="4151"/>
      <c r="AL54" s="15"/>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row>
    <row r="55" spans="1:71" ht="14.1" customHeight="1">
      <c r="A55" s="220"/>
      <c r="B55" s="16"/>
      <c r="E55" s="3283"/>
      <c r="F55" s="3283"/>
      <c r="G55" s="3283"/>
      <c r="H55" s="3283"/>
      <c r="I55" s="3283"/>
      <c r="J55" s="3283"/>
      <c r="K55" s="3283"/>
      <c r="L55" s="3283"/>
      <c r="M55" s="3283"/>
      <c r="N55" s="3283"/>
      <c r="O55" s="3283"/>
      <c r="P55" s="3283"/>
      <c r="Q55" s="3283"/>
      <c r="R55" s="3283"/>
      <c r="S55" s="3283"/>
      <c r="T55" s="3283"/>
      <c r="U55" s="3283"/>
      <c r="V55" s="3283"/>
      <c r="W55" s="3283"/>
      <c r="X55" s="3283"/>
      <c r="Y55" s="3283"/>
      <c r="Z55" s="312"/>
      <c r="AA55" s="217" t="s">
        <v>127</v>
      </c>
      <c r="AB55" s="4151" t="s">
        <v>1401</v>
      </c>
      <c r="AC55" s="4151"/>
      <c r="AD55" s="4151"/>
      <c r="AE55" s="4151"/>
      <c r="AF55" s="4151"/>
      <c r="AG55" s="4151"/>
      <c r="AH55" s="4151"/>
      <c r="AI55" s="4151"/>
      <c r="AJ55" s="4151"/>
      <c r="AK55" s="4151"/>
      <c r="AL55" s="15"/>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row>
    <row r="56" spans="1:71" ht="14.1" customHeight="1">
      <c r="A56" s="220"/>
      <c r="B56" s="259"/>
      <c r="C56" s="220"/>
      <c r="D56" s="53"/>
      <c r="E56" s="3283"/>
      <c r="F56" s="3283"/>
      <c r="G56" s="3283"/>
      <c r="H56" s="3283"/>
      <c r="I56" s="3283"/>
      <c r="J56" s="3283"/>
      <c r="K56" s="3283"/>
      <c r="L56" s="3283"/>
      <c r="M56" s="3283"/>
      <c r="N56" s="3283"/>
      <c r="O56" s="3283"/>
      <c r="P56" s="3283"/>
      <c r="Q56" s="3283"/>
      <c r="R56" s="3283"/>
      <c r="S56" s="3283"/>
      <c r="T56" s="3283"/>
      <c r="U56" s="3283"/>
      <c r="V56" s="3283"/>
      <c r="W56" s="3283"/>
      <c r="X56" s="3283"/>
      <c r="Y56" s="3283"/>
      <c r="AA56" s="271"/>
      <c r="AB56" s="4151"/>
      <c r="AC56" s="4151"/>
      <c r="AD56" s="4151"/>
      <c r="AE56" s="4151"/>
      <c r="AF56" s="4151"/>
      <c r="AG56" s="4151"/>
      <c r="AH56" s="4151"/>
      <c r="AI56" s="4151"/>
      <c r="AJ56" s="4151"/>
      <c r="AK56" s="4151"/>
      <c r="AL56" s="15"/>
    </row>
    <row r="57" spans="1:71" ht="14.1" customHeight="1">
      <c r="A57" s="220"/>
      <c r="B57" s="155"/>
      <c r="C57" s="220"/>
      <c r="D57" s="53"/>
      <c r="E57" s="3283"/>
      <c r="F57" s="3283"/>
      <c r="G57" s="3283"/>
      <c r="H57" s="3283"/>
      <c r="I57" s="3283"/>
      <c r="J57" s="3283"/>
      <c r="K57" s="3283"/>
      <c r="L57" s="3283"/>
      <c r="M57" s="3283"/>
      <c r="N57" s="3283"/>
      <c r="O57" s="3283"/>
      <c r="P57" s="3283"/>
      <c r="Q57" s="3283"/>
      <c r="R57" s="3283"/>
      <c r="S57" s="3283"/>
      <c r="T57" s="3283"/>
      <c r="U57" s="3283"/>
      <c r="V57" s="3283"/>
      <c r="W57" s="3283"/>
      <c r="X57" s="3283"/>
      <c r="Y57" s="3283"/>
      <c r="Z57" s="312"/>
      <c r="AA57" s="10"/>
      <c r="AB57" s="4151"/>
      <c r="AC57" s="4151"/>
      <c r="AD57" s="4151"/>
      <c r="AE57" s="4151"/>
      <c r="AF57" s="4151"/>
      <c r="AG57" s="4151"/>
      <c r="AH57" s="4151"/>
      <c r="AI57" s="4151"/>
      <c r="AJ57" s="4151"/>
      <c r="AK57" s="4151"/>
      <c r="AL57" s="151"/>
    </row>
    <row r="58" spans="1:71" ht="14.1" customHeight="1">
      <c r="A58" s="220"/>
      <c r="B58" s="13"/>
      <c r="C58" s="220"/>
      <c r="AA58" s="10"/>
      <c r="AB58" s="4151"/>
      <c r="AC58" s="4151"/>
      <c r="AD58" s="4151"/>
      <c r="AE58" s="4151"/>
      <c r="AF58" s="4151"/>
      <c r="AG58" s="4151"/>
      <c r="AH58" s="4151"/>
      <c r="AI58" s="4151"/>
      <c r="AJ58" s="4151"/>
      <c r="AK58" s="4151"/>
      <c r="AL58" s="12"/>
    </row>
    <row r="59" spans="1:71" ht="14.1" customHeight="1">
      <c r="A59" s="220"/>
      <c r="B59" s="16"/>
      <c r="D59" s="234" t="s">
        <v>471</v>
      </c>
      <c r="E59" s="3283" t="s">
        <v>1402</v>
      </c>
      <c r="F59" s="3283"/>
      <c r="G59" s="3283"/>
      <c r="H59" s="3283"/>
      <c r="I59" s="3283"/>
      <c r="J59" s="3283"/>
      <c r="K59" s="3283"/>
      <c r="L59" s="3283"/>
      <c r="M59" s="3283"/>
      <c r="N59" s="3283"/>
      <c r="O59" s="3283"/>
      <c r="P59" s="3283"/>
      <c r="Q59" s="3283"/>
      <c r="R59" s="3283"/>
      <c r="S59" s="3283"/>
      <c r="T59" s="3283"/>
      <c r="U59" s="3283"/>
      <c r="V59" s="3283"/>
      <c r="W59" s="3283"/>
      <c r="X59" s="3283"/>
      <c r="Y59" s="3283"/>
      <c r="AA59" s="10"/>
      <c r="AL59" s="12"/>
      <c r="AU59" s="227"/>
      <c r="AV59" s="227"/>
      <c r="AW59" s="227"/>
      <c r="AX59" s="227"/>
      <c r="AY59" s="227"/>
      <c r="AZ59" s="227"/>
      <c r="BA59" s="227"/>
      <c r="BB59" s="227"/>
      <c r="BC59" s="227"/>
      <c r="BD59" s="227"/>
    </row>
    <row r="60" spans="1:71" ht="14.1" customHeight="1">
      <c r="A60" s="220"/>
      <c r="B60" s="13"/>
      <c r="C60" s="220"/>
      <c r="D60" s="222"/>
      <c r="E60" s="3283"/>
      <c r="F60" s="3283"/>
      <c r="G60" s="3283"/>
      <c r="H60" s="3283"/>
      <c r="I60" s="3283"/>
      <c r="J60" s="3283"/>
      <c r="K60" s="3283"/>
      <c r="L60" s="3283"/>
      <c r="M60" s="3283"/>
      <c r="N60" s="3283"/>
      <c r="O60" s="3283"/>
      <c r="P60" s="3283"/>
      <c r="Q60" s="3283"/>
      <c r="R60" s="3283"/>
      <c r="S60" s="3283"/>
      <c r="T60" s="3283"/>
      <c r="U60" s="3283"/>
      <c r="V60" s="3283"/>
      <c r="W60" s="3283"/>
      <c r="X60" s="3283"/>
      <c r="Y60" s="3283"/>
      <c r="Z60" s="53"/>
      <c r="AA60" s="10"/>
      <c r="AL60" s="12"/>
      <c r="AT60" s="227"/>
      <c r="AU60" s="227"/>
      <c r="AV60" s="227"/>
      <c r="AW60" s="227"/>
      <c r="AX60" s="227"/>
      <c r="AY60" s="227"/>
      <c r="AZ60" s="227"/>
      <c r="BA60" s="227"/>
      <c r="BB60" s="227"/>
      <c r="BC60" s="227"/>
      <c r="BD60" s="227"/>
    </row>
    <row r="61" spans="1:71" ht="14.1" customHeight="1">
      <c r="A61" s="220"/>
      <c r="B61" s="13"/>
      <c r="C61" s="220"/>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220"/>
      <c r="AA61" s="10"/>
      <c r="AL61" s="12"/>
      <c r="AT61" s="227"/>
      <c r="AU61" s="227"/>
      <c r="AV61" s="227"/>
      <c r="AW61" s="227"/>
      <c r="AX61" s="227"/>
      <c r="AY61" s="227"/>
      <c r="AZ61" s="227"/>
      <c r="BA61" s="227"/>
      <c r="BB61" s="227"/>
      <c r="BC61" s="227"/>
      <c r="BD61" s="227"/>
    </row>
    <row r="62" spans="1:71" ht="8.1" customHeight="1" thickBot="1">
      <c r="B62" s="152"/>
      <c r="C62" s="7"/>
      <c r="D62" s="7"/>
      <c r="E62" s="7"/>
      <c r="F62" s="7"/>
      <c r="G62" s="7"/>
      <c r="H62" s="7"/>
      <c r="I62" s="7"/>
      <c r="J62" s="7"/>
      <c r="K62" s="7"/>
      <c r="L62" s="7"/>
      <c r="M62" s="7"/>
      <c r="N62" s="7"/>
      <c r="O62" s="7"/>
      <c r="P62" s="7"/>
      <c r="Q62" s="7"/>
      <c r="R62" s="7"/>
      <c r="S62" s="7"/>
      <c r="T62" s="7"/>
      <c r="U62" s="7"/>
      <c r="V62" s="7"/>
      <c r="W62" s="7"/>
      <c r="X62" s="7"/>
      <c r="Y62" s="7"/>
      <c r="Z62" s="7"/>
      <c r="AA62" s="309"/>
      <c r="AB62" s="7"/>
      <c r="AC62" s="7"/>
      <c r="AD62" s="7"/>
      <c r="AE62" s="7"/>
      <c r="AF62" s="7"/>
      <c r="AG62" s="7"/>
      <c r="AH62" s="7"/>
      <c r="AI62" s="7"/>
      <c r="AJ62" s="7"/>
      <c r="AK62" s="7"/>
      <c r="AL62" s="146"/>
    </row>
    <row r="63" spans="1:71" ht="14.1" customHeight="1"/>
    <row r="64" spans="1:71" ht="14.1" customHeight="1"/>
    <row r="65" spans="1:83" ht="14.1" customHeight="1"/>
    <row r="66" spans="1:83" ht="14.1" customHeight="1"/>
    <row r="67" spans="1:83" ht="14.1" customHeight="1">
      <c r="A67" s="220"/>
      <c r="AA67" s="11"/>
    </row>
    <row r="68" spans="1:83" ht="14.1" customHeight="1">
      <c r="A68" s="220"/>
      <c r="AA68" s="11"/>
      <c r="BU68" s="215"/>
      <c r="BV68" s="215"/>
      <c r="BW68" s="215"/>
      <c r="BX68" s="215"/>
      <c r="BY68" s="215"/>
      <c r="BZ68" s="215"/>
      <c r="CA68" s="215"/>
      <c r="CB68" s="215"/>
      <c r="CC68" s="215"/>
      <c r="CD68" s="215"/>
      <c r="CE68" s="28"/>
    </row>
    <row r="69" spans="1:83" ht="14.1" customHeight="1">
      <c r="A69" s="220"/>
      <c r="AA69" s="11"/>
      <c r="BU69" s="215"/>
      <c r="BV69" s="215"/>
      <c r="BW69" s="215"/>
      <c r="BX69" s="215"/>
      <c r="BY69" s="215"/>
      <c r="BZ69" s="215"/>
      <c r="CA69" s="215"/>
      <c r="CB69" s="215"/>
      <c r="CC69" s="215"/>
      <c r="CD69" s="215"/>
      <c r="CE69" s="28"/>
    </row>
    <row r="70" spans="1:83" ht="14.1" customHeight="1">
      <c r="A70" s="220"/>
      <c r="AA70" s="11"/>
      <c r="BU70" s="215"/>
      <c r="BV70" s="215"/>
      <c r="BW70" s="215"/>
      <c r="BX70" s="215"/>
      <c r="BY70" s="215"/>
      <c r="BZ70" s="215"/>
      <c r="CA70" s="215"/>
      <c r="CB70" s="215"/>
      <c r="CC70" s="215"/>
      <c r="CD70" s="215"/>
      <c r="CE70" s="28"/>
    </row>
    <row r="71" spans="1:83" ht="14.1" customHeight="1">
      <c r="A71" s="220"/>
      <c r="AA71" s="11"/>
      <c r="BU71" s="215"/>
      <c r="BV71" s="215"/>
      <c r="BW71" s="215"/>
      <c r="BX71" s="215"/>
      <c r="BY71" s="215"/>
      <c r="BZ71" s="215"/>
      <c r="CA71" s="215"/>
      <c r="CB71" s="215"/>
      <c r="CC71" s="161"/>
      <c r="CD71" s="161"/>
      <c r="CE71" s="28"/>
    </row>
    <row r="72" spans="1:83" ht="14.1" customHeight="1">
      <c r="A72" s="220"/>
      <c r="AA72" s="11"/>
      <c r="BU72" s="215"/>
      <c r="BV72" s="215"/>
      <c r="BW72" s="215"/>
      <c r="BX72" s="215"/>
      <c r="BY72" s="215"/>
      <c r="BZ72" s="215"/>
      <c r="CA72" s="215"/>
      <c r="CB72" s="215"/>
      <c r="CC72" s="215"/>
      <c r="CD72" s="215"/>
      <c r="CE72" s="28"/>
    </row>
    <row r="73" spans="1:83" ht="14.1" customHeight="1">
      <c r="A73" s="220"/>
      <c r="AA73" s="11"/>
      <c r="BU73" s="164"/>
      <c r="BV73" s="164"/>
      <c r="BW73" s="164"/>
      <c r="BX73" s="164"/>
      <c r="BY73" s="164"/>
      <c r="BZ73" s="164"/>
      <c r="CA73" s="164"/>
      <c r="CB73" s="164"/>
      <c r="CC73" s="215"/>
      <c r="CD73" s="215"/>
      <c r="CE73" s="28"/>
    </row>
    <row r="74" spans="1:83" ht="14.1" customHeight="1">
      <c r="A74" s="220"/>
      <c r="AA74" s="11"/>
    </row>
  </sheetData>
  <sheetProtection algorithmName="SHA-512" hashValue="LsjpRvK/qPdOytIP7kxf3p3Jqz9iGJODnctXULsHOe5gx8mW7K+qnEtttp1BYCE+UljL0SFeV9nE9ONbMtbjOA==" saltValue="ctcGImRhL4v8wOf1wdbzsQ==" spinCount="100000" sheet="1" objects="1" scenarios="1"/>
  <mergeCells count="110">
    <mergeCell ref="E51:Y52"/>
    <mergeCell ref="E54:Y57"/>
    <mergeCell ref="AB51:AK54"/>
    <mergeCell ref="AB55:AK58"/>
    <mergeCell ref="E59:Y61"/>
    <mergeCell ref="B48:C48"/>
    <mergeCell ref="D48:Y48"/>
    <mergeCell ref="AB48:AK50"/>
    <mergeCell ref="E44:H44"/>
    <mergeCell ref="K44:N44"/>
    <mergeCell ref="Q44:T44"/>
    <mergeCell ref="AB44:AK46"/>
    <mergeCell ref="E46:H46"/>
    <mergeCell ref="K46:N46"/>
    <mergeCell ref="Q46:U46"/>
    <mergeCell ref="B50:C50"/>
    <mergeCell ref="D50:X50"/>
    <mergeCell ref="B40:C40"/>
    <mergeCell ref="D40:Y40"/>
    <mergeCell ref="AB40:AK40"/>
    <mergeCell ref="D41:Y41"/>
    <mergeCell ref="AB41:AK43"/>
    <mergeCell ref="E42:H42"/>
    <mergeCell ref="K42:L42"/>
    <mergeCell ref="O42:R42"/>
    <mergeCell ref="U42:Y42"/>
    <mergeCell ref="D38:H38"/>
    <mergeCell ref="I38:M38"/>
    <mergeCell ref="N38:R38"/>
    <mergeCell ref="S38:W38"/>
    <mergeCell ref="X38:AD38"/>
    <mergeCell ref="AE38:AJ38"/>
    <mergeCell ref="D37:H37"/>
    <mergeCell ref="I37:M37"/>
    <mergeCell ref="N37:R37"/>
    <mergeCell ref="S37:W37"/>
    <mergeCell ref="X37:AD37"/>
    <mergeCell ref="AE37:AJ37"/>
    <mergeCell ref="AE35:AJ35"/>
    <mergeCell ref="D36:H36"/>
    <mergeCell ref="I36:M36"/>
    <mergeCell ref="N36:R36"/>
    <mergeCell ref="S36:W36"/>
    <mergeCell ref="X36:AD36"/>
    <mergeCell ref="AE36:AJ36"/>
    <mergeCell ref="B32:C32"/>
    <mergeCell ref="D32:Y32"/>
    <mergeCell ref="AB32:AK33"/>
    <mergeCell ref="E33:Y34"/>
    <mergeCell ref="AB34:AK34"/>
    <mergeCell ref="D35:H35"/>
    <mergeCell ref="I35:M35"/>
    <mergeCell ref="N35:R35"/>
    <mergeCell ref="S35:W35"/>
    <mergeCell ref="X35:AD35"/>
    <mergeCell ref="I28:K28"/>
    <mergeCell ref="M28:X28"/>
    <mergeCell ref="AB28:AK28"/>
    <mergeCell ref="E30:G30"/>
    <mergeCell ref="I30:T30"/>
    <mergeCell ref="V30:X30"/>
    <mergeCell ref="AB24:AK24"/>
    <mergeCell ref="B25:C25"/>
    <mergeCell ref="D25:X25"/>
    <mergeCell ref="AB25:AK25"/>
    <mergeCell ref="AB26:AK26"/>
    <mergeCell ref="E27:G27"/>
    <mergeCell ref="I27:K27"/>
    <mergeCell ref="M27:O27"/>
    <mergeCell ref="Q27:S27"/>
    <mergeCell ref="AB27:AK27"/>
    <mergeCell ref="AB22:AK22"/>
    <mergeCell ref="E23:J23"/>
    <mergeCell ref="K23:M23"/>
    <mergeCell ref="P23:U23"/>
    <mergeCell ref="V23:X23"/>
    <mergeCell ref="AB23:AK23"/>
    <mergeCell ref="AB17:AK17"/>
    <mergeCell ref="AB18:AK20"/>
    <mergeCell ref="B19:C19"/>
    <mergeCell ref="D19:Y19"/>
    <mergeCell ref="E21:I21"/>
    <mergeCell ref="K21:M21"/>
    <mergeCell ref="O21:Q21"/>
    <mergeCell ref="S21:U21"/>
    <mergeCell ref="W21:Y21"/>
    <mergeCell ref="AB21:AK21"/>
    <mergeCell ref="B17:C17"/>
    <mergeCell ref="D17:L17"/>
    <mergeCell ref="M17:N17"/>
    <mergeCell ref="O17:P17"/>
    <mergeCell ref="E15:N15"/>
    <mergeCell ref="E8:Y9"/>
    <mergeCell ref="B11:C11"/>
    <mergeCell ref="D11:Y12"/>
    <mergeCell ref="A1:AL1"/>
    <mergeCell ref="AN1:AR1"/>
    <mergeCell ref="B3:Z3"/>
    <mergeCell ref="AA3:AL3"/>
    <mergeCell ref="E5:Y5"/>
    <mergeCell ref="P15:Y15"/>
    <mergeCell ref="AA11:AK11"/>
    <mergeCell ref="AB12:AK12"/>
    <mergeCell ref="E13:K13"/>
    <mergeCell ref="M13:R13"/>
    <mergeCell ref="T13:Y13"/>
    <mergeCell ref="AB13:AK14"/>
    <mergeCell ref="E14:K14"/>
    <mergeCell ref="M14:R14"/>
    <mergeCell ref="T14:Y14"/>
  </mergeCells>
  <phoneticPr fontId="4"/>
  <conditionalFormatting sqref="I36:AD38">
    <cfRule type="containsBlanks" dxfId="60" priority="1">
      <formula>LEN(TRIM(I36))=0</formula>
    </cfRule>
  </conditionalFormatting>
  <conditionalFormatting sqref="K23 V23">
    <cfRule type="containsBlanks" dxfId="59" priority="4">
      <formula>LEN(TRIM(K23))=0</formula>
    </cfRule>
  </conditionalFormatting>
  <conditionalFormatting sqref="L28:M28">
    <cfRule type="containsBlanks" dxfId="58" priority="3">
      <formula>LEN(TRIM(L28))=0</formula>
    </cfRule>
  </conditionalFormatting>
  <conditionalFormatting sqref="O17:P17">
    <cfRule type="containsBlanks" dxfId="57" priority="5">
      <formula>LEN(TRIM(O17))=0</formula>
    </cfRule>
  </conditionalFormatting>
  <conditionalFormatting sqref="AE36:AJ38">
    <cfRule type="containsBlanks" dxfId="56" priority="2">
      <formula>LEN(TRIM(AE36))=0</formula>
    </cfRule>
  </conditionalFormatting>
  <dataValidations count="1">
    <dataValidation type="list" allowBlank="1" showInputMessage="1" showErrorMessage="1" sqref="AE36:AE38" xr:uid="{4C46672D-B554-4F10-93E6-1A3BBBF77D4E}">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8625" r:id="rId4"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1178626" r:id="rId5"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1178627" r:id="rId6"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1178628" r:id="rId7" name="Check Box 4">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1178629" r:id="rId8" name="Check Box 5">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1178636" r:id="rId9" name="Check Box 12">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1178637" r:id="rId10" name="Check Box 13">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1178638" r:id="rId11" name="Check Box 14">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1178639" r:id="rId12" name="Check Box 15">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1178640" r:id="rId13" name="Check Box 16">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1178641" r:id="rId14" name="Check Box 17">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1178642" r:id="rId15" name="Check Box 18">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1178643" r:id="rId16" name="Check Box 19">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1178644" r:id="rId17" name="Check Box 20">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1178645"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1178646"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1178647"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1178648"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1178649"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1178650"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1178651"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1178652"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1178653"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1178654"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1178655" r:id="rId28"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1178656" r:id="rId29"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1178657" r:id="rId30"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1178658" r:id="rId31"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1178659" r:id="rId32"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1178660" r:id="rId33"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1178661" r:id="rId34"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1178662" r:id="rId35" name="Check Box 38">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1178663" r:id="rId36" name="Check Box 39">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1178664" r:id="rId37" name="Check Box 40">
              <controlPr defaultSize="0" autoFill="0" autoLine="0" autoPict="0">
                <anchor moveWithCells="1">
                  <from>
                    <xdr:col>18</xdr:col>
                    <xdr:colOff>0</xdr:colOff>
                    <xdr:row>30</xdr:row>
                    <xdr:rowOff>161925</xdr:rowOff>
                  </from>
                  <to>
                    <xdr:col>21</xdr:col>
                    <xdr:colOff>19050</xdr:colOff>
                    <xdr:row>32</xdr:row>
                    <xdr:rowOff>19050</xdr:rowOff>
                  </to>
                </anchor>
              </controlPr>
            </control>
          </mc:Choice>
        </mc:AlternateContent>
        <mc:AlternateContent xmlns:mc="http://schemas.openxmlformats.org/markup-compatibility/2006">
          <mc:Choice Requires="x14">
            <control shapeId="1178665" r:id="rId38" name="Check Box 41">
              <controlPr defaultSize="0" autoFill="0" autoLine="0" autoPict="0">
                <anchor moveWithCells="1">
                  <from>
                    <xdr:col>21</xdr:col>
                    <xdr:colOff>57150</xdr:colOff>
                    <xdr:row>30</xdr:row>
                    <xdr:rowOff>161925</xdr:rowOff>
                  </from>
                  <to>
                    <xdr:col>24</xdr:col>
                    <xdr:colOff>76200</xdr:colOff>
                    <xdr:row>32</xdr:row>
                    <xdr:rowOff>9525</xdr:rowOff>
                  </to>
                </anchor>
              </controlPr>
            </control>
          </mc:Choice>
        </mc:AlternateContent>
        <mc:AlternateContent xmlns:mc="http://schemas.openxmlformats.org/markup-compatibility/2006">
          <mc:Choice Requires="x14">
            <control shapeId="1178666" r:id="rId39" name="Check Box 42">
              <controlPr defaultSize="0" autoFill="0" autoLine="0" autoPict="0">
                <anchor moveWithCells="1">
                  <from>
                    <xdr:col>18</xdr:col>
                    <xdr:colOff>0</xdr:colOff>
                    <xdr:row>50</xdr:row>
                    <xdr:rowOff>171450</xdr:rowOff>
                  </from>
                  <to>
                    <xdr:col>21</xdr:col>
                    <xdr:colOff>133350</xdr:colOff>
                    <xdr:row>52</xdr:row>
                    <xdr:rowOff>38100</xdr:rowOff>
                  </to>
                </anchor>
              </controlPr>
            </control>
          </mc:Choice>
        </mc:AlternateContent>
        <mc:AlternateContent xmlns:mc="http://schemas.openxmlformats.org/markup-compatibility/2006">
          <mc:Choice Requires="x14">
            <control shapeId="1178667" r:id="rId40" name="Check Box 43">
              <controlPr defaultSize="0" autoFill="0" autoLine="0" autoPict="0">
                <anchor moveWithCells="1">
                  <from>
                    <xdr:col>21</xdr:col>
                    <xdr:colOff>9525</xdr:colOff>
                    <xdr:row>50</xdr:row>
                    <xdr:rowOff>171450</xdr:rowOff>
                  </from>
                  <to>
                    <xdr:col>24</xdr:col>
                    <xdr:colOff>142875</xdr:colOff>
                    <xdr:row>52</xdr:row>
                    <xdr:rowOff>38100</xdr:rowOff>
                  </to>
                </anchor>
              </controlPr>
            </control>
          </mc:Choice>
        </mc:AlternateContent>
        <mc:AlternateContent xmlns:mc="http://schemas.openxmlformats.org/markup-compatibility/2006">
          <mc:Choice Requires="x14">
            <control shapeId="1178668" r:id="rId41" name="Check Box 44">
              <controlPr defaultSize="0" autoFill="0" autoLine="0" autoPict="0">
                <anchor moveWithCells="1">
                  <from>
                    <xdr:col>18</xdr:col>
                    <xdr:colOff>0</xdr:colOff>
                    <xdr:row>56</xdr:row>
                    <xdr:rowOff>0</xdr:rowOff>
                  </from>
                  <to>
                    <xdr:col>21</xdr:col>
                    <xdr:colOff>133350</xdr:colOff>
                    <xdr:row>57</xdr:row>
                    <xdr:rowOff>47625</xdr:rowOff>
                  </to>
                </anchor>
              </controlPr>
            </control>
          </mc:Choice>
        </mc:AlternateContent>
        <mc:AlternateContent xmlns:mc="http://schemas.openxmlformats.org/markup-compatibility/2006">
          <mc:Choice Requires="x14">
            <control shapeId="1178669" r:id="rId42" name="Check Box 45">
              <controlPr defaultSize="0" autoFill="0" autoLine="0" autoPict="0">
                <anchor moveWithCells="1">
                  <from>
                    <xdr:col>21</xdr:col>
                    <xdr:colOff>9525</xdr:colOff>
                    <xdr:row>56</xdr:row>
                    <xdr:rowOff>0</xdr:rowOff>
                  </from>
                  <to>
                    <xdr:col>24</xdr:col>
                    <xdr:colOff>142875</xdr:colOff>
                    <xdr:row>57</xdr:row>
                    <xdr:rowOff>47625</xdr:rowOff>
                  </to>
                </anchor>
              </controlPr>
            </control>
          </mc:Choice>
        </mc:AlternateContent>
        <mc:AlternateContent xmlns:mc="http://schemas.openxmlformats.org/markup-compatibility/2006">
          <mc:Choice Requires="x14">
            <control shapeId="1178670" r:id="rId43" name="Check Box 46">
              <controlPr defaultSize="0" autoFill="0" autoLine="0" autoPict="0">
                <anchor moveWithCells="1">
                  <from>
                    <xdr:col>17</xdr:col>
                    <xdr:colOff>161925</xdr:colOff>
                    <xdr:row>60</xdr:row>
                    <xdr:rowOff>0</xdr:rowOff>
                  </from>
                  <to>
                    <xdr:col>21</xdr:col>
                    <xdr:colOff>114300</xdr:colOff>
                    <xdr:row>61</xdr:row>
                    <xdr:rowOff>47625</xdr:rowOff>
                  </to>
                </anchor>
              </controlPr>
            </control>
          </mc:Choice>
        </mc:AlternateContent>
        <mc:AlternateContent xmlns:mc="http://schemas.openxmlformats.org/markup-compatibility/2006">
          <mc:Choice Requires="x14">
            <control shapeId="1178671" r:id="rId44" name="Check Box 47">
              <controlPr defaultSize="0" autoFill="0" autoLine="0" autoPict="0">
                <anchor moveWithCells="1">
                  <from>
                    <xdr:col>20</xdr:col>
                    <xdr:colOff>171450</xdr:colOff>
                    <xdr:row>60</xdr:row>
                    <xdr:rowOff>0</xdr:rowOff>
                  </from>
                  <to>
                    <xdr:col>24</xdr:col>
                    <xdr:colOff>123825</xdr:colOff>
                    <xdr:row>61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CBA-39B7-4B10-B6F4-E97C37DC2DAE}">
  <sheetPr>
    <tabColor theme="7" tint="0.59999389629810485"/>
  </sheetPr>
  <dimension ref="A1:BJ61"/>
  <sheetViews>
    <sheetView showGridLines="0" view="pageBreakPreview" zoomScaleNormal="85" zoomScaleSheetLayoutView="100" workbookViewId="0">
      <selection activeCell="AA5" sqref="AA5"/>
    </sheetView>
  </sheetViews>
  <sheetFormatPr defaultColWidth="8" defaultRowHeight="12"/>
  <cols>
    <col min="1" max="2" width="1.375" style="54" customWidth="1"/>
    <col min="3" max="68" width="2.375" style="54" customWidth="1"/>
    <col min="69" max="16384" width="8" style="54"/>
  </cols>
  <sheetData>
    <row r="1" spans="1:55" ht="14.1" customHeight="1">
      <c r="A1" s="1743" t="s">
        <v>1238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N1" s="665"/>
      <c r="AO1" s="665"/>
      <c r="AP1" s="665"/>
      <c r="AQ1" s="665"/>
      <c r="AR1" s="665"/>
    </row>
    <row r="2" spans="1:55" ht="5.0999999999999996" customHeight="1" thickBot="1"/>
    <row r="3" spans="1:55" ht="14.1" customHeight="1">
      <c r="B3" s="1745" t="s">
        <v>353</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7" t="s">
        <v>118</v>
      </c>
      <c r="AA3" s="1748"/>
      <c r="AB3" s="1748"/>
      <c r="AC3" s="1748"/>
      <c r="AD3" s="1748"/>
      <c r="AE3" s="1748"/>
      <c r="AF3" s="1748"/>
      <c r="AG3" s="1748"/>
      <c r="AH3" s="1748"/>
      <c r="AI3" s="1748"/>
      <c r="AJ3" s="1748"/>
      <c r="AK3" s="1748"/>
      <c r="AL3" s="1749"/>
      <c r="AM3" s="66"/>
    </row>
    <row r="4" spans="1:55" ht="6.95" customHeight="1">
      <c r="B4" s="818"/>
      <c r="C4" s="758"/>
      <c r="D4" s="758"/>
      <c r="E4" s="758"/>
      <c r="F4" s="758"/>
      <c r="G4" s="758"/>
      <c r="H4" s="758"/>
      <c r="I4" s="758"/>
      <c r="J4" s="758"/>
      <c r="K4" s="758"/>
      <c r="L4" s="758"/>
      <c r="M4" s="758"/>
      <c r="N4" s="758"/>
      <c r="O4" s="758"/>
      <c r="P4" s="758"/>
      <c r="Q4" s="758"/>
      <c r="R4" s="758"/>
      <c r="S4" s="758"/>
      <c r="T4" s="758"/>
      <c r="U4" s="758"/>
      <c r="V4" s="758"/>
      <c r="W4" s="758"/>
      <c r="X4" s="758"/>
      <c r="Y4" s="758"/>
      <c r="Z4" s="1168"/>
      <c r="AA4" s="758"/>
      <c r="AB4" s="758"/>
      <c r="AC4" s="758"/>
      <c r="AD4" s="758"/>
      <c r="AE4" s="758"/>
      <c r="AF4" s="758"/>
      <c r="AG4" s="758"/>
      <c r="AH4" s="758"/>
      <c r="AI4" s="758"/>
      <c r="AJ4" s="758"/>
      <c r="AK4" s="758"/>
      <c r="AL4" s="1215"/>
      <c r="AM4" s="66"/>
    </row>
    <row r="5" spans="1:55" ht="14.1" customHeight="1">
      <c r="B5" s="4389" t="s">
        <v>640</v>
      </c>
      <c r="C5" s="4390"/>
      <c r="D5" s="2096" t="s">
        <v>672</v>
      </c>
      <c r="E5" s="2096"/>
      <c r="F5" s="2096"/>
      <c r="G5" s="2096"/>
      <c r="H5" s="2096"/>
      <c r="I5" s="2096"/>
      <c r="J5" s="2096"/>
      <c r="K5" s="2096"/>
      <c r="L5" s="2096"/>
      <c r="M5" s="2096"/>
      <c r="N5" s="2096"/>
      <c r="O5" s="2096"/>
      <c r="P5" s="2096"/>
      <c r="Q5" s="2096"/>
      <c r="R5" s="2096"/>
      <c r="S5" s="2096"/>
      <c r="T5" s="2096"/>
      <c r="U5" s="2096"/>
      <c r="V5" s="2096"/>
      <c r="W5" s="2096"/>
      <c r="X5" s="2096"/>
      <c r="Y5" s="55"/>
      <c r="Z5" s="63"/>
      <c r="AL5" s="1222"/>
      <c r="AM5" s="66"/>
      <c r="AN5" s="762"/>
      <c r="AO5" s="763"/>
      <c r="AP5" s="763"/>
      <c r="AQ5" s="763"/>
      <c r="AR5" s="763"/>
      <c r="AS5" s="763"/>
      <c r="AT5" s="763"/>
      <c r="AU5" s="763"/>
      <c r="AV5" s="763"/>
      <c r="AW5" s="763"/>
      <c r="AX5" s="763"/>
      <c r="AY5" s="763"/>
      <c r="AZ5" s="763"/>
      <c r="BA5" s="763"/>
      <c r="BB5" s="763"/>
      <c r="BC5" s="763"/>
    </row>
    <row r="6" spans="1:55" ht="14.1" customHeight="1">
      <c r="B6" s="61"/>
      <c r="C6" s="55"/>
      <c r="D6" s="875" t="s">
        <v>35</v>
      </c>
      <c r="E6" s="4388" t="s">
        <v>1041</v>
      </c>
      <c r="F6" s="4388"/>
      <c r="G6" s="4388"/>
      <c r="H6" s="4388"/>
      <c r="I6" s="4388"/>
      <c r="J6" s="4388"/>
      <c r="K6" s="4388"/>
      <c r="L6" s="4388"/>
      <c r="M6" s="4388"/>
      <c r="N6" s="4388"/>
      <c r="O6" s="4388"/>
      <c r="P6" s="4388"/>
      <c r="Q6" s="4388"/>
      <c r="R6" s="4388"/>
      <c r="S6" s="4388"/>
      <c r="T6" s="4388"/>
      <c r="U6" s="4388"/>
      <c r="V6" s="4388"/>
      <c r="W6" s="4388"/>
      <c r="X6" s="4388"/>
      <c r="Y6" s="596"/>
      <c r="Z6" s="587" t="s">
        <v>127</v>
      </c>
      <c r="AA6" s="2163" t="s">
        <v>579</v>
      </c>
      <c r="AB6" s="2163"/>
      <c r="AC6" s="2163"/>
      <c r="AD6" s="2163"/>
      <c r="AE6" s="2163"/>
      <c r="AF6" s="2163"/>
      <c r="AG6" s="2163"/>
      <c r="AH6" s="2163"/>
      <c r="AI6" s="2163"/>
      <c r="AJ6" s="2163"/>
      <c r="AK6" s="2163"/>
      <c r="AL6" s="1222"/>
      <c r="AM6" s="66"/>
      <c r="AN6" s="763"/>
      <c r="AO6" s="763"/>
      <c r="AP6" s="763"/>
      <c r="AQ6" s="763"/>
      <c r="AR6" s="763"/>
      <c r="AS6" s="763"/>
      <c r="AT6" s="763"/>
      <c r="AU6" s="763"/>
      <c r="AV6" s="763"/>
      <c r="AW6" s="763"/>
      <c r="AX6" s="763"/>
      <c r="AY6" s="763"/>
      <c r="AZ6" s="763"/>
      <c r="BA6" s="763"/>
      <c r="BB6" s="763"/>
      <c r="BC6" s="763"/>
    </row>
    <row r="7" spans="1:55" ht="14.1" customHeight="1">
      <c r="B7" s="61"/>
      <c r="C7" s="55"/>
      <c r="D7" s="875"/>
      <c r="E7" s="912"/>
      <c r="F7" s="912"/>
      <c r="G7" s="912"/>
      <c r="H7" s="912"/>
      <c r="I7" s="912"/>
      <c r="J7" s="912"/>
      <c r="K7" s="912"/>
      <c r="L7" s="912"/>
      <c r="M7" s="912"/>
      <c r="N7" s="912"/>
      <c r="O7" s="912"/>
      <c r="P7" s="912"/>
      <c r="Q7" s="912"/>
      <c r="R7" s="912"/>
      <c r="S7" s="912"/>
      <c r="T7" s="912"/>
      <c r="U7" s="912"/>
      <c r="V7" s="912"/>
      <c r="W7" s="912"/>
      <c r="X7" s="912"/>
      <c r="Y7" s="596"/>
      <c r="Z7" s="587" t="s">
        <v>127</v>
      </c>
      <c r="AA7" s="2163" t="s">
        <v>887</v>
      </c>
      <c r="AB7" s="2163"/>
      <c r="AC7" s="2163"/>
      <c r="AD7" s="2163"/>
      <c r="AE7" s="2163"/>
      <c r="AF7" s="2163"/>
      <c r="AG7" s="2163"/>
      <c r="AH7" s="2163"/>
      <c r="AI7" s="2163"/>
      <c r="AJ7" s="2163"/>
      <c r="AK7" s="2163"/>
      <c r="AL7" s="1222"/>
      <c r="AM7" s="66"/>
      <c r="AN7" s="763"/>
      <c r="AO7" s="763"/>
      <c r="AP7" s="763"/>
      <c r="AQ7" s="763"/>
      <c r="AR7" s="763"/>
      <c r="AS7" s="763"/>
      <c r="AT7" s="763"/>
      <c r="AU7" s="763"/>
      <c r="AV7" s="763"/>
      <c r="AW7" s="763"/>
      <c r="AX7" s="763"/>
      <c r="AY7" s="763"/>
      <c r="AZ7" s="763"/>
      <c r="BA7" s="763"/>
      <c r="BB7" s="763"/>
      <c r="BC7" s="763"/>
    </row>
    <row r="8" spans="1:55" ht="14.1" customHeight="1">
      <c r="B8" s="61"/>
      <c r="C8" s="55"/>
      <c r="D8" s="724"/>
      <c r="E8" s="596"/>
      <c r="F8" s="596"/>
      <c r="G8" s="596"/>
      <c r="H8" s="596"/>
      <c r="I8" s="596"/>
      <c r="J8" s="596"/>
      <c r="K8" s="596"/>
      <c r="L8" s="596"/>
      <c r="M8" s="596"/>
      <c r="N8" s="596"/>
      <c r="O8" s="596"/>
      <c r="P8" s="596"/>
      <c r="Q8" s="596"/>
      <c r="R8" s="596"/>
      <c r="S8" s="596"/>
      <c r="T8" s="596"/>
      <c r="U8" s="596"/>
      <c r="V8" s="596"/>
      <c r="W8" s="596"/>
      <c r="X8" s="596"/>
      <c r="Y8" s="596"/>
      <c r="Z8" s="63"/>
      <c r="AL8" s="1222"/>
      <c r="AM8" s="66"/>
      <c r="AN8" s="763"/>
      <c r="AO8" s="763"/>
      <c r="AP8" s="763"/>
      <c r="AQ8" s="763"/>
      <c r="AR8" s="763"/>
      <c r="AS8" s="763"/>
      <c r="AT8" s="763"/>
      <c r="AU8" s="763"/>
      <c r="AV8" s="763"/>
      <c r="AW8" s="763"/>
      <c r="AX8" s="763"/>
      <c r="AY8" s="763"/>
      <c r="AZ8" s="763"/>
      <c r="BA8" s="763"/>
      <c r="BB8" s="763"/>
      <c r="BC8" s="763"/>
    </row>
    <row r="9" spans="1:55" ht="14.1" customHeight="1">
      <c r="B9" s="61"/>
      <c r="D9" s="531" t="s">
        <v>467</v>
      </c>
      <c r="E9" s="1815" t="s">
        <v>633</v>
      </c>
      <c r="F9" s="1815"/>
      <c r="G9" s="1815"/>
      <c r="H9" s="1815"/>
      <c r="I9" s="1815"/>
      <c r="J9" s="1815"/>
      <c r="K9" s="1815"/>
      <c r="L9" s="1815"/>
      <c r="M9" s="1815"/>
      <c r="N9" s="1815"/>
      <c r="O9" s="1815"/>
      <c r="P9" s="1815"/>
      <c r="Q9" s="1815"/>
      <c r="R9" s="1815"/>
      <c r="S9" s="1815"/>
      <c r="T9" s="1815"/>
      <c r="U9" s="1815"/>
      <c r="V9" s="1815"/>
      <c r="W9" s="1815"/>
      <c r="X9" s="1815"/>
      <c r="Y9" s="866"/>
      <c r="Z9" s="71"/>
      <c r="AA9" s="67"/>
      <c r="AB9" s="67"/>
      <c r="AC9" s="67"/>
      <c r="AD9" s="67"/>
      <c r="AE9" s="67"/>
      <c r="AF9" s="67"/>
      <c r="AG9" s="67"/>
      <c r="AH9" s="67"/>
      <c r="AI9" s="67"/>
      <c r="AJ9" s="67"/>
      <c r="AK9" s="67"/>
      <c r="AL9" s="1222"/>
      <c r="AM9" s="66"/>
      <c r="AN9" s="763"/>
      <c r="AO9" s="763"/>
      <c r="AP9" s="763"/>
      <c r="AQ9" s="763"/>
      <c r="AR9" s="763"/>
      <c r="AS9" s="763"/>
      <c r="AT9" s="763"/>
      <c r="AU9" s="763"/>
      <c r="AV9" s="763"/>
      <c r="AW9" s="763"/>
      <c r="AX9" s="763"/>
      <c r="AY9" s="763"/>
      <c r="AZ9" s="763"/>
      <c r="BA9" s="763"/>
      <c r="BB9" s="763"/>
      <c r="BC9" s="763"/>
    </row>
    <row r="10" spans="1:55" ht="14.1" customHeight="1">
      <c r="B10" s="61"/>
      <c r="E10" s="2905"/>
      <c r="F10" s="2905"/>
      <c r="G10" s="2905"/>
      <c r="H10" s="2905"/>
      <c r="I10" s="2905"/>
      <c r="J10" s="2905"/>
      <c r="K10" s="2905"/>
      <c r="L10" s="2905"/>
      <c r="M10" s="2905"/>
      <c r="N10" s="2905"/>
      <c r="O10" s="2905"/>
      <c r="P10" s="2905"/>
      <c r="Q10" s="2905"/>
      <c r="R10" s="2905"/>
      <c r="S10" s="2905"/>
      <c r="T10" s="2905"/>
      <c r="U10" s="2905"/>
      <c r="V10" s="2905"/>
      <c r="W10" s="2905"/>
      <c r="X10" s="2905"/>
      <c r="Y10" s="2905"/>
      <c r="Z10" s="2905"/>
      <c r="AA10" s="2905"/>
      <c r="AB10" s="2905"/>
      <c r="AC10" s="2905"/>
      <c r="AD10" s="2905"/>
      <c r="AE10" s="2905"/>
      <c r="AF10" s="2905"/>
      <c r="AG10" s="2905"/>
      <c r="AH10" s="2905"/>
      <c r="AI10" s="2905"/>
      <c r="AJ10" s="2905"/>
      <c r="AK10" s="2905"/>
      <c r="AL10" s="1222"/>
      <c r="AM10" s="66"/>
      <c r="AN10" s="763"/>
      <c r="AO10" s="763"/>
      <c r="AP10" s="763"/>
      <c r="AQ10" s="763"/>
    </row>
    <row r="11" spans="1:55" ht="14.1" customHeight="1">
      <c r="B11" s="66"/>
      <c r="D11" s="912"/>
      <c r="E11" s="2905"/>
      <c r="F11" s="2905"/>
      <c r="G11" s="2905"/>
      <c r="H11" s="2905"/>
      <c r="I11" s="2905"/>
      <c r="J11" s="2905"/>
      <c r="K11" s="2905"/>
      <c r="L11" s="2905"/>
      <c r="M11" s="2905"/>
      <c r="N11" s="2905"/>
      <c r="O11" s="2905"/>
      <c r="P11" s="2905"/>
      <c r="Q11" s="2905"/>
      <c r="R11" s="2905"/>
      <c r="S11" s="2905"/>
      <c r="T11" s="2905"/>
      <c r="U11" s="2905"/>
      <c r="V11" s="2905"/>
      <c r="W11" s="2905"/>
      <c r="X11" s="2905"/>
      <c r="Y11" s="2905"/>
      <c r="Z11" s="2905"/>
      <c r="AA11" s="2905"/>
      <c r="AB11" s="2905"/>
      <c r="AC11" s="2905"/>
      <c r="AD11" s="2905"/>
      <c r="AE11" s="2905"/>
      <c r="AF11" s="2905"/>
      <c r="AG11" s="2905"/>
      <c r="AH11" s="2905"/>
      <c r="AI11" s="2905"/>
      <c r="AJ11" s="2905"/>
      <c r="AK11" s="2905"/>
      <c r="AL11" s="1215"/>
      <c r="AM11" s="66"/>
      <c r="AN11" s="763"/>
      <c r="AO11" s="763"/>
      <c r="AP11" s="763"/>
      <c r="AQ11" s="763"/>
    </row>
    <row r="12" spans="1:55" ht="14.1" customHeight="1">
      <c r="B12" s="729"/>
      <c r="C12" s="55"/>
      <c r="E12" s="2905"/>
      <c r="F12" s="2905"/>
      <c r="G12" s="2905"/>
      <c r="H12" s="2905"/>
      <c r="I12" s="2905"/>
      <c r="J12" s="2905"/>
      <c r="K12" s="2905"/>
      <c r="L12" s="2905"/>
      <c r="M12" s="2905"/>
      <c r="N12" s="2905"/>
      <c r="O12" s="2905"/>
      <c r="P12" s="2905"/>
      <c r="Q12" s="2905"/>
      <c r="R12" s="2905"/>
      <c r="S12" s="2905"/>
      <c r="T12" s="2905"/>
      <c r="U12" s="2905"/>
      <c r="V12" s="2905"/>
      <c r="W12" s="2905"/>
      <c r="X12" s="2905"/>
      <c r="Y12" s="2905"/>
      <c r="Z12" s="2905"/>
      <c r="AA12" s="2905"/>
      <c r="AB12" s="2905"/>
      <c r="AC12" s="2905"/>
      <c r="AD12" s="2905"/>
      <c r="AE12" s="2905"/>
      <c r="AF12" s="2905"/>
      <c r="AG12" s="2905"/>
      <c r="AH12" s="2905"/>
      <c r="AI12" s="2905"/>
      <c r="AJ12" s="2905"/>
      <c r="AK12" s="2905"/>
      <c r="AL12" s="1215"/>
      <c r="AM12" s="66"/>
      <c r="AN12" s="763"/>
      <c r="AO12" s="763"/>
      <c r="AP12" s="763"/>
      <c r="AQ12" s="763"/>
    </row>
    <row r="13" spans="1:55" ht="14.1" customHeight="1">
      <c r="B13" s="818"/>
      <c r="C13" s="55"/>
      <c r="D13" s="596"/>
      <c r="E13" s="596"/>
      <c r="F13" s="596"/>
      <c r="G13" s="596"/>
      <c r="H13" s="596"/>
      <c r="I13" s="596"/>
      <c r="J13" s="596"/>
      <c r="K13" s="596"/>
      <c r="L13" s="596"/>
      <c r="M13" s="596"/>
      <c r="N13" s="596"/>
      <c r="O13" s="596"/>
      <c r="P13" s="596"/>
      <c r="Q13" s="596"/>
      <c r="R13" s="596"/>
      <c r="S13" s="596"/>
      <c r="T13" s="596"/>
      <c r="U13" s="596"/>
      <c r="V13" s="596"/>
      <c r="W13" s="596"/>
      <c r="X13" s="596"/>
      <c r="Y13" s="596"/>
      <c r="Z13" s="595"/>
      <c r="AA13" s="596"/>
      <c r="AB13" s="596"/>
      <c r="AC13" s="596"/>
      <c r="AD13" s="596"/>
      <c r="AE13" s="596"/>
      <c r="AF13" s="596"/>
      <c r="AG13" s="596"/>
      <c r="AH13" s="596"/>
      <c r="AI13" s="596"/>
      <c r="AJ13" s="596"/>
      <c r="AK13" s="596"/>
      <c r="AL13" s="640"/>
      <c r="AM13" s="66"/>
      <c r="AN13" s="763"/>
      <c r="AO13" s="763"/>
      <c r="AP13" s="763"/>
    </row>
    <row r="14" spans="1:55" ht="14.1" customHeight="1">
      <c r="A14" s="55"/>
      <c r="B14" s="880"/>
      <c r="C14" s="55"/>
      <c r="D14" s="580" t="s">
        <v>32</v>
      </c>
      <c r="E14" s="2000" t="s">
        <v>673</v>
      </c>
      <c r="F14" s="2000"/>
      <c r="G14" s="2000"/>
      <c r="H14" s="2000"/>
      <c r="I14" s="2000"/>
      <c r="J14" s="2000"/>
      <c r="K14" s="2000"/>
      <c r="L14" s="2000"/>
      <c r="M14" s="2000"/>
      <c r="N14" s="2000"/>
      <c r="O14" s="2000"/>
      <c r="P14" s="2000"/>
      <c r="Q14" s="2000"/>
      <c r="R14" s="2000"/>
      <c r="S14" s="2000"/>
      <c r="T14" s="2000"/>
      <c r="U14" s="2000"/>
      <c r="V14" s="2000"/>
      <c r="W14" s="2000"/>
      <c r="X14" s="2000"/>
      <c r="Y14" s="596"/>
      <c r="Z14" s="595"/>
      <c r="AA14" s="596"/>
      <c r="AB14" s="596"/>
      <c r="AC14" s="596"/>
      <c r="AD14" s="596"/>
      <c r="AE14" s="596"/>
      <c r="AF14" s="596"/>
      <c r="AG14" s="596"/>
      <c r="AH14" s="596"/>
      <c r="AI14" s="596"/>
      <c r="AJ14" s="596"/>
      <c r="AK14" s="596"/>
      <c r="AL14" s="640"/>
      <c r="AM14" s="66"/>
      <c r="AN14" s="763"/>
      <c r="AO14" s="763"/>
      <c r="AP14" s="763"/>
    </row>
    <row r="15" spans="1:55" ht="14.1" customHeight="1">
      <c r="A15" s="55"/>
      <c r="B15" s="880"/>
      <c r="C15" s="55"/>
      <c r="D15" s="580"/>
      <c r="E15" s="2000"/>
      <c r="F15" s="2000"/>
      <c r="G15" s="2000"/>
      <c r="H15" s="2000"/>
      <c r="I15" s="2000"/>
      <c r="J15" s="2000"/>
      <c r="K15" s="2000"/>
      <c r="L15" s="2000"/>
      <c r="M15" s="2000"/>
      <c r="N15" s="2000"/>
      <c r="O15" s="2000"/>
      <c r="P15" s="2000"/>
      <c r="Q15" s="2000"/>
      <c r="R15" s="2000"/>
      <c r="S15" s="2000"/>
      <c r="T15" s="2000"/>
      <c r="U15" s="2000"/>
      <c r="V15" s="2000"/>
      <c r="W15" s="2000"/>
      <c r="X15" s="2000"/>
      <c r="Y15" s="596"/>
      <c r="Z15" s="595"/>
      <c r="AA15" s="596"/>
      <c r="AB15" s="596"/>
      <c r="AC15" s="596"/>
      <c r="AD15" s="596"/>
      <c r="AE15" s="596"/>
      <c r="AF15" s="596"/>
      <c r="AG15" s="596"/>
      <c r="AH15" s="596"/>
      <c r="AI15" s="596"/>
      <c r="AJ15" s="596"/>
      <c r="AK15" s="596"/>
      <c r="AL15" s="640"/>
      <c r="AM15" s="66"/>
      <c r="AN15" s="763"/>
      <c r="AO15" s="763"/>
      <c r="AP15" s="763"/>
    </row>
    <row r="16" spans="1:55" ht="14.1" customHeight="1">
      <c r="A16" s="55"/>
      <c r="B16" s="869"/>
      <c r="D16" s="55"/>
      <c r="E16" s="596"/>
      <c r="F16" s="596"/>
      <c r="G16" s="596"/>
      <c r="H16" s="596"/>
      <c r="I16" s="596"/>
      <c r="J16" s="596"/>
      <c r="K16" s="596"/>
      <c r="L16" s="596"/>
      <c r="M16" s="596"/>
      <c r="N16" s="596"/>
      <c r="O16" s="596"/>
      <c r="P16" s="596"/>
      <c r="Q16" s="596"/>
      <c r="R16" s="596"/>
      <c r="S16" s="596"/>
      <c r="T16" s="596"/>
      <c r="U16" s="596"/>
      <c r="V16" s="596"/>
      <c r="W16" s="596"/>
      <c r="X16" s="596"/>
      <c r="Y16" s="596"/>
      <c r="Z16" s="595"/>
      <c r="AA16" s="596"/>
      <c r="AB16" s="596"/>
      <c r="AC16" s="596"/>
      <c r="AD16" s="596"/>
      <c r="AE16" s="596"/>
      <c r="AF16" s="596"/>
      <c r="AG16" s="596"/>
      <c r="AH16" s="596"/>
      <c r="AI16" s="596"/>
      <c r="AJ16" s="596"/>
      <c r="AK16" s="596"/>
      <c r="AL16" s="640"/>
      <c r="AM16" s="66"/>
      <c r="AN16" s="763"/>
      <c r="AO16" s="763"/>
      <c r="AP16" s="763"/>
      <c r="AQ16" s="763"/>
      <c r="AR16" s="763"/>
      <c r="AS16" s="763"/>
      <c r="AT16" s="763"/>
      <c r="AU16" s="763"/>
      <c r="AV16" s="763"/>
      <c r="AW16" s="763"/>
      <c r="AX16" s="763"/>
      <c r="AY16" s="763"/>
      <c r="AZ16" s="763"/>
      <c r="BA16" s="763"/>
      <c r="BB16" s="763"/>
      <c r="BC16" s="763"/>
    </row>
    <row r="17" spans="1:62" ht="14.1" customHeight="1">
      <c r="A17" s="55"/>
      <c r="B17" s="61"/>
      <c r="D17" s="531" t="s">
        <v>467</v>
      </c>
      <c r="E17" s="2000" t="s">
        <v>1503</v>
      </c>
      <c r="F17" s="2000"/>
      <c r="G17" s="2000"/>
      <c r="H17" s="2000"/>
      <c r="I17" s="2000"/>
      <c r="J17" s="2000"/>
      <c r="K17" s="2000"/>
      <c r="L17" s="2000"/>
      <c r="M17" s="2000"/>
      <c r="N17" s="2000"/>
      <c r="O17" s="2000"/>
      <c r="P17" s="2000"/>
      <c r="Q17" s="2000"/>
      <c r="R17" s="2000"/>
      <c r="S17" s="2000"/>
      <c r="T17" s="2000"/>
      <c r="U17" s="2000"/>
      <c r="V17" s="2000"/>
      <c r="W17" s="2000"/>
      <c r="X17" s="2000"/>
      <c r="Y17" s="724"/>
      <c r="Z17" s="1430"/>
      <c r="AA17" s="724"/>
      <c r="AB17" s="724"/>
      <c r="AC17" s="724"/>
      <c r="AD17" s="724"/>
      <c r="AE17" s="724"/>
      <c r="AF17" s="724"/>
      <c r="AG17" s="724"/>
      <c r="AH17" s="724"/>
      <c r="AI17" s="724"/>
      <c r="AJ17" s="724"/>
      <c r="AK17" s="724"/>
      <c r="AL17" s="962"/>
      <c r="AM17" s="66"/>
      <c r="AN17" s="763"/>
      <c r="AO17" s="763"/>
      <c r="AP17" s="763"/>
      <c r="AQ17" s="763"/>
      <c r="AR17" s="763"/>
      <c r="AS17" s="763"/>
      <c r="AT17" s="763"/>
      <c r="AU17" s="763"/>
      <c r="AV17" s="763"/>
      <c r="AW17" s="763"/>
      <c r="AX17" s="763"/>
      <c r="AY17" s="763"/>
      <c r="AZ17" s="763"/>
      <c r="BA17" s="763"/>
      <c r="BB17" s="763"/>
      <c r="BC17" s="763"/>
    </row>
    <row r="18" spans="1:62" ht="14.1" customHeight="1">
      <c r="A18" s="55"/>
      <c r="B18" s="61"/>
      <c r="E18" s="2000"/>
      <c r="F18" s="2000"/>
      <c r="G18" s="2000"/>
      <c r="H18" s="2000"/>
      <c r="I18" s="2000"/>
      <c r="J18" s="2000"/>
      <c r="K18" s="2000"/>
      <c r="L18" s="2000"/>
      <c r="M18" s="2000"/>
      <c r="N18" s="2000"/>
      <c r="O18" s="2000"/>
      <c r="P18" s="2000"/>
      <c r="Q18" s="2000"/>
      <c r="R18" s="2000"/>
      <c r="S18" s="2000"/>
      <c r="T18" s="2000"/>
      <c r="U18" s="2000"/>
      <c r="V18" s="2000"/>
      <c r="W18" s="2000"/>
      <c r="X18" s="2000"/>
      <c r="Z18" s="63"/>
      <c r="AL18" s="884"/>
      <c r="AM18" s="66"/>
    </row>
    <row r="19" spans="1:62" ht="14.1" customHeight="1">
      <c r="A19" s="55"/>
      <c r="B19" s="61"/>
      <c r="C19" s="55"/>
      <c r="E19" s="2905"/>
      <c r="F19" s="2905"/>
      <c r="G19" s="2905"/>
      <c r="H19" s="2905"/>
      <c r="I19" s="2905"/>
      <c r="J19" s="2905"/>
      <c r="K19" s="2905"/>
      <c r="L19" s="2905"/>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884"/>
      <c r="AM19" s="66"/>
    </row>
    <row r="20" spans="1:62" ht="14.1" customHeight="1">
      <c r="A20" s="55"/>
      <c r="B20" s="66"/>
      <c r="E20" s="2905"/>
      <c r="F20" s="2905"/>
      <c r="G20" s="2905"/>
      <c r="H20" s="2905"/>
      <c r="I20" s="2905"/>
      <c r="J20" s="2905"/>
      <c r="K20" s="2905"/>
      <c r="L20" s="2905"/>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962"/>
      <c r="AM20" s="66"/>
    </row>
    <row r="21" spans="1:62" ht="14.1" customHeight="1">
      <c r="A21" s="55"/>
      <c r="B21" s="66"/>
      <c r="D21" s="596"/>
      <c r="E21" s="2905"/>
      <c r="F21" s="2905"/>
      <c r="G21" s="2905"/>
      <c r="H21" s="2905"/>
      <c r="I21" s="2905"/>
      <c r="J21" s="2905"/>
      <c r="K21" s="2905"/>
      <c r="L21" s="2905"/>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962"/>
      <c r="AM21" s="66"/>
    </row>
    <row r="22" spans="1:62" ht="14.1" customHeight="1">
      <c r="A22" s="55"/>
      <c r="B22" s="61"/>
      <c r="C22" s="580"/>
      <c r="D22" s="724"/>
      <c r="E22" s="724"/>
      <c r="F22" s="724"/>
      <c r="H22" s="584"/>
      <c r="I22" s="584"/>
      <c r="J22" s="584"/>
      <c r="L22" s="584"/>
      <c r="M22" s="584"/>
      <c r="N22" s="584"/>
      <c r="P22" s="584"/>
      <c r="Q22" s="584"/>
      <c r="R22" s="584"/>
      <c r="W22" s="745"/>
      <c r="X22" s="745"/>
      <c r="Y22" s="1431"/>
      <c r="Z22" s="71"/>
      <c r="AA22" s="118"/>
      <c r="AB22" s="118"/>
      <c r="AC22" s="118"/>
      <c r="AD22" s="118"/>
      <c r="AE22" s="118"/>
      <c r="AF22" s="118"/>
      <c r="AG22" s="118"/>
      <c r="AH22" s="118"/>
      <c r="AI22" s="118"/>
      <c r="AJ22" s="118"/>
      <c r="AK22" s="118"/>
      <c r="AL22" s="962"/>
      <c r="AM22" s="66"/>
    </row>
    <row r="23" spans="1:62" ht="14.1" customHeight="1">
      <c r="A23" s="55"/>
      <c r="B23" s="4389" t="s">
        <v>643</v>
      </c>
      <c r="C23" s="4390"/>
      <c r="D23" s="2000" t="s">
        <v>674</v>
      </c>
      <c r="E23" s="2000"/>
      <c r="F23" s="2000"/>
      <c r="G23" s="2000"/>
      <c r="H23" s="2000"/>
      <c r="I23" s="2000"/>
      <c r="J23" s="2000"/>
      <c r="K23" s="2000"/>
      <c r="L23" s="2000"/>
      <c r="M23" s="2000"/>
      <c r="N23" s="2000"/>
      <c r="O23" s="2000"/>
      <c r="P23" s="2000"/>
      <c r="Q23" s="2000"/>
      <c r="R23" s="2000"/>
      <c r="S23" s="2000"/>
      <c r="T23" s="2000"/>
      <c r="U23" s="2000"/>
      <c r="V23" s="2000"/>
      <c r="W23" s="2000"/>
      <c r="X23" s="2000"/>
      <c r="Z23" s="595"/>
      <c r="AA23" s="596"/>
      <c r="AB23" s="596"/>
      <c r="AC23" s="596"/>
      <c r="AD23" s="596"/>
      <c r="AE23" s="596"/>
      <c r="AF23" s="596"/>
      <c r="AG23" s="596"/>
      <c r="AH23" s="596"/>
      <c r="AI23" s="596"/>
      <c r="AJ23" s="596"/>
      <c r="AK23" s="596"/>
      <c r="AL23" s="962"/>
      <c r="AM23" s="66"/>
      <c r="AT23" s="72"/>
      <c r="AU23" s="72"/>
      <c r="AV23" s="1296"/>
      <c r="AW23" s="1296"/>
      <c r="AX23" s="72"/>
      <c r="AY23" s="72"/>
      <c r="AZ23" s="1296"/>
      <c r="BA23" s="72"/>
      <c r="BB23" s="72"/>
      <c r="BC23" s="72"/>
      <c r="BD23" s="72"/>
      <c r="BE23" s="72"/>
      <c r="BF23" s="759"/>
    </row>
    <row r="24" spans="1:62" ht="14.1" customHeight="1">
      <c r="A24" s="55"/>
      <c r="B24" s="61"/>
      <c r="D24" s="580" t="s">
        <v>35</v>
      </c>
      <c r="E24" s="4391" t="s">
        <v>675</v>
      </c>
      <c r="F24" s="4391"/>
      <c r="G24" s="4391"/>
      <c r="H24" s="4391"/>
      <c r="I24" s="4391"/>
      <c r="J24" s="4391"/>
      <c r="K24" s="4391"/>
      <c r="L24" s="4391"/>
      <c r="M24" s="4391"/>
      <c r="N24" s="4391"/>
      <c r="O24" s="4391"/>
      <c r="P24" s="4391"/>
      <c r="Q24" s="4391"/>
      <c r="R24" s="4391"/>
      <c r="S24" s="4391"/>
      <c r="T24" s="4391"/>
      <c r="U24" s="4391"/>
      <c r="V24" s="4391"/>
      <c r="W24" s="4391"/>
      <c r="X24" s="4391"/>
      <c r="Y24" s="581"/>
      <c r="Z24" s="587" t="s">
        <v>127</v>
      </c>
      <c r="AA24" s="2163" t="s">
        <v>580</v>
      </c>
      <c r="AB24" s="2163"/>
      <c r="AC24" s="2163"/>
      <c r="AD24" s="2163"/>
      <c r="AE24" s="2163"/>
      <c r="AF24" s="2163"/>
      <c r="AG24" s="2163"/>
      <c r="AH24" s="2163"/>
      <c r="AI24" s="2163"/>
      <c r="AJ24" s="2163"/>
      <c r="AK24" s="2163"/>
      <c r="AL24" s="962"/>
      <c r="AM24" s="66"/>
      <c r="AT24" s="72"/>
      <c r="AU24" s="72"/>
    </row>
    <row r="25" spans="1:62" ht="14.1" customHeight="1">
      <c r="A25" s="55"/>
      <c r="B25" s="61"/>
      <c r="C25" s="1323"/>
      <c r="E25" s="1811" t="s">
        <v>582</v>
      </c>
      <c r="F25" s="1811"/>
      <c r="G25" s="1811"/>
      <c r="H25" s="1811"/>
      <c r="I25" s="1811"/>
      <c r="J25" s="1811"/>
      <c r="K25" s="1811"/>
      <c r="L25" s="1811"/>
      <c r="M25" s="1811"/>
      <c r="N25" s="1811"/>
      <c r="O25" s="1811"/>
      <c r="P25" s="1811"/>
      <c r="Q25" s="1811"/>
      <c r="R25" s="1811"/>
      <c r="S25" s="1811"/>
      <c r="T25" s="1811"/>
      <c r="U25" s="1811"/>
      <c r="V25" s="1811"/>
      <c r="W25" s="1811"/>
      <c r="X25" s="1811"/>
      <c r="Y25" s="55"/>
      <c r="Z25" s="587" t="s">
        <v>127</v>
      </c>
      <c r="AA25" s="2163" t="s">
        <v>1013</v>
      </c>
      <c r="AB25" s="2163"/>
      <c r="AC25" s="2163"/>
      <c r="AD25" s="2163"/>
      <c r="AE25" s="2163"/>
      <c r="AF25" s="2163"/>
      <c r="AG25" s="2163"/>
      <c r="AH25" s="2163"/>
      <c r="AI25" s="2163"/>
      <c r="AJ25" s="2163"/>
      <c r="AK25" s="2163"/>
      <c r="AL25" s="1432"/>
      <c r="AM25" s="66"/>
    </row>
    <row r="26" spans="1:62" ht="14.1" customHeight="1">
      <c r="A26" s="55"/>
      <c r="B26" s="61"/>
      <c r="E26" s="1811" t="s">
        <v>583</v>
      </c>
      <c r="F26" s="1811"/>
      <c r="G26" s="1811"/>
      <c r="H26" s="1811"/>
      <c r="I26" s="1811"/>
      <c r="J26" s="1811"/>
      <c r="K26" s="1811"/>
      <c r="L26" s="1811"/>
      <c r="M26" s="1811"/>
      <c r="N26" s="1811"/>
      <c r="O26" s="1811"/>
      <c r="P26" s="1811"/>
      <c r="Q26" s="1811"/>
      <c r="R26" s="1811"/>
      <c r="S26" s="1811"/>
      <c r="T26" s="1811"/>
      <c r="U26" s="1811"/>
      <c r="V26" s="1811"/>
      <c r="W26" s="1811"/>
      <c r="X26" s="1811"/>
      <c r="Y26" s="55"/>
      <c r="Z26" s="63"/>
      <c r="AL26" s="1432"/>
      <c r="AM26" s="66"/>
    </row>
    <row r="27" spans="1:62" ht="14.1" customHeight="1">
      <c r="A27" s="55"/>
      <c r="B27" s="61"/>
      <c r="E27" s="1811" t="s">
        <v>888</v>
      </c>
      <c r="F27" s="1811"/>
      <c r="G27" s="1811"/>
      <c r="H27" s="1811"/>
      <c r="I27" s="1811"/>
      <c r="J27" s="1811"/>
      <c r="K27" s="1811"/>
      <c r="L27" s="1811"/>
      <c r="M27" s="1811"/>
      <c r="N27" s="1811"/>
      <c r="O27" s="1811"/>
      <c r="P27" s="1811"/>
      <c r="Q27" s="1811"/>
      <c r="R27" s="1811"/>
      <c r="S27" s="1811"/>
      <c r="T27" s="1811"/>
      <c r="U27" s="1811"/>
      <c r="V27" s="1811"/>
      <c r="W27" s="1811"/>
      <c r="X27" s="1811"/>
      <c r="Y27" s="1811"/>
      <c r="Z27" s="552"/>
      <c r="AA27" s="638"/>
      <c r="AB27" s="638"/>
      <c r="AC27" s="638"/>
      <c r="AD27" s="638"/>
      <c r="AE27" s="638"/>
      <c r="AF27" s="638"/>
      <c r="AG27" s="638"/>
      <c r="AH27" s="638"/>
      <c r="AI27" s="638"/>
      <c r="AJ27" s="638"/>
      <c r="AK27" s="638"/>
      <c r="AL27" s="962"/>
      <c r="AM27" s="66"/>
    </row>
    <row r="28" spans="1:62" ht="14.1" customHeight="1">
      <c r="A28" s="55"/>
      <c r="B28" s="66"/>
      <c r="D28" s="1765" t="s">
        <v>79</v>
      </c>
      <c r="E28" s="1623"/>
      <c r="F28" s="1623"/>
      <c r="G28" s="1623"/>
      <c r="H28" s="1623"/>
      <c r="I28" s="1623"/>
      <c r="J28" s="1623"/>
      <c r="K28" s="1624"/>
      <c r="L28" s="1765" t="s">
        <v>66</v>
      </c>
      <c r="M28" s="1623"/>
      <c r="N28" s="1623"/>
      <c r="O28" s="1623"/>
      <c r="P28" s="1624"/>
      <c r="Q28" s="1765" t="s">
        <v>80</v>
      </c>
      <c r="R28" s="1623"/>
      <c r="S28" s="1623"/>
      <c r="T28" s="1623"/>
      <c r="U28" s="1623"/>
      <c r="V28" s="1623"/>
      <c r="W28" s="1623"/>
      <c r="X28" s="1624"/>
      <c r="Z28" s="552"/>
      <c r="AA28" s="638"/>
      <c r="AB28" s="638"/>
      <c r="AC28" s="638"/>
      <c r="AD28" s="638"/>
      <c r="AE28" s="638"/>
      <c r="AF28" s="638"/>
      <c r="AG28" s="638"/>
      <c r="AH28" s="638"/>
      <c r="AI28" s="638"/>
      <c r="AJ28" s="638"/>
      <c r="AK28" s="638"/>
      <c r="AL28" s="64"/>
      <c r="AM28" s="66"/>
      <c r="BJ28" s="1433"/>
    </row>
    <row r="29" spans="1:62" ht="14.1" customHeight="1">
      <c r="A29" s="55"/>
      <c r="B29" s="66"/>
      <c r="D29" s="4392"/>
      <c r="E29" s="4393"/>
      <c r="F29" s="4393"/>
      <c r="G29" s="4393"/>
      <c r="H29" s="4393"/>
      <c r="I29" s="4393"/>
      <c r="J29" s="4393"/>
      <c r="K29" s="4394"/>
      <c r="L29" s="2929"/>
      <c r="M29" s="2930"/>
      <c r="N29" s="2930"/>
      <c r="O29" s="2930"/>
      <c r="P29" s="2931"/>
      <c r="Q29" s="4392"/>
      <c r="R29" s="4393"/>
      <c r="S29" s="4393"/>
      <c r="T29" s="4393"/>
      <c r="U29" s="4393"/>
      <c r="V29" s="4393"/>
      <c r="W29" s="4393"/>
      <c r="X29" s="4394"/>
      <c r="Z29" s="554"/>
      <c r="AA29" s="638"/>
      <c r="AB29" s="638"/>
      <c r="AC29" s="638"/>
      <c r="AD29" s="638"/>
      <c r="AE29" s="638"/>
      <c r="AF29" s="638"/>
      <c r="AG29" s="638"/>
      <c r="AH29" s="638"/>
      <c r="AI29" s="638"/>
      <c r="AJ29" s="638"/>
      <c r="AK29" s="638"/>
      <c r="AL29" s="640"/>
      <c r="AM29" s="66"/>
      <c r="BJ29" s="1433"/>
    </row>
    <row r="30" spans="1:62" ht="14.1" customHeight="1">
      <c r="A30" s="55"/>
      <c r="B30" s="61"/>
      <c r="D30" s="4395"/>
      <c r="E30" s="4396"/>
      <c r="F30" s="4396"/>
      <c r="G30" s="4396"/>
      <c r="H30" s="4396"/>
      <c r="I30" s="4396"/>
      <c r="J30" s="4396"/>
      <c r="K30" s="4397"/>
      <c r="L30" s="4398"/>
      <c r="M30" s="4399"/>
      <c r="N30" s="4399"/>
      <c r="O30" s="4399"/>
      <c r="P30" s="4400"/>
      <c r="Q30" s="4395"/>
      <c r="R30" s="4396"/>
      <c r="S30" s="4396"/>
      <c r="T30" s="4396"/>
      <c r="U30" s="4396"/>
      <c r="V30" s="4396"/>
      <c r="W30" s="4396"/>
      <c r="X30" s="4397"/>
      <c r="Y30" s="55"/>
      <c r="Z30" s="71"/>
      <c r="AL30" s="640"/>
      <c r="AM30" s="66"/>
      <c r="BJ30" s="1433"/>
    </row>
    <row r="31" spans="1:62" ht="14.1" customHeight="1">
      <c r="A31" s="55"/>
      <c r="B31" s="66"/>
      <c r="Z31" s="552"/>
      <c r="AA31" s="638"/>
      <c r="AB31" s="638"/>
      <c r="AC31" s="638"/>
      <c r="AD31" s="638"/>
      <c r="AE31" s="638"/>
      <c r="AF31" s="638"/>
      <c r="AG31" s="638"/>
      <c r="AH31" s="638"/>
      <c r="AI31" s="638"/>
      <c r="AJ31" s="638"/>
      <c r="AK31" s="638"/>
      <c r="AL31" s="962"/>
      <c r="AM31" s="66"/>
      <c r="BJ31" s="1433"/>
    </row>
    <row r="32" spans="1:62" ht="14.1" customHeight="1">
      <c r="A32" s="55"/>
      <c r="B32" s="66"/>
      <c r="D32" s="580" t="s">
        <v>32</v>
      </c>
      <c r="E32" s="724" t="s">
        <v>676</v>
      </c>
      <c r="F32" s="724"/>
      <c r="G32" s="724"/>
      <c r="H32" s="724"/>
      <c r="I32" s="724"/>
      <c r="J32" s="724"/>
      <c r="K32" s="724"/>
      <c r="L32" s="724"/>
      <c r="M32" s="724"/>
      <c r="N32" s="724"/>
      <c r="O32" s="724"/>
      <c r="P32" s="724"/>
      <c r="Q32" s="724"/>
      <c r="R32" s="724"/>
      <c r="S32" s="724"/>
      <c r="T32" s="724"/>
      <c r="U32" s="724"/>
      <c r="V32" s="724"/>
      <c r="W32" s="724"/>
      <c r="X32" s="724"/>
      <c r="Y32" s="724"/>
      <c r="Z32" s="587" t="s">
        <v>127</v>
      </c>
      <c r="AA32" s="2163" t="s">
        <v>1077</v>
      </c>
      <c r="AB32" s="2163"/>
      <c r="AC32" s="2163"/>
      <c r="AD32" s="2163"/>
      <c r="AE32" s="2163"/>
      <c r="AF32" s="2163"/>
      <c r="AG32" s="2163"/>
      <c r="AH32" s="2163"/>
      <c r="AI32" s="2163"/>
      <c r="AJ32" s="2163"/>
      <c r="AK32" s="2163"/>
      <c r="AL32" s="64"/>
      <c r="AM32" s="66"/>
      <c r="BJ32" s="1433"/>
    </row>
    <row r="33" spans="1:62" ht="14.1" customHeight="1">
      <c r="A33" s="55"/>
      <c r="B33" s="66"/>
      <c r="Z33" s="63"/>
      <c r="AL33" s="64"/>
      <c r="AM33" s="66"/>
      <c r="BJ33" s="1181"/>
    </row>
    <row r="34" spans="1:62" ht="14.1" customHeight="1">
      <c r="A34" s="55"/>
      <c r="B34" s="66"/>
      <c r="D34" s="580" t="s">
        <v>38</v>
      </c>
      <c r="E34" s="724" t="s">
        <v>677</v>
      </c>
      <c r="F34" s="724"/>
      <c r="G34" s="724"/>
      <c r="H34" s="724"/>
      <c r="I34" s="724"/>
      <c r="J34" s="724"/>
      <c r="K34" s="724"/>
      <c r="L34" s="724"/>
      <c r="M34" s="724"/>
      <c r="N34" s="724"/>
      <c r="O34" s="724"/>
      <c r="P34" s="724"/>
      <c r="Q34" s="724"/>
      <c r="R34" s="724"/>
      <c r="S34" s="724"/>
      <c r="T34" s="724"/>
      <c r="U34" s="724"/>
      <c r="V34" s="724"/>
      <c r="W34" s="724"/>
      <c r="X34" s="724"/>
      <c r="Y34" s="724"/>
      <c r="Z34" s="63"/>
      <c r="AL34" s="962"/>
      <c r="AM34" s="66"/>
    </row>
    <row r="35" spans="1:62" ht="14.1" customHeight="1">
      <c r="A35" s="55"/>
      <c r="B35" s="66"/>
      <c r="Z35" s="63"/>
      <c r="AL35" s="962"/>
      <c r="AM35" s="66"/>
    </row>
    <row r="36" spans="1:62" ht="14.1" customHeight="1">
      <c r="A36" s="55"/>
      <c r="B36" s="4389" t="s">
        <v>1350</v>
      </c>
      <c r="C36" s="4390"/>
      <c r="D36" s="2000" t="s">
        <v>678</v>
      </c>
      <c r="E36" s="2000"/>
      <c r="F36" s="2000"/>
      <c r="G36" s="2000"/>
      <c r="H36" s="2000"/>
      <c r="I36" s="2000"/>
      <c r="J36" s="2000"/>
      <c r="K36" s="2000"/>
      <c r="L36" s="2000"/>
      <c r="M36" s="2000"/>
      <c r="N36" s="2000"/>
      <c r="O36" s="2000"/>
      <c r="P36" s="2000"/>
      <c r="Q36" s="2000"/>
      <c r="R36" s="2000"/>
      <c r="S36" s="2000"/>
      <c r="T36" s="2000"/>
      <c r="U36" s="2000"/>
      <c r="V36" s="2000"/>
      <c r="W36" s="2000"/>
      <c r="X36" s="2000"/>
      <c r="Y36" s="759"/>
      <c r="Z36" s="587" t="s">
        <v>127</v>
      </c>
      <c r="AA36" s="2163" t="s">
        <v>889</v>
      </c>
      <c r="AB36" s="2163"/>
      <c r="AC36" s="2163"/>
      <c r="AD36" s="2163"/>
      <c r="AE36" s="2163"/>
      <c r="AF36" s="2163"/>
      <c r="AG36" s="2163"/>
      <c r="AH36" s="2163"/>
      <c r="AI36" s="2163"/>
      <c r="AJ36" s="2163"/>
      <c r="AK36" s="2163"/>
      <c r="AL36" s="962"/>
      <c r="AM36" s="66"/>
    </row>
    <row r="37" spans="1:62" ht="14.1" customHeight="1">
      <c r="A37" s="55"/>
      <c r="B37" s="61"/>
      <c r="C37" s="55"/>
      <c r="D37" s="2000"/>
      <c r="E37" s="2000"/>
      <c r="F37" s="2000"/>
      <c r="G37" s="2000"/>
      <c r="H37" s="2000"/>
      <c r="I37" s="2000"/>
      <c r="J37" s="2000"/>
      <c r="K37" s="2000"/>
      <c r="L37" s="2000"/>
      <c r="M37" s="2000"/>
      <c r="N37" s="2000"/>
      <c r="O37" s="2000"/>
      <c r="P37" s="2000"/>
      <c r="Q37" s="2000"/>
      <c r="R37" s="2000"/>
      <c r="S37" s="2000"/>
      <c r="T37" s="2000"/>
      <c r="U37" s="2000"/>
      <c r="V37" s="2000"/>
      <c r="W37" s="2000"/>
      <c r="X37" s="2000"/>
      <c r="Y37" s="651"/>
      <c r="Z37" s="63"/>
      <c r="AL37" s="962"/>
      <c r="AM37" s="66"/>
    </row>
    <row r="38" spans="1:62" ht="14.1" customHeight="1">
      <c r="A38" s="55"/>
      <c r="B38" s="66" t="s">
        <v>20</v>
      </c>
      <c r="Y38" s="581"/>
      <c r="Z38" s="587"/>
      <c r="AA38" s="118"/>
      <c r="AB38" s="118"/>
      <c r="AC38" s="118"/>
      <c r="AD38" s="118"/>
      <c r="AE38" s="118"/>
      <c r="AF38" s="118"/>
      <c r="AG38" s="118"/>
      <c r="AH38" s="118"/>
      <c r="AI38" s="118"/>
      <c r="AJ38" s="118"/>
      <c r="AL38" s="1310"/>
      <c r="AM38" s="66"/>
    </row>
    <row r="39" spans="1:62" ht="14.1" customHeight="1">
      <c r="A39" s="55"/>
      <c r="B39" s="61"/>
      <c r="D39" s="724" t="s">
        <v>35</v>
      </c>
      <c r="E39" s="2000" t="s">
        <v>1504</v>
      </c>
      <c r="F39" s="2000"/>
      <c r="G39" s="2000"/>
      <c r="H39" s="2000"/>
      <c r="I39" s="2000"/>
      <c r="J39" s="2000"/>
      <c r="K39" s="2000"/>
      <c r="L39" s="2000"/>
      <c r="M39" s="2000"/>
      <c r="N39" s="2000"/>
      <c r="O39" s="2000"/>
      <c r="P39" s="2000"/>
      <c r="Q39" s="2000"/>
      <c r="R39" s="2000"/>
      <c r="S39" s="2000"/>
      <c r="T39" s="2000"/>
      <c r="U39" s="2000"/>
      <c r="V39" s="2000"/>
      <c r="W39" s="2000"/>
      <c r="X39" s="2000"/>
      <c r="Z39" s="63"/>
      <c r="AL39" s="1310"/>
      <c r="AM39" s="66"/>
    </row>
    <row r="40" spans="1:62" ht="14.1" customHeight="1">
      <c r="A40" s="55"/>
      <c r="B40" s="61"/>
      <c r="E40" s="2000"/>
      <c r="F40" s="2000"/>
      <c r="G40" s="2000"/>
      <c r="H40" s="2000"/>
      <c r="I40" s="2000"/>
      <c r="J40" s="2000"/>
      <c r="K40" s="2000"/>
      <c r="L40" s="2000"/>
      <c r="M40" s="2000"/>
      <c r="N40" s="2000"/>
      <c r="O40" s="2000"/>
      <c r="P40" s="2000"/>
      <c r="Q40" s="2000"/>
      <c r="R40" s="2000"/>
      <c r="S40" s="2000"/>
      <c r="T40" s="2000"/>
      <c r="U40" s="2000"/>
      <c r="V40" s="2000"/>
      <c r="W40" s="2000"/>
      <c r="X40" s="2000"/>
      <c r="Z40" s="63"/>
      <c r="AL40" s="640"/>
      <c r="AM40" s="66"/>
    </row>
    <row r="41" spans="1:62" ht="14.1" customHeight="1">
      <c r="A41" s="55"/>
      <c r="B41" s="61"/>
      <c r="E41" s="2905"/>
      <c r="F41" s="2905"/>
      <c r="G41" s="2905"/>
      <c r="H41" s="2905"/>
      <c r="I41" s="2905"/>
      <c r="J41" s="2905"/>
      <c r="K41" s="2905"/>
      <c r="L41" s="2905"/>
      <c r="M41" s="2905"/>
      <c r="N41" s="2905"/>
      <c r="O41" s="2905"/>
      <c r="P41" s="2905"/>
      <c r="Q41" s="2905"/>
      <c r="R41" s="2905"/>
      <c r="S41" s="2905"/>
      <c r="T41" s="2905"/>
      <c r="U41" s="2905"/>
      <c r="V41" s="2905"/>
      <c r="W41" s="2905"/>
      <c r="X41" s="2905"/>
      <c r="Y41" s="2905"/>
      <c r="Z41" s="2905"/>
      <c r="AA41" s="2905"/>
      <c r="AB41" s="2905"/>
      <c r="AC41" s="2905"/>
      <c r="AD41" s="2905"/>
      <c r="AE41" s="2905"/>
      <c r="AF41" s="2905"/>
      <c r="AG41" s="2905"/>
      <c r="AH41" s="2905"/>
      <c r="AI41" s="2905"/>
      <c r="AJ41" s="2905"/>
      <c r="AK41" s="2905"/>
      <c r="AL41" s="640"/>
      <c r="AM41" s="66"/>
      <c r="AP41" s="1296"/>
      <c r="AQ41" s="1296"/>
      <c r="AR41" s="1296"/>
      <c r="AS41" s="759"/>
      <c r="AT41" s="72"/>
      <c r="AU41" s="72"/>
      <c r="AV41" s="72"/>
      <c r="AW41" s="72"/>
      <c r="AY41" s="72"/>
      <c r="AZ41" s="72"/>
    </row>
    <row r="42" spans="1:62" ht="14.1" customHeight="1">
      <c r="A42" s="55"/>
      <c r="B42" s="61"/>
      <c r="E42" s="2905"/>
      <c r="F42" s="2905"/>
      <c r="G42" s="2905"/>
      <c r="H42" s="2905"/>
      <c r="I42" s="2905"/>
      <c r="J42" s="2905"/>
      <c r="K42" s="2905"/>
      <c r="L42" s="2905"/>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2905"/>
      <c r="AL42" s="640"/>
      <c r="AM42" s="66"/>
    </row>
    <row r="43" spans="1:62" ht="14.1" customHeight="1">
      <c r="A43" s="55"/>
      <c r="B43" s="61"/>
      <c r="E43" s="2905"/>
      <c r="F43" s="2905"/>
      <c r="G43" s="2905"/>
      <c r="H43" s="2905"/>
      <c r="I43" s="2905"/>
      <c r="J43" s="2905"/>
      <c r="K43" s="2905"/>
      <c r="L43" s="2905"/>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2905"/>
      <c r="AL43" s="640"/>
      <c r="AM43" s="66"/>
    </row>
    <row r="44" spans="1:62" ht="14.1" customHeight="1">
      <c r="A44" s="55"/>
      <c r="B44" s="61"/>
      <c r="Z44" s="63"/>
      <c r="AL44" s="670"/>
      <c r="AM44" s="66"/>
    </row>
    <row r="45" spans="1:62" ht="14.1" customHeight="1">
      <c r="A45" s="55"/>
      <c r="B45" s="61"/>
      <c r="D45" s="580" t="s">
        <v>32</v>
      </c>
      <c r="E45" s="4402" t="s">
        <v>679</v>
      </c>
      <c r="F45" s="4402"/>
      <c r="G45" s="4402"/>
      <c r="H45" s="4402"/>
      <c r="I45" s="4402"/>
      <c r="J45" s="4402"/>
      <c r="K45" s="4402"/>
      <c r="L45" s="4402"/>
      <c r="M45" s="4402"/>
      <c r="N45" s="4402"/>
      <c r="O45" s="4402"/>
      <c r="P45" s="4402"/>
      <c r="Q45" s="4402"/>
      <c r="R45" s="4402"/>
      <c r="S45" s="4402"/>
      <c r="T45" s="4402"/>
      <c r="U45" s="4402"/>
      <c r="V45" s="4402"/>
      <c r="W45" s="4402"/>
      <c r="X45" s="4402"/>
      <c r="Y45" s="1434"/>
      <c r="Z45" s="552" t="s">
        <v>127</v>
      </c>
      <c r="AA45" s="1812" t="s">
        <v>1215</v>
      </c>
      <c r="AB45" s="1812"/>
      <c r="AC45" s="1812"/>
      <c r="AD45" s="1812"/>
      <c r="AE45" s="1812"/>
      <c r="AF45" s="1812"/>
      <c r="AG45" s="1812"/>
      <c r="AH45" s="1812"/>
      <c r="AI45" s="1812"/>
      <c r="AJ45" s="1812"/>
      <c r="AK45" s="1812"/>
      <c r="AL45" s="670"/>
      <c r="AM45" s="66"/>
    </row>
    <row r="46" spans="1:62" ht="14.1" customHeight="1">
      <c r="A46" s="55"/>
      <c r="B46" s="61"/>
      <c r="D46" s="55"/>
      <c r="E46" s="4402"/>
      <c r="F46" s="4402"/>
      <c r="G46" s="4402"/>
      <c r="H46" s="4402"/>
      <c r="I46" s="4402"/>
      <c r="J46" s="4402"/>
      <c r="K46" s="4402"/>
      <c r="L46" s="4402"/>
      <c r="M46" s="4402"/>
      <c r="N46" s="4402"/>
      <c r="O46" s="4402"/>
      <c r="P46" s="4402"/>
      <c r="Q46" s="4402"/>
      <c r="R46" s="4402"/>
      <c r="S46" s="4402"/>
      <c r="T46" s="4402"/>
      <c r="U46" s="4402"/>
      <c r="V46" s="4402"/>
      <c r="W46" s="4402"/>
      <c r="X46" s="4402"/>
      <c r="Y46" s="1434"/>
      <c r="Z46" s="1189"/>
      <c r="AA46" s="1812"/>
      <c r="AB46" s="1812"/>
      <c r="AC46" s="1812"/>
      <c r="AD46" s="1812"/>
      <c r="AE46" s="1812"/>
      <c r="AF46" s="1812"/>
      <c r="AG46" s="1812"/>
      <c r="AH46" s="1812"/>
      <c r="AI46" s="1812"/>
      <c r="AJ46" s="1812"/>
      <c r="AK46" s="1812"/>
      <c r="AL46" s="1310"/>
      <c r="AM46" s="66"/>
    </row>
    <row r="47" spans="1:62" ht="14.1" customHeight="1">
      <c r="A47" s="55"/>
      <c r="B47" s="61"/>
      <c r="D47" s="55"/>
      <c r="E47" s="1435"/>
      <c r="F47" s="4403" t="s">
        <v>1351</v>
      </c>
      <c r="G47" s="4403"/>
      <c r="H47" s="4403"/>
      <c r="I47" s="4403"/>
      <c r="J47" s="4403"/>
      <c r="K47" s="4403"/>
      <c r="L47" s="4403"/>
      <c r="M47" s="4403"/>
      <c r="N47" s="4403"/>
      <c r="O47" s="4403"/>
      <c r="P47" s="4403"/>
      <c r="Q47" s="4403"/>
      <c r="R47" s="4403"/>
      <c r="S47" s="4403"/>
      <c r="T47" s="4403"/>
      <c r="U47" s="4403"/>
      <c r="V47" s="4403"/>
      <c r="W47" s="4403"/>
      <c r="X47" s="4403"/>
      <c r="Y47" s="142"/>
      <c r="Z47" s="63"/>
      <c r="AA47" s="1812"/>
      <c r="AB47" s="1812"/>
      <c r="AC47" s="1812"/>
      <c r="AD47" s="1812"/>
      <c r="AE47" s="1812"/>
      <c r="AF47" s="1812"/>
      <c r="AG47" s="1812"/>
      <c r="AH47" s="1812"/>
      <c r="AI47" s="1812"/>
      <c r="AJ47" s="1812"/>
      <c r="AK47" s="1812"/>
      <c r="AL47" s="1310"/>
      <c r="AM47" s="66"/>
    </row>
    <row r="48" spans="1:62" ht="14.1" customHeight="1">
      <c r="A48" s="55"/>
      <c r="B48" s="61"/>
      <c r="D48" s="55"/>
      <c r="E48" s="1435"/>
      <c r="F48" s="1810" t="s">
        <v>555</v>
      </c>
      <c r="G48" s="1810"/>
      <c r="H48" s="1810"/>
      <c r="I48" s="1810"/>
      <c r="J48" s="1810"/>
      <c r="K48" s="1810"/>
      <c r="L48" s="1810"/>
      <c r="M48" s="1810"/>
      <c r="N48" s="1810"/>
      <c r="O48" s="1810"/>
      <c r="P48" s="1810"/>
      <c r="Q48" s="1810"/>
      <c r="R48" s="1810"/>
      <c r="S48" s="1810"/>
      <c r="T48" s="1810"/>
      <c r="U48" s="1810"/>
      <c r="V48" s="1810"/>
      <c r="W48" s="1810"/>
      <c r="X48" s="1810"/>
      <c r="Y48" s="1810"/>
      <c r="Z48" s="552"/>
      <c r="AA48" s="1812"/>
      <c r="AB48" s="1812"/>
      <c r="AC48" s="1812"/>
      <c r="AD48" s="1812"/>
      <c r="AE48" s="1812"/>
      <c r="AF48" s="1812"/>
      <c r="AG48" s="1812"/>
      <c r="AH48" s="1812"/>
      <c r="AI48" s="1812"/>
      <c r="AJ48" s="1812"/>
      <c r="AK48" s="1812"/>
      <c r="AL48" s="962"/>
      <c r="AM48" s="66"/>
    </row>
    <row r="49" spans="1:39" ht="14.1" customHeight="1">
      <c r="A49" s="55"/>
      <c r="B49" s="61"/>
      <c r="C49" s="55"/>
      <c r="D49" s="55"/>
      <c r="E49" s="1435"/>
      <c r="F49" s="1810" t="s">
        <v>163</v>
      </c>
      <c r="G49" s="1810"/>
      <c r="H49" s="1810"/>
      <c r="I49" s="4404"/>
      <c r="J49" s="4404"/>
      <c r="K49" s="4404"/>
      <c r="L49" s="4404"/>
      <c r="M49" s="4404"/>
      <c r="N49" s="4404"/>
      <c r="O49" s="4404"/>
      <c r="P49" s="4404"/>
      <c r="Q49" s="4404"/>
      <c r="R49" s="4404"/>
      <c r="S49" s="4404"/>
      <c r="T49" s="4404"/>
      <c r="U49" s="4404"/>
      <c r="V49" s="4404"/>
      <c r="W49" s="4404"/>
      <c r="X49" s="4404"/>
      <c r="Y49" s="142" t="s">
        <v>140</v>
      </c>
      <c r="Z49" s="587" t="s">
        <v>127</v>
      </c>
      <c r="AA49" s="2969" t="s">
        <v>890</v>
      </c>
      <c r="AB49" s="2969"/>
      <c r="AC49" s="2969"/>
      <c r="AD49" s="2969"/>
      <c r="AE49" s="2969"/>
      <c r="AF49" s="2969"/>
      <c r="AG49" s="2969"/>
      <c r="AH49" s="2969"/>
      <c r="AI49" s="2969"/>
      <c r="AJ49" s="2969"/>
      <c r="AK49" s="2969"/>
      <c r="AL49" s="962"/>
      <c r="AM49" s="66"/>
    </row>
    <row r="50" spans="1:39" ht="14.1" customHeight="1">
      <c r="A50" s="55"/>
      <c r="B50" s="66"/>
      <c r="Z50" s="587" t="s">
        <v>127</v>
      </c>
      <c r="AA50" s="2969" t="s">
        <v>1728</v>
      </c>
      <c r="AB50" s="2969"/>
      <c r="AC50" s="2969"/>
      <c r="AD50" s="2969"/>
      <c r="AE50" s="2969"/>
      <c r="AF50" s="2969"/>
      <c r="AG50" s="2969"/>
      <c r="AH50" s="2969"/>
      <c r="AI50" s="2969"/>
      <c r="AJ50" s="2969"/>
      <c r="AK50" s="2969"/>
      <c r="AL50" s="962"/>
      <c r="AM50" s="66"/>
    </row>
    <row r="51" spans="1:39" ht="14.1" customHeight="1">
      <c r="A51" s="55"/>
      <c r="B51" s="4389" t="s">
        <v>1505</v>
      </c>
      <c r="C51" s="4390"/>
      <c r="D51" s="2000" t="s">
        <v>1593</v>
      </c>
      <c r="E51" s="2000"/>
      <c r="F51" s="2000"/>
      <c r="G51" s="2000"/>
      <c r="H51" s="2000"/>
      <c r="I51" s="2000"/>
      <c r="J51" s="2000"/>
      <c r="K51" s="2000"/>
      <c r="L51" s="2000"/>
      <c r="M51" s="2000"/>
      <c r="N51" s="2000"/>
      <c r="O51" s="2000"/>
      <c r="P51" s="2000"/>
      <c r="Q51" s="2000"/>
      <c r="R51" s="2000"/>
      <c r="S51" s="2000"/>
      <c r="T51" s="2000"/>
      <c r="U51" s="2000"/>
      <c r="V51" s="2000"/>
      <c r="W51" s="2000"/>
      <c r="X51" s="2000"/>
      <c r="Y51" s="596"/>
      <c r="Z51" s="552" t="s">
        <v>127</v>
      </c>
      <c r="AA51" s="4401" t="s">
        <v>1042</v>
      </c>
      <c r="AB51" s="4401"/>
      <c r="AC51" s="4401"/>
      <c r="AD51" s="4401"/>
      <c r="AE51" s="4401"/>
      <c r="AF51" s="4401"/>
      <c r="AG51" s="4401"/>
      <c r="AH51" s="4401"/>
      <c r="AI51" s="4401"/>
      <c r="AJ51" s="4401"/>
      <c r="AK51" s="4401"/>
      <c r="AL51" s="962"/>
      <c r="AM51" s="66"/>
    </row>
    <row r="52" spans="1:39" ht="14.1" customHeight="1">
      <c r="A52" s="55"/>
      <c r="B52" s="61"/>
      <c r="C52" s="55"/>
      <c r="D52" s="2000"/>
      <c r="E52" s="2000"/>
      <c r="F52" s="2000"/>
      <c r="G52" s="2000"/>
      <c r="H52" s="2000"/>
      <c r="I52" s="2000"/>
      <c r="J52" s="2000"/>
      <c r="K52" s="2000"/>
      <c r="L52" s="2000"/>
      <c r="M52" s="2000"/>
      <c r="N52" s="2000"/>
      <c r="O52" s="2000"/>
      <c r="P52" s="2000"/>
      <c r="Q52" s="2000"/>
      <c r="R52" s="2000"/>
      <c r="S52" s="2000"/>
      <c r="T52" s="2000"/>
      <c r="U52" s="2000"/>
      <c r="V52" s="2000"/>
      <c r="W52" s="2000"/>
      <c r="X52" s="2000"/>
      <c r="Y52" s="596"/>
      <c r="Z52" s="63"/>
      <c r="AL52" s="962"/>
      <c r="AM52" s="66"/>
    </row>
    <row r="53" spans="1:39" ht="14.1" customHeight="1">
      <c r="A53" s="55"/>
      <c r="B53" s="61"/>
      <c r="Z53" s="63"/>
      <c r="AL53" s="962"/>
      <c r="AM53" s="66"/>
    </row>
    <row r="54" spans="1:39" ht="14.1" customHeight="1">
      <c r="A54" s="55"/>
      <c r="B54" s="4405" t="s">
        <v>1506</v>
      </c>
      <c r="C54" s="4406"/>
      <c r="D54" s="2905" t="s">
        <v>1043</v>
      </c>
      <c r="E54" s="2905"/>
      <c r="F54" s="2905"/>
      <c r="G54" s="2905"/>
      <c r="H54" s="2905"/>
      <c r="I54" s="2905"/>
      <c r="J54" s="2905"/>
      <c r="K54" s="2905"/>
      <c r="L54" s="2905"/>
      <c r="M54" s="2905"/>
      <c r="N54" s="2905"/>
      <c r="O54" s="2905"/>
      <c r="P54" s="2905"/>
      <c r="Q54" s="2905"/>
      <c r="R54" s="2905"/>
      <c r="S54" s="2905"/>
      <c r="T54" s="2905"/>
      <c r="U54" s="2905"/>
      <c r="V54" s="2905"/>
      <c r="W54" s="2905"/>
      <c r="X54" s="2905"/>
      <c r="Y54" s="731"/>
      <c r="Z54" s="74"/>
      <c r="AL54" s="962"/>
      <c r="AM54" s="66"/>
    </row>
    <row r="55" spans="1:39" ht="14.1" customHeight="1">
      <c r="A55" s="55"/>
      <c r="B55" s="1203"/>
      <c r="C55" s="732"/>
      <c r="D55" s="2905"/>
      <c r="E55" s="2905"/>
      <c r="F55" s="2905"/>
      <c r="G55" s="2905"/>
      <c r="H55" s="2905"/>
      <c r="I55" s="2905"/>
      <c r="J55" s="2905"/>
      <c r="K55" s="2905"/>
      <c r="L55" s="2905"/>
      <c r="M55" s="2905"/>
      <c r="N55" s="2905"/>
      <c r="O55" s="2905"/>
      <c r="P55" s="2905"/>
      <c r="Q55" s="2905"/>
      <c r="R55" s="2905"/>
      <c r="S55" s="2905"/>
      <c r="T55" s="2905"/>
      <c r="U55" s="2905"/>
      <c r="V55" s="2905"/>
      <c r="W55" s="2905"/>
      <c r="X55" s="2905"/>
      <c r="Y55" s="731"/>
      <c r="Z55" s="71"/>
      <c r="AL55" s="962"/>
      <c r="AM55" s="66"/>
    </row>
    <row r="56" spans="1:39" ht="14.1" customHeight="1">
      <c r="A56" s="55"/>
      <c r="B56" s="1201"/>
      <c r="C56" s="1206"/>
      <c r="E56" s="2905"/>
      <c r="F56" s="2905"/>
      <c r="G56" s="2905"/>
      <c r="H56" s="2905"/>
      <c r="I56" s="2905"/>
      <c r="J56" s="2905"/>
      <c r="K56" s="2905"/>
      <c r="L56" s="2905"/>
      <c r="M56" s="2905"/>
      <c r="N56" s="2905"/>
      <c r="O56" s="2905"/>
      <c r="P56" s="2905"/>
      <c r="Q56" s="2905"/>
      <c r="R56" s="2905"/>
      <c r="S56" s="2905"/>
      <c r="T56" s="2905"/>
      <c r="U56" s="2905"/>
      <c r="V56" s="2905"/>
      <c r="W56" s="2905"/>
      <c r="X56" s="2905"/>
      <c r="Y56" s="596"/>
      <c r="Z56" s="595"/>
      <c r="AL56" s="962"/>
      <c r="AM56" s="66"/>
    </row>
    <row r="57" spans="1:39" ht="14.1" customHeight="1">
      <c r="A57" s="55"/>
      <c r="B57" s="1201"/>
      <c r="C57" s="732"/>
      <c r="D57" s="596"/>
      <c r="E57" s="2905"/>
      <c r="F57" s="2905"/>
      <c r="G57" s="2905"/>
      <c r="H57" s="2905"/>
      <c r="I57" s="2905"/>
      <c r="J57" s="2905"/>
      <c r="K57" s="2905"/>
      <c r="L57" s="2905"/>
      <c r="M57" s="2905"/>
      <c r="N57" s="2905"/>
      <c r="O57" s="2905"/>
      <c r="P57" s="2905"/>
      <c r="Q57" s="2905"/>
      <c r="R57" s="2905"/>
      <c r="S57" s="2905"/>
      <c r="T57" s="2905"/>
      <c r="U57" s="2905"/>
      <c r="V57" s="2905"/>
      <c r="W57" s="2905"/>
      <c r="X57" s="2905"/>
      <c r="Y57" s="596"/>
      <c r="Z57" s="595"/>
      <c r="AL57" s="962"/>
      <c r="AM57" s="66"/>
    </row>
    <row r="58" spans="1:39" ht="14.1" customHeight="1">
      <c r="A58" s="55"/>
      <c r="B58" s="66"/>
      <c r="Z58" s="63"/>
      <c r="AL58" s="962"/>
      <c r="AM58" s="66"/>
    </row>
    <row r="59" spans="1:39" ht="14.1" customHeight="1">
      <c r="A59" s="55"/>
      <c r="B59" s="66"/>
      <c r="Z59" s="63"/>
      <c r="AL59" s="962"/>
      <c r="AM59" s="66"/>
    </row>
    <row r="60" spans="1:39" ht="14.1" customHeight="1">
      <c r="A60" s="55"/>
      <c r="B60" s="66"/>
      <c r="Z60" s="63"/>
      <c r="AL60" s="962"/>
      <c r="AM60" s="66"/>
    </row>
    <row r="61" spans="1:39" ht="9" customHeight="1" thickBot="1">
      <c r="B61" s="642"/>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643"/>
      <c r="AA61" s="128"/>
      <c r="AB61" s="128"/>
      <c r="AC61" s="128"/>
      <c r="AD61" s="128"/>
      <c r="AE61" s="128"/>
      <c r="AF61" s="128"/>
      <c r="AG61" s="128"/>
      <c r="AH61" s="128"/>
      <c r="AI61" s="128"/>
      <c r="AJ61" s="128"/>
      <c r="AK61" s="128"/>
      <c r="AL61" s="802"/>
    </row>
  </sheetData>
  <sheetProtection algorithmName="SHA-512" hashValue="2N1FesQckGcaZH0eCiInIx6Kyckd9W7AMtcOnZ7nx38PPgYGtrHbUfPNLa1+FzPdZ8PFvSYCDaafnTGP6NfGVA==" saltValue="+iSfxdjZmDx6N8YB34J9Cw==" spinCount="100000" sheet="1" objects="1" scenarios="1"/>
  <mergeCells count="47">
    <mergeCell ref="D54:X55"/>
    <mergeCell ref="D51:X52"/>
    <mergeCell ref="E56:X57"/>
    <mergeCell ref="E14:X15"/>
    <mergeCell ref="B51:C51"/>
    <mergeCell ref="D36:X37"/>
    <mergeCell ref="F49:H49"/>
    <mergeCell ref="I49:X49"/>
    <mergeCell ref="B54:C54"/>
    <mergeCell ref="B36:C36"/>
    <mergeCell ref="AA51:AK51"/>
    <mergeCell ref="AA36:AK36"/>
    <mergeCell ref="E39:X40"/>
    <mergeCell ref="E45:X46"/>
    <mergeCell ref="AA45:AK48"/>
    <mergeCell ref="F47:X47"/>
    <mergeCell ref="F48:Y48"/>
    <mergeCell ref="AA50:AK50"/>
    <mergeCell ref="AA49:AK49"/>
    <mergeCell ref="D5:X5"/>
    <mergeCell ref="AA6:AK6"/>
    <mergeCell ref="E41:AK43"/>
    <mergeCell ref="E26:X26"/>
    <mergeCell ref="E27:Y27"/>
    <mergeCell ref="D28:K28"/>
    <mergeCell ref="L28:P28"/>
    <mergeCell ref="Q28:X28"/>
    <mergeCell ref="D29:K30"/>
    <mergeCell ref="L29:P30"/>
    <mergeCell ref="Q29:X30"/>
    <mergeCell ref="AA32:AK32"/>
    <mergeCell ref="A1:AL1"/>
    <mergeCell ref="B3:Y3"/>
    <mergeCell ref="Z3:AL3"/>
    <mergeCell ref="E25:X25"/>
    <mergeCell ref="AA25:AK25"/>
    <mergeCell ref="E6:X6"/>
    <mergeCell ref="AA7:AK7"/>
    <mergeCell ref="E9:X9"/>
    <mergeCell ref="E10:AK12"/>
    <mergeCell ref="E17:X18"/>
    <mergeCell ref="E19:AK21"/>
    <mergeCell ref="B23:C23"/>
    <mergeCell ref="D23:X23"/>
    <mergeCell ref="E24:X24"/>
    <mergeCell ref="AA24:AK24"/>
    <mergeCell ref="B5:C5"/>
  </mergeCells>
  <phoneticPr fontId="4"/>
  <conditionalFormatting sqref="D29:L29 Q29:X30 D30:K30">
    <cfRule type="containsBlanks" dxfId="55" priority="4">
      <formula>LEN(TRIM(D29))=0</formula>
    </cfRule>
  </conditionalFormatting>
  <conditionalFormatting sqref="E10">
    <cfRule type="containsBlanks" dxfId="54" priority="6">
      <formula>LEN(TRIM(E10))=0</formula>
    </cfRule>
  </conditionalFormatting>
  <conditionalFormatting sqref="E19">
    <cfRule type="containsBlanks" dxfId="53" priority="5">
      <formula>LEN(TRIM(E19))=0</formula>
    </cfRule>
  </conditionalFormatting>
  <conditionalFormatting sqref="E41">
    <cfRule type="containsBlanks" dxfId="52" priority="3">
      <formula>LEN(TRIM(E41))=0</formula>
    </cfRule>
  </conditionalFormatting>
  <conditionalFormatting sqref="E56">
    <cfRule type="containsBlanks" dxfId="51" priority="1">
      <formula>LEN(TRIM(E56))=0</formula>
    </cfRule>
  </conditionalFormatting>
  <conditionalFormatting sqref="I49">
    <cfRule type="containsBlanks" dxfId="50" priority="2">
      <formula>LEN(TRIM(I49))=0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81" r:id="rId4" name="Check Box 52">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1198082" r:id="rId5" name="Check Box 53">
              <controlPr defaultSize="0" autoFill="0" autoLine="0" autoPict="0" altText="その他">
                <anchor moveWithCells="1">
                  <from>
                    <xdr:col>4</xdr:col>
                    <xdr:colOff>0</xdr:colOff>
                    <xdr:row>45</xdr:row>
                    <xdr:rowOff>152400</xdr:rowOff>
                  </from>
                  <to>
                    <xdr:col>5</xdr:col>
                    <xdr:colOff>47625</xdr:colOff>
                    <xdr:row>47</xdr:row>
                    <xdr:rowOff>19050</xdr:rowOff>
                  </to>
                </anchor>
              </controlPr>
            </control>
          </mc:Choice>
        </mc:AlternateContent>
        <mc:AlternateContent xmlns:mc="http://schemas.openxmlformats.org/markup-compatibility/2006">
          <mc:Choice Requires="x14">
            <control shapeId="1198083" r:id="rId6" name="Check Box 54">
              <controlPr defaultSize="0" autoFill="0" autoLine="0" autoPict="0" altText="その他">
                <anchor moveWithCells="1">
                  <from>
                    <xdr:col>4</xdr:col>
                    <xdr:colOff>0</xdr:colOff>
                    <xdr:row>46</xdr:row>
                    <xdr:rowOff>142875</xdr:rowOff>
                  </from>
                  <to>
                    <xdr:col>5</xdr:col>
                    <xdr:colOff>47625</xdr:colOff>
                    <xdr:row>48</xdr:row>
                    <xdr:rowOff>9525</xdr:rowOff>
                  </to>
                </anchor>
              </controlPr>
            </control>
          </mc:Choice>
        </mc:AlternateContent>
        <mc:AlternateContent xmlns:mc="http://schemas.openxmlformats.org/markup-compatibility/2006">
          <mc:Choice Requires="x14">
            <control shapeId="1198084" r:id="rId7" name="Check Box 55">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1198085" r:id="rId8" name="Check Box 56">
              <controlPr defaultSize="0" autoFill="0" autoLine="0" autoPict="0" altText="その他">
                <anchor moveWithCells="1">
                  <from>
                    <xdr:col>3</xdr:col>
                    <xdr:colOff>0</xdr:colOff>
                    <xdr:row>25</xdr:row>
                    <xdr:rowOff>142875</xdr:rowOff>
                  </from>
                  <to>
                    <xdr:col>4</xdr:col>
                    <xdr:colOff>47625</xdr:colOff>
                    <xdr:row>27</xdr:row>
                    <xdr:rowOff>9525</xdr:rowOff>
                  </to>
                </anchor>
              </controlPr>
            </control>
          </mc:Choice>
        </mc:AlternateContent>
        <mc:AlternateContent xmlns:mc="http://schemas.openxmlformats.org/markup-compatibility/2006">
          <mc:Choice Requires="x14">
            <control shapeId="1198086" r:id="rId9" name="Check Box 57">
              <controlPr defaultSize="0" autoFill="0" autoLine="0" autoPict="0" altText="その他">
                <anchor moveWithCells="1">
                  <from>
                    <xdr:col>4</xdr:col>
                    <xdr:colOff>0</xdr:colOff>
                    <xdr:row>47</xdr:row>
                    <xdr:rowOff>133350</xdr:rowOff>
                  </from>
                  <to>
                    <xdr:col>5</xdr:col>
                    <xdr:colOff>57150</xdr:colOff>
                    <xdr:row>49</xdr:row>
                    <xdr:rowOff>0</xdr:rowOff>
                  </to>
                </anchor>
              </controlPr>
            </control>
          </mc:Choice>
        </mc:AlternateContent>
        <mc:AlternateContent xmlns:mc="http://schemas.openxmlformats.org/markup-compatibility/2006">
          <mc:Choice Requires="x14">
            <control shapeId="1198087" r:id="rId10" name="Check Box 7">
              <controlPr defaultSize="0" autoFill="0" autoLine="0" autoPict="0">
                <anchor moveWithCells="1">
                  <from>
                    <xdr:col>17</xdr:col>
                    <xdr:colOff>161925</xdr:colOff>
                    <xdr:row>5</xdr:row>
                    <xdr:rowOff>142875</xdr:rowOff>
                  </from>
                  <to>
                    <xdr:col>21</xdr:col>
                    <xdr:colOff>114300</xdr:colOff>
                    <xdr:row>7</xdr:row>
                    <xdr:rowOff>19050</xdr:rowOff>
                  </to>
                </anchor>
              </controlPr>
            </control>
          </mc:Choice>
        </mc:AlternateContent>
        <mc:AlternateContent xmlns:mc="http://schemas.openxmlformats.org/markup-compatibility/2006">
          <mc:Choice Requires="x14">
            <control shapeId="1198088" r:id="rId11" name="Check Box 8">
              <controlPr defaultSize="0" autoFill="0" autoLine="0" autoPict="0">
                <anchor moveWithCells="1">
                  <from>
                    <xdr:col>20</xdr:col>
                    <xdr:colOff>171450</xdr:colOff>
                    <xdr:row>5</xdr:row>
                    <xdr:rowOff>142875</xdr:rowOff>
                  </from>
                  <to>
                    <xdr:col>24</xdr:col>
                    <xdr:colOff>123825</xdr:colOff>
                    <xdr:row>7</xdr:row>
                    <xdr:rowOff>19050</xdr:rowOff>
                  </to>
                </anchor>
              </controlPr>
            </control>
          </mc:Choice>
        </mc:AlternateContent>
        <mc:AlternateContent xmlns:mc="http://schemas.openxmlformats.org/markup-compatibility/2006">
          <mc:Choice Requires="x14">
            <control shapeId="1198091" r:id="rId12" name="Check Box 11">
              <controlPr defaultSize="0" autoFill="0" autoLine="0" autoPict="0">
                <anchor moveWithCells="1">
                  <from>
                    <xdr:col>17</xdr:col>
                    <xdr:colOff>161925</xdr:colOff>
                    <xdr:row>13</xdr:row>
                    <xdr:rowOff>133350</xdr:rowOff>
                  </from>
                  <to>
                    <xdr:col>21</xdr:col>
                    <xdr:colOff>114300</xdr:colOff>
                    <xdr:row>15</xdr:row>
                    <xdr:rowOff>0</xdr:rowOff>
                  </to>
                </anchor>
              </controlPr>
            </control>
          </mc:Choice>
        </mc:AlternateContent>
        <mc:AlternateContent xmlns:mc="http://schemas.openxmlformats.org/markup-compatibility/2006">
          <mc:Choice Requires="x14">
            <control shapeId="1198092" r:id="rId13" name="Check Box 12">
              <controlPr defaultSize="0" autoFill="0" autoLine="0" autoPict="0">
                <anchor moveWithCells="1">
                  <from>
                    <xdr:col>20</xdr:col>
                    <xdr:colOff>171450</xdr:colOff>
                    <xdr:row>13</xdr:row>
                    <xdr:rowOff>133350</xdr:rowOff>
                  </from>
                  <to>
                    <xdr:col>24</xdr:col>
                    <xdr:colOff>123825</xdr:colOff>
                    <xdr:row>15</xdr:row>
                    <xdr:rowOff>0</xdr:rowOff>
                  </to>
                </anchor>
              </controlPr>
            </control>
          </mc:Choice>
        </mc:AlternateContent>
        <mc:AlternateContent xmlns:mc="http://schemas.openxmlformats.org/markup-compatibility/2006">
          <mc:Choice Requires="x14">
            <control shapeId="1198093" r:id="rId14" name="Check Box 13">
              <controlPr defaultSize="0" autoFill="0" autoLine="0" autoPict="0">
                <anchor moveWithCells="1" sizeWithCells="1">
                  <from>
                    <xdr:col>17</xdr:col>
                    <xdr:colOff>161925</xdr:colOff>
                    <xdr:row>30</xdr:row>
                    <xdr:rowOff>142875</xdr:rowOff>
                  </from>
                  <to>
                    <xdr:col>21</xdr:col>
                    <xdr:colOff>114300</xdr:colOff>
                    <xdr:row>32</xdr:row>
                    <xdr:rowOff>19050</xdr:rowOff>
                  </to>
                </anchor>
              </controlPr>
            </control>
          </mc:Choice>
        </mc:AlternateContent>
        <mc:AlternateContent xmlns:mc="http://schemas.openxmlformats.org/markup-compatibility/2006">
          <mc:Choice Requires="x14">
            <control shapeId="1198094" r:id="rId15" name="Check Box 14">
              <controlPr defaultSize="0" autoFill="0" autoLine="0" autoPict="0">
                <anchor moveWithCells="1" sizeWithCells="1">
                  <from>
                    <xdr:col>20</xdr:col>
                    <xdr:colOff>161925</xdr:colOff>
                    <xdr:row>30</xdr:row>
                    <xdr:rowOff>142875</xdr:rowOff>
                  </from>
                  <to>
                    <xdr:col>24</xdr:col>
                    <xdr:colOff>123825</xdr:colOff>
                    <xdr:row>32</xdr:row>
                    <xdr:rowOff>19050</xdr:rowOff>
                  </to>
                </anchor>
              </controlPr>
            </control>
          </mc:Choice>
        </mc:AlternateContent>
        <mc:AlternateContent xmlns:mc="http://schemas.openxmlformats.org/markup-compatibility/2006">
          <mc:Choice Requires="x14">
            <control shapeId="1198095" r:id="rId16" name="Check Box 15">
              <controlPr defaultSize="0" autoFill="0" autoLine="0" autoPict="0">
                <anchor moveWithCells="1" sizeWithCells="1">
                  <from>
                    <xdr:col>17</xdr:col>
                    <xdr:colOff>161925</xdr:colOff>
                    <xdr:row>32</xdr:row>
                    <xdr:rowOff>142875</xdr:rowOff>
                  </from>
                  <to>
                    <xdr:col>21</xdr:col>
                    <xdr:colOff>114300</xdr:colOff>
                    <xdr:row>34</xdr:row>
                    <xdr:rowOff>19050</xdr:rowOff>
                  </to>
                </anchor>
              </controlPr>
            </control>
          </mc:Choice>
        </mc:AlternateContent>
        <mc:AlternateContent xmlns:mc="http://schemas.openxmlformats.org/markup-compatibility/2006">
          <mc:Choice Requires="x14">
            <control shapeId="1198096" r:id="rId17" name="Check Box 16">
              <controlPr defaultSize="0" autoFill="0" autoLine="0" autoPict="0">
                <anchor moveWithCells="1" sizeWithCells="1">
                  <from>
                    <xdr:col>20</xdr:col>
                    <xdr:colOff>161925</xdr:colOff>
                    <xdr:row>32</xdr:row>
                    <xdr:rowOff>142875</xdr:rowOff>
                  </from>
                  <to>
                    <xdr:col>24</xdr:col>
                    <xdr:colOff>123825</xdr:colOff>
                    <xdr:row>34</xdr:row>
                    <xdr:rowOff>19050</xdr:rowOff>
                  </to>
                </anchor>
              </controlPr>
            </control>
          </mc:Choice>
        </mc:AlternateContent>
        <mc:AlternateContent xmlns:mc="http://schemas.openxmlformats.org/markup-compatibility/2006">
          <mc:Choice Requires="x14">
            <control shapeId="1198097" r:id="rId18" name="Check Box 17">
              <controlPr defaultSize="0" autoFill="0" autoLine="0" autoPict="0">
                <anchor moveWithCells="1" sizeWithCells="1">
                  <from>
                    <xdr:col>13</xdr:col>
                    <xdr:colOff>161925</xdr:colOff>
                    <xdr:row>35</xdr:row>
                    <xdr:rowOff>123825</xdr:rowOff>
                  </from>
                  <to>
                    <xdr:col>17</xdr:col>
                    <xdr:colOff>114300</xdr:colOff>
                    <xdr:row>36</xdr:row>
                    <xdr:rowOff>171450</xdr:rowOff>
                  </to>
                </anchor>
              </controlPr>
            </control>
          </mc:Choice>
        </mc:AlternateContent>
        <mc:AlternateContent xmlns:mc="http://schemas.openxmlformats.org/markup-compatibility/2006">
          <mc:Choice Requires="x14">
            <control shapeId="1198098" r:id="rId19" name="Check Box 18">
              <controlPr defaultSize="0" autoFill="0" autoLine="0" autoPict="0">
                <anchor moveWithCells="1" sizeWithCells="1">
                  <from>
                    <xdr:col>16</xdr:col>
                    <xdr:colOff>161925</xdr:colOff>
                    <xdr:row>35</xdr:row>
                    <xdr:rowOff>123825</xdr:rowOff>
                  </from>
                  <to>
                    <xdr:col>20</xdr:col>
                    <xdr:colOff>123825</xdr:colOff>
                    <xdr:row>36</xdr:row>
                    <xdr:rowOff>171450</xdr:rowOff>
                  </to>
                </anchor>
              </controlPr>
            </control>
          </mc:Choice>
        </mc:AlternateContent>
        <mc:AlternateContent xmlns:mc="http://schemas.openxmlformats.org/markup-compatibility/2006">
          <mc:Choice Requires="x14">
            <control shapeId="1198099" r:id="rId20" name="Check Box 19">
              <controlPr defaultSize="0" autoFill="0" autoLine="0" autoPict="0">
                <anchor moveWithCells="1" sizeWithCells="1">
                  <from>
                    <xdr:col>20</xdr:col>
                    <xdr:colOff>161925</xdr:colOff>
                    <xdr:row>35</xdr:row>
                    <xdr:rowOff>123825</xdr:rowOff>
                  </from>
                  <to>
                    <xdr:col>24</xdr:col>
                    <xdr:colOff>123825</xdr:colOff>
                    <xdr:row>37</xdr:row>
                    <xdr:rowOff>0</xdr:rowOff>
                  </to>
                </anchor>
              </controlPr>
            </control>
          </mc:Choice>
        </mc:AlternateContent>
        <mc:AlternateContent xmlns:mc="http://schemas.openxmlformats.org/markup-compatibility/2006">
          <mc:Choice Requires="x14">
            <control shapeId="1198104" r:id="rId21" name="Check Box 41">
              <controlPr defaultSize="0" autoFill="0" autoLine="0" autoPict="0">
                <anchor moveWithCells="1">
                  <from>
                    <xdr:col>17</xdr:col>
                    <xdr:colOff>161925</xdr:colOff>
                    <xdr:row>51</xdr:row>
                    <xdr:rowOff>0</xdr:rowOff>
                  </from>
                  <to>
                    <xdr:col>21</xdr:col>
                    <xdr:colOff>114300</xdr:colOff>
                    <xdr:row>52</xdr:row>
                    <xdr:rowOff>38100</xdr:rowOff>
                  </to>
                </anchor>
              </controlPr>
            </control>
          </mc:Choice>
        </mc:AlternateContent>
        <mc:AlternateContent xmlns:mc="http://schemas.openxmlformats.org/markup-compatibility/2006">
          <mc:Choice Requires="x14">
            <control shapeId="1198105" r:id="rId22" name="Check Box 42">
              <controlPr defaultSize="0" autoFill="0" autoLine="0" autoPict="0">
                <anchor moveWithCells="1">
                  <from>
                    <xdr:col>20</xdr:col>
                    <xdr:colOff>171450</xdr:colOff>
                    <xdr:row>51</xdr:row>
                    <xdr:rowOff>0</xdr:rowOff>
                  </from>
                  <to>
                    <xdr:col>24</xdr:col>
                    <xdr:colOff>133350</xdr:colOff>
                    <xdr:row>52</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1FA5-39E8-456D-B369-72C06E820C18}">
  <sheetPr>
    <tabColor theme="7" tint="0.59999389629810485"/>
  </sheetPr>
  <dimension ref="A1:AR64"/>
  <sheetViews>
    <sheetView showGridLines="0" view="pageBreakPreview" topLeftCell="A4" zoomScaleNormal="100" zoomScaleSheetLayoutView="100" workbookViewId="0">
      <selection activeCell="AO10" sqref="AO10"/>
    </sheetView>
  </sheetViews>
  <sheetFormatPr defaultColWidth="8" defaultRowHeight="12"/>
  <cols>
    <col min="1" max="1" width="1.375" style="54" customWidth="1"/>
    <col min="2" max="2" width="1.625" style="54" customWidth="1"/>
    <col min="3" max="71" width="2.375" style="54" customWidth="1"/>
    <col min="72" max="16384" width="8" style="54"/>
  </cols>
  <sheetData>
    <row r="1" spans="1:44" ht="14.1" customHeight="1">
      <c r="A1" s="1743" t="s">
        <v>1239</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N1" s="665"/>
      <c r="AO1" s="665"/>
      <c r="AP1" s="665"/>
      <c r="AQ1" s="665"/>
      <c r="AR1" s="665"/>
    </row>
    <row r="2" spans="1:44" ht="5.0999999999999996" customHeight="1" thickBot="1"/>
    <row r="3" spans="1:44" ht="14.1" customHeight="1">
      <c r="B3" s="1745" t="s">
        <v>1507</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2614"/>
      <c r="AA3" s="4418" t="s">
        <v>118</v>
      </c>
      <c r="AB3" s="4419"/>
      <c r="AC3" s="4419"/>
      <c r="AD3" s="4419"/>
      <c r="AE3" s="4419"/>
      <c r="AF3" s="4419"/>
      <c r="AG3" s="4419"/>
      <c r="AH3" s="4419"/>
      <c r="AI3" s="4419"/>
      <c r="AJ3" s="4419"/>
      <c r="AK3" s="4419"/>
      <c r="AL3" s="4420"/>
      <c r="AM3" s="66"/>
    </row>
    <row r="4" spans="1:44" ht="6.95" customHeight="1">
      <c r="B4" s="1197"/>
      <c r="C4" s="756"/>
      <c r="D4" s="756"/>
      <c r="E4" s="756"/>
      <c r="F4" s="756"/>
      <c r="G4" s="756"/>
      <c r="H4" s="756"/>
      <c r="I4" s="756"/>
      <c r="J4" s="756"/>
      <c r="K4" s="756"/>
      <c r="L4" s="756"/>
      <c r="M4" s="756"/>
      <c r="N4" s="756"/>
      <c r="O4" s="756"/>
      <c r="P4" s="756"/>
      <c r="Q4" s="756"/>
      <c r="R4" s="756"/>
      <c r="S4" s="756"/>
      <c r="T4" s="756"/>
      <c r="U4" s="756"/>
      <c r="V4" s="756"/>
      <c r="W4" s="756"/>
      <c r="X4" s="756"/>
      <c r="Y4" s="758"/>
      <c r="Z4" s="1198"/>
      <c r="AA4" s="1199"/>
      <c r="AB4" s="1199"/>
      <c r="AC4" s="1199"/>
      <c r="AD4" s="1199"/>
      <c r="AE4" s="1199"/>
      <c r="AF4" s="1199"/>
      <c r="AG4" s="1199"/>
      <c r="AH4" s="1199"/>
      <c r="AI4" s="1199"/>
      <c r="AJ4" s="1199"/>
      <c r="AK4" s="1199"/>
      <c r="AL4" s="1200"/>
      <c r="AM4" s="66"/>
    </row>
    <row r="5" spans="1:44" ht="14.1" customHeight="1">
      <c r="A5" s="55"/>
      <c r="B5" s="2009">
        <v>9</v>
      </c>
      <c r="C5" s="2010"/>
      <c r="D5" s="4422" t="s">
        <v>613</v>
      </c>
      <c r="E5" s="4422"/>
      <c r="F5" s="4422"/>
      <c r="G5" s="4422"/>
      <c r="H5" s="4422"/>
      <c r="I5" s="4422"/>
      <c r="J5" s="4422"/>
      <c r="K5" s="4422"/>
      <c r="L5" s="4422"/>
      <c r="M5" s="4422"/>
      <c r="N5" s="4422"/>
      <c r="O5" s="4422"/>
      <c r="P5" s="4422"/>
      <c r="Q5" s="4422"/>
      <c r="R5" s="4422"/>
      <c r="S5" s="4422"/>
      <c r="T5" s="4422"/>
      <c r="U5" s="4422"/>
      <c r="V5" s="4422"/>
      <c r="W5" s="4422"/>
      <c r="X5" s="4422"/>
      <c r="Y5" s="4422"/>
      <c r="Z5" s="62"/>
      <c r="AA5" s="653"/>
      <c r="AB5" s="638"/>
      <c r="AC5" s="638"/>
      <c r="AD5" s="638"/>
      <c r="AE5" s="638"/>
      <c r="AF5" s="638"/>
      <c r="AG5" s="638"/>
      <c r="AH5" s="638"/>
      <c r="AI5" s="638"/>
      <c r="AJ5" s="638"/>
      <c r="AK5" s="638"/>
      <c r="AL5" s="962"/>
      <c r="AM5" s="66"/>
    </row>
    <row r="6" spans="1:44" ht="14.1" customHeight="1">
      <c r="A6" s="55"/>
      <c r="B6" s="61"/>
      <c r="C6" s="55"/>
      <c r="Q6" s="55"/>
      <c r="R6" s="72"/>
      <c r="S6" s="72"/>
      <c r="T6" s="58"/>
      <c r="U6" s="73"/>
      <c r="V6" s="73"/>
      <c r="W6" s="55"/>
      <c r="X6" s="55"/>
      <c r="Y6" s="950"/>
      <c r="Z6" s="1131"/>
      <c r="AA6" s="638"/>
      <c r="AB6" s="638"/>
      <c r="AC6" s="638"/>
      <c r="AD6" s="638"/>
      <c r="AE6" s="638"/>
      <c r="AF6" s="638"/>
      <c r="AG6" s="638"/>
      <c r="AH6" s="638"/>
      <c r="AI6" s="638"/>
      <c r="AJ6" s="638"/>
      <c r="AK6" s="638"/>
      <c r="AL6" s="962"/>
      <c r="AM6" s="66"/>
    </row>
    <row r="7" spans="1:44" ht="14.1" customHeight="1">
      <c r="A7" s="55"/>
      <c r="B7" s="2785" t="s">
        <v>454</v>
      </c>
      <c r="C7" s="2602"/>
      <c r="D7" s="2096" t="s">
        <v>891</v>
      </c>
      <c r="E7" s="2096"/>
      <c r="F7" s="2096"/>
      <c r="G7" s="2096"/>
      <c r="H7" s="2096"/>
      <c r="I7" s="2096"/>
      <c r="J7" s="2096"/>
      <c r="K7" s="2096"/>
      <c r="L7" s="2096"/>
      <c r="M7" s="2096"/>
      <c r="N7" s="2096"/>
      <c r="O7" s="2096"/>
      <c r="P7" s="2096"/>
      <c r="Q7" s="2096"/>
      <c r="R7" s="2096"/>
      <c r="S7" s="2096"/>
      <c r="T7" s="2096"/>
      <c r="U7" s="2096"/>
      <c r="V7" s="2096"/>
      <c r="W7" s="2096"/>
      <c r="X7" s="2096"/>
      <c r="Y7" s="2096"/>
      <c r="Z7" s="1131"/>
      <c r="AA7" s="587" t="s">
        <v>127</v>
      </c>
      <c r="AB7" s="2163" t="s">
        <v>892</v>
      </c>
      <c r="AC7" s="2163"/>
      <c r="AD7" s="2163"/>
      <c r="AE7" s="2163"/>
      <c r="AF7" s="2163"/>
      <c r="AG7" s="2163"/>
      <c r="AH7" s="2163"/>
      <c r="AI7" s="2163"/>
      <c r="AJ7" s="2163"/>
      <c r="AK7" s="2163"/>
      <c r="AL7" s="962"/>
      <c r="AM7" s="66"/>
    </row>
    <row r="8" spans="1:44" ht="14.1" customHeight="1">
      <c r="A8" s="55"/>
      <c r="B8" s="1201"/>
      <c r="C8" s="732"/>
      <c r="D8" s="732"/>
      <c r="E8" s="732"/>
      <c r="F8" s="732"/>
      <c r="G8" s="732"/>
      <c r="H8" s="732"/>
      <c r="I8" s="732"/>
      <c r="J8" s="732"/>
      <c r="K8" s="732"/>
      <c r="L8" s="732"/>
      <c r="M8" s="732"/>
      <c r="N8" s="732"/>
      <c r="O8" s="732"/>
      <c r="P8" s="732"/>
      <c r="Q8" s="732"/>
      <c r="R8" s="732"/>
      <c r="S8" s="732"/>
      <c r="T8" s="732"/>
      <c r="U8" s="732"/>
      <c r="V8" s="732"/>
      <c r="W8" s="732"/>
      <c r="X8" s="732"/>
      <c r="Y8" s="732"/>
      <c r="Z8" s="636"/>
      <c r="AA8" s="552" t="s">
        <v>15</v>
      </c>
      <c r="AB8" s="1812" t="s">
        <v>441</v>
      </c>
      <c r="AC8" s="1812"/>
      <c r="AD8" s="1812"/>
      <c r="AE8" s="1812"/>
      <c r="AF8" s="1812"/>
      <c r="AG8" s="1812"/>
      <c r="AH8" s="1812"/>
      <c r="AI8" s="1812"/>
      <c r="AJ8" s="1812"/>
      <c r="AK8" s="1812"/>
      <c r="AL8" s="962"/>
      <c r="AM8" s="66"/>
    </row>
    <row r="9" spans="1:44" ht="14.1" customHeight="1">
      <c r="A9" s="55"/>
      <c r="B9" s="4389" t="s">
        <v>453</v>
      </c>
      <c r="C9" s="4390"/>
      <c r="D9" s="2000" t="s">
        <v>896</v>
      </c>
      <c r="E9" s="2000"/>
      <c r="F9" s="2000"/>
      <c r="G9" s="2000"/>
      <c r="H9" s="2000"/>
      <c r="I9" s="2000"/>
      <c r="J9" s="2000"/>
      <c r="K9" s="2000"/>
      <c r="L9" s="2000"/>
      <c r="M9" s="2000"/>
      <c r="N9" s="2000"/>
      <c r="O9" s="2000"/>
      <c r="P9" s="2000"/>
      <c r="Q9" s="2000"/>
      <c r="R9" s="2000"/>
      <c r="S9" s="2000"/>
      <c r="T9" s="2000"/>
      <c r="U9" s="2000"/>
      <c r="V9" s="2000"/>
      <c r="W9" s="2000"/>
      <c r="X9" s="2000"/>
      <c r="Y9" s="2000"/>
      <c r="Z9" s="62"/>
      <c r="AA9" s="587"/>
      <c r="AB9" s="1812"/>
      <c r="AC9" s="1812"/>
      <c r="AD9" s="1812"/>
      <c r="AE9" s="1812"/>
      <c r="AF9" s="1812"/>
      <c r="AG9" s="1812"/>
      <c r="AH9" s="1812"/>
      <c r="AI9" s="1812"/>
      <c r="AJ9" s="1812"/>
      <c r="AK9" s="1812"/>
      <c r="AL9" s="962"/>
      <c r="AM9" s="66"/>
    </row>
    <row r="10" spans="1:44" ht="14.1" customHeight="1">
      <c r="A10" s="55"/>
      <c r="B10" s="69"/>
      <c r="C10" s="70"/>
      <c r="D10" s="2000"/>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1202"/>
      <c r="AA10" s="552" t="s">
        <v>15</v>
      </c>
      <c r="AB10" s="1812" t="s">
        <v>893</v>
      </c>
      <c r="AC10" s="1812"/>
      <c r="AD10" s="1812"/>
      <c r="AE10" s="1812"/>
      <c r="AF10" s="1812"/>
      <c r="AG10" s="1812"/>
      <c r="AH10" s="1812"/>
      <c r="AI10" s="1812"/>
      <c r="AJ10" s="1812"/>
      <c r="AK10" s="1812"/>
      <c r="AL10" s="962"/>
      <c r="AM10" s="66"/>
    </row>
    <row r="11" spans="1:44" ht="14.1" customHeight="1">
      <c r="A11" s="55"/>
      <c r="B11" s="1203"/>
      <c r="C11" s="732"/>
      <c r="D11" s="732"/>
      <c r="E11" s="732"/>
      <c r="F11" s="732"/>
      <c r="G11" s="732"/>
      <c r="H11" s="732"/>
      <c r="I11" s="732"/>
      <c r="J11" s="732"/>
      <c r="K11" s="732"/>
      <c r="L11" s="732"/>
      <c r="M11" s="732"/>
      <c r="N11" s="732"/>
      <c r="O11" s="732"/>
      <c r="P11" s="732"/>
      <c r="Q11" s="732"/>
      <c r="R11" s="732"/>
      <c r="S11" s="732"/>
      <c r="T11" s="732"/>
      <c r="U11" s="732"/>
      <c r="V11" s="732"/>
      <c r="W11" s="732"/>
      <c r="X11" s="732"/>
      <c r="Y11" s="732"/>
      <c r="Z11" s="1202"/>
      <c r="AA11" s="1204"/>
      <c r="AB11" s="732"/>
      <c r="AC11" s="732"/>
      <c r="AD11" s="732"/>
      <c r="AE11" s="732"/>
      <c r="AF11" s="732"/>
      <c r="AG11" s="732"/>
      <c r="AH11" s="732"/>
      <c r="AI11" s="732"/>
      <c r="AJ11" s="732"/>
      <c r="AK11" s="732"/>
      <c r="AL11" s="962"/>
      <c r="AM11" s="66"/>
    </row>
    <row r="12" spans="1:44" ht="14.1" customHeight="1">
      <c r="A12" s="55"/>
      <c r="B12" s="4423" t="s">
        <v>448</v>
      </c>
      <c r="C12" s="4424"/>
      <c r="D12" s="1815" t="s">
        <v>614</v>
      </c>
      <c r="E12" s="1815"/>
      <c r="F12" s="1815"/>
      <c r="G12" s="1815"/>
      <c r="H12" s="1815"/>
      <c r="I12" s="1815"/>
      <c r="J12" s="1815"/>
      <c r="K12" s="1815"/>
      <c r="L12" s="1815"/>
      <c r="M12" s="1815"/>
      <c r="N12" s="1815"/>
      <c r="O12" s="1815"/>
      <c r="P12" s="1815"/>
      <c r="Q12" s="1815"/>
      <c r="R12" s="1815"/>
      <c r="S12" s="1815"/>
      <c r="T12" s="1815"/>
      <c r="U12" s="1815"/>
      <c r="V12" s="1815"/>
      <c r="W12" s="1815"/>
      <c r="X12" s="1815"/>
      <c r="Y12" s="1815"/>
      <c r="Z12" s="80"/>
      <c r="AA12" s="552" t="s">
        <v>15</v>
      </c>
      <c r="AB12" s="1812" t="s">
        <v>1409</v>
      </c>
      <c r="AC12" s="1812"/>
      <c r="AD12" s="1812"/>
      <c r="AE12" s="1812"/>
      <c r="AF12" s="1812"/>
      <c r="AG12" s="1812"/>
      <c r="AH12" s="1812"/>
      <c r="AI12" s="1812"/>
      <c r="AJ12" s="1812"/>
      <c r="AK12" s="1812"/>
      <c r="AL12" s="962"/>
      <c r="AM12" s="66"/>
    </row>
    <row r="13" spans="1:44" ht="14.1" customHeight="1">
      <c r="A13" s="55"/>
      <c r="B13" s="61"/>
      <c r="C13" s="55"/>
      <c r="D13" s="596"/>
      <c r="E13" s="596"/>
      <c r="F13" s="596"/>
      <c r="G13" s="596"/>
      <c r="H13" s="596"/>
      <c r="I13" s="596"/>
      <c r="J13" s="596"/>
      <c r="K13" s="596"/>
      <c r="L13" s="596"/>
      <c r="M13" s="596"/>
      <c r="N13" s="596"/>
      <c r="O13" s="596"/>
      <c r="P13" s="596"/>
      <c r="Q13" s="596"/>
      <c r="R13" s="596"/>
      <c r="S13" s="596"/>
      <c r="T13" s="596"/>
      <c r="U13" s="596"/>
      <c r="V13" s="596"/>
      <c r="W13" s="596"/>
      <c r="X13" s="596"/>
      <c r="Y13" s="596"/>
      <c r="Z13" s="80"/>
      <c r="AA13" s="587"/>
      <c r="AB13" s="1812"/>
      <c r="AC13" s="1812"/>
      <c r="AD13" s="1812"/>
      <c r="AE13" s="1812"/>
      <c r="AF13" s="1812"/>
      <c r="AG13" s="1812"/>
      <c r="AH13" s="1812"/>
      <c r="AI13" s="1812"/>
      <c r="AJ13" s="1812"/>
      <c r="AK13" s="1812"/>
      <c r="AL13" s="962"/>
      <c r="AM13" s="66"/>
    </row>
    <row r="14" spans="1:44" ht="14.1" customHeight="1">
      <c r="A14" s="55"/>
      <c r="B14" s="1205"/>
      <c r="C14" s="732"/>
      <c r="D14" s="731"/>
      <c r="E14" s="731"/>
      <c r="F14" s="731"/>
      <c r="G14" s="731"/>
      <c r="H14" s="731"/>
      <c r="I14" s="731"/>
      <c r="J14" s="731"/>
      <c r="K14" s="731"/>
      <c r="L14" s="731"/>
      <c r="M14" s="731"/>
      <c r="N14" s="731"/>
      <c r="O14" s="731"/>
      <c r="P14" s="731"/>
      <c r="Q14" s="731"/>
      <c r="R14" s="731"/>
      <c r="S14" s="731"/>
      <c r="T14" s="731"/>
      <c r="U14" s="731"/>
      <c r="V14" s="731"/>
      <c r="W14" s="731"/>
      <c r="X14" s="731"/>
      <c r="Y14" s="731"/>
      <c r="Z14" s="80"/>
      <c r="AA14" s="552" t="s">
        <v>894</v>
      </c>
      <c r="AB14" s="1812" t="s">
        <v>895</v>
      </c>
      <c r="AC14" s="1812"/>
      <c r="AD14" s="1812"/>
      <c r="AE14" s="1812"/>
      <c r="AF14" s="1812"/>
      <c r="AG14" s="1812"/>
      <c r="AH14" s="1812"/>
      <c r="AI14" s="1812"/>
      <c r="AJ14" s="1812"/>
      <c r="AK14" s="1812"/>
      <c r="AL14" s="962"/>
      <c r="AM14" s="66"/>
    </row>
    <row r="15" spans="1:44" ht="14.1" customHeight="1">
      <c r="B15" s="4389" t="s">
        <v>465</v>
      </c>
      <c r="C15" s="4390"/>
      <c r="D15" s="2096" t="s">
        <v>615</v>
      </c>
      <c r="E15" s="2096"/>
      <c r="F15" s="2096"/>
      <c r="G15" s="2096"/>
      <c r="H15" s="2096"/>
      <c r="I15" s="2096"/>
      <c r="J15" s="2096"/>
      <c r="K15" s="2096"/>
      <c r="L15" s="2096"/>
      <c r="M15" s="2096"/>
      <c r="N15" s="2096"/>
      <c r="O15" s="2096"/>
      <c r="P15" s="2096"/>
      <c r="Q15" s="2096"/>
      <c r="R15" s="2096"/>
      <c r="S15" s="2096"/>
      <c r="T15" s="2096"/>
      <c r="U15" s="2096"/>
      <c r="V15" s="2096"/>
      <c r="W15" s="2096"/>
      <c r="X15" s="2096"/>
      <c r="Y15" s="2096"/>
      <c r="Z15" s="1131"/>
      <c r="AA15" s="587"/>
      <c r="AB15" s="1812"/>
      <c r="AC15" s="1812"/>
      <c r="AD15" s="1812"/>
      <c r="AE15" s="1812"/>
      <c r="AF15" s="1812"/>
      <c r="AG15" s="1812"/>
      <c r="AH15" s="1812"/>
      <c r="AI15" s="1812"/>
      <c r="AJ15" s="1812"/>
      <c r="AK15" s="1812"/>
      <c r="AL15" s="1200"/>
      <c r="AM15" s="66"/>
    </row>
    <row r="16" spans="1:44" ht="14.1" customHeight="1">
      <c r="A16" s="55"/>
      <c r="B16" s="61"/>
      <c r="C16" s="55"/>
      <c r="D16" s="1815" t="s">
        <v>291</v>
      </c>
      <c r="E16" s="1815"/>
      <c r="F16" s="1815"/>
      <c r="G16" s="1815"/>
      <c r="H16" s="1815"/>
      <c r="I16" s="1815"/>
      <c r="J16" s="1815"/>
      <c r="K16" s="1815"/>
      <c r="L16" s="1815"/>
      <c r="M16" s="1815"/>
      <c r="N16" s="1815"/>
      <c r="O16" s="1815"/>
      <c r="P16" s="1815"/>
      <c r="Q16" s="1815"/>
      <c r="R16" s="1815"/>
      <c r="S16" s="1815"/>
      <c r="T16" s="1815"/>
      <c r="U16" s="1815"/>
      <c r="V16" s="1815"/>
      <c r="W16" s="1815"/>
      <c r="X16" s="1815"/>
      <c r="Y16" s="1815"/>
      <c r="Z16" s="1202"/>
      <c r="AA16" s="554"/>
      <c r="AB16" s="1812"/>
      <c r="AC16" s="1812"/>
      <c r="AD16" s="1812"/>
      <c r="AE16" s="1812"/>
      <c r="AF16" s="1812"/>
      <c r="AG16" s="1812"/>
      <c r="AH16" s="1812"/>
      <c r="AI16" s="1812"/>
      <c r="AJ16" s="1812"/>
      <c r="AK16" s="1812"/>
      <c r="AL16" s="962"/>
      <c r="AM16" s="66"/>
    </row>
    <row r="17" spans="1:39" ht="14.1" customHeight="1">
      <c r="A17" s="55"/>
      <c r="B17" s="1203"/>
      <c r="C17" s="732"/>
      <c r="D17" s="531" t="s">
        <v>35</v>
      </c>
      <c r="E17" s="1815" t="s">
        <v>1508</v>
      </c>
      <c r="F17" s="1815"/>
      <c r="G17" s="1815"/>
      <c r="H17" s="1815"/>
      <c r="I17" s="1815"/>
      <c r="J17" s="1815"/>
      <c r="K17" s="1815"/>
      <c r="L17" s="1815"/>
      <c r="M17" s="1815"/>
      <c r="N17" s="1815"/>
      <c r="O17" s="1815"/>
      <c r="P17" s="1815"/>
      <c r="Q17" s="1815"/>
      <c r="R17" s="1815"/>
      <c r="S17" s="1815"/>
      <c r="T17" s="1815"/>
      <c r="U17" s="1815"/>
      <c r="V17" s="1815"/>
      <c r="W17" s="1815"/>
      <c r="X17" s="1815"/>
      <c r="Y17" s="1815"/>
      <c r="Z17" s="1202"/>
      <c r="AA17" s="554"/>
      <c r="AB17" s="1812"/>
      <c r="AC17" s="1812"/>
      <c r="AD17" s="1812"/>
      <c r="AE17" s="1812"/>
      <c r="AF17" s="1812"/>
      <c r="AG17" s="1812"/>
      <c r="AH17" s="1812"/>
      <c r="AI17" s="1812"/>
      <c r="AJ17" s="1812"/>
      <c r="AK17" s="1812"/>
      <c r="AL17" s="962"/>
      <c r="AM17" s="66"/>
    </row>
    <row r="18" spans="1:39" ht="14.1" customHeight="1">
      <c r="A18" s="55"/>
      <c r="B18" s="1201"/>
      <c r="C18" s="1206"/>
      <c r="Z18" s="732"/>
      <c r="AA18" s="552" t="s">
        <v>497</v>
      </c>
      <c r="AB18" s="1812" t="s">
        <v>292</v>
      </c>
      <c r="AC18" s="1812"/>
      <c r="AD18" s="1812"/>
      <c r="AE18" s="1812"/>
      <c r="AF18" s="1812"/>
      <c r="AG18" s="1812"/>
      <c r="AH18" s="1812"/>
      <c r="AI18" s="1812"/>
      <c r="AJ18" s="1812"/>
      <c r="AK18" s="1812"/>
      <c r="AL18" s="962"/>
      <c r="AM18" s="66"/>
    </row>
    <row r="19" spans="1:39" ht="14.1" customHeight="1">
      <c r="A19" s="55"/>
      <c r="B19" s="1201"/>
      <c r="C19" s="732"/>
      <c r="D19" s="531" t="s">
        <v>32</v>
      </c>
      <c r="E19" s="1860" t="s">
        <v>616</v>
      </c>
      <c r="F19" s="1860"/>
      <c r="G19" s="1860"/>
      <c r="H19" s="1860"/>
      <c r="I19" s="1860"/>
      <c r="J19" s="1860"/>
      <c r="K19" s="1860"/>
      <c r="L19" s="1860"/>
      <c r="M19" s="1860"/>
      <c r="N19" s="1860"/>
      <c r="O19" s="1860"/>
      <c r="P19" s="1860"/>
      <c r="Q19" s="1860"/>
      <c r="R19" s="1860"/>
      <c r="S19" s="1860"/>
      <c r="T19" s="1860"/>
      <c r="U19" s="1860"/>
      <c r="V19" s="1860"/>
      <c r="W19" s="1860"/>
      <c r="X19" s="1860"/>
      <c r="Y19" s="1860"/>
      <c r="Z19" s="79"/>
      <c r="AA19" s="1207"/>
      <c r="AB19" s="2942"/>
      <c r="AC19" s="2942"/>
      <c r="AD19" s="2942"/>
      <c r="AE19" s="2942"/>
      <c r="AF19" s="2942"/>
      <c r="AG19" s="2942"/>
      <c r="AH19" s="2942"/>
      <c r="AI19" s="2942"/>
      <c r="AJ19" s="2942"/>
      <c r="AK19" s="2942"/>
      <c r="AL19" s="962"/>
      <c r="AM19" s="66"/>
    </row>
    <row r="20" spans="1:39" ht="14.1" customHeight="1">
      <c r="A20" s="55"/>
      <c r="B20" s="1201"/>
      <c r="C20" s="732"/>
      <c r="D20" s="1730" t="s">
        <v>78</v>
      </c>
      <c r="E20" s="1731"/>
      <c r="F20" s="1731"/>
      <c r="G20" s="1731"/>
      <c r="H20" s="1731"/>
      <c r="I20" s="1731"/>
      <c r="J20" s="1730" t="s">
        <v>88</v>
      </c>
      <c r="K20" s="1731"/>
      <c r="L20" s="1731"/>
      <c r="M20" s="1731"/>
      <c r="N20" s="1730" t="s">
        <v>89</v>
      </c>
      <c r="O20" s="1731"/>
      <c r="P20" s="1731"/>
      <c r="Q20" s="1731"/>
      <c r="R20" s="1731"/>
      <c r="S20" s="1731"/>
      <c r="T20" s="1731"/>
      <c r="U20" s="1731"/>
      <c r="V20" s="1731"/>
      <c r="W20" s="4425" t="s">
        <v>90</v>
      </c>
      <c r="X20" s="4425"/>
      <c r="Y20" s="4425"/>
      <c r="Z20" s="4425"/>
      <c r="AA20" s="4425"/>
      <c r="AB20" s="4425"/>
      <c r="AC20" s="4425"/>
      <c r="AD20" s="4425"/>
      <c r="AE20" s="4425"/>
      <c r="AF20" s="4427" t="s">
        <v>1352</v>
      </c>
      <c r="AG20" s="4428"/>
      <c r="AH20" s="4428"/>
      <c r="AI20" s="4428"/>
      <c r="AJ20" s="4428"/>
      <c r="AK20" s="4429"/>
      <c r="AL20" s="962"/>
      <c r="AM20" s="66"/>
    </row>
    <row r="21" spans="1:39" ht="14.1" customHeight="1">
      <c r="A21" s="55"/>
      <c r="B21" s="66"/>
      <c r="D21" s="1835"/>
      <c r="E21" s="1570"/>
      <c r="F21" s="1570"/>
      <c r="G21" s="1570"/>
      <c r="H21" s="1570"/>
      <c r="I21" s="1570"/>
      <c r="J21" s="1588"/>
      <c r="K21" s="1589"/>
      <c r="L21" s="1589"/>
      <c r="M21" s="1589"/>
      <c r="N21" s="1588"/>
      <c r="O21" s="1589"/>
      <c r="P21" s="1589"/>
      <c r="Q21" s="1589"/>
      <c r="R21" s="1589"/>
      <c r="S21" s="1589"/>
      <c r="T21" s="1589"/>
      <c r="U21" s="1589"/>
      <c r="V21" s="1589"/>
      <c r="W21" s="4426"/>
      <c r="X21" s="4426"/>
      <c r="Y21" s="4426"/>
      <c r="Z21" s="4426"/>
      <c r="AA21" s="4426"/>
      <c r="AB21" s="4426"/>
      <c r="AC21" s="4426"/>
      <c r="AD21" s="4426"/>
      <c r="AE21" s="4426"/>
      <c r="AF21" s="4430"/>
      <c r="AG21" s="4431"/>
      <c r="AH21" s="4431"/>
      <c r="AI21" s="4431"/>
      <c r="AJ21" s="4431"/>
      <c r="AK21" s="4432"/>
      <c r="AL21" s="962"/>
      <c r="AM21" s="66"/>
    </row>
    <row r="22" spans="1:39" ht="14.1" customHeight="1">
      <c r="A22" s="55"/>
      <c r="B22" s="66"/>
      <c r="D22" s="4449"/>
      <c r="E22" s="4450"/>
      <c r="F22" s="4450"/>
      <c r="G22" s="4450"/>
      <c r="H22" s="4450"/>
      <c r="I22" s="4451"/>
      <c r="J22" s="2531"/>
      <c r="K22" s="2532"/>
      <c r="L22" s="2532"/>
      <c r="M22" s="2532"/>
      <c r="N22" s="4455"/>
      <c r="O22" s="4456"/>
      <c r="P22" s="4456"/>
      <c r="Q22" s="4456"/>
      <c r="R22" s="4456"/>
      <c r="S22" s="4456"/>
      <c r="T22" s="4456"/>
      <c r="U22" s="4456"/>
      <c r="V22" s="4456"/>
      <c r="W22" s="4459"/>
      <c r="X22" s="4459"/>
      <c r="Y22" s="4459"/>
      <c r="Z22" s="4459"/>
      <c r="AA22" s="4459"/>
      <c r="AB22" s="4459"/>
      <c r="AC22" s="4459"/>
      <c r="AD22" s="4459"/>
      <c r="AE22" s="4459"/>
      <c r="AF22" s="4461"/>
      <c r="AG22" s="4268"/>
      <c r="AH22" s="4268"/>
      <c r="AI22" s="4268"/>
      <c r="AJ22" s="4268"/>
      <c r="AK22" s="4269"/>
      <c r="AL22" s="962"/>
      <c r="AM22" s="66"/>
    </row>
    <row r="23" spans="1:39" ht="14.1" customHeight="1">
      <c r="A23" s="55"/>
      <c r="B23" s="66"/>
      <c r="D23" s="4452"/>
      <c r="E23" s="4453"/>
      <c r="F23" s="4453"/>
      <c r="G23" s="4453"/>
      <c r="H23" s="4453"/>
      <c r="I23" s="4454"/>
      <c r="J23" s="2920"/>
      <c r="K23" s="2921"/>
      <c r="L23" s="2921"/>
      <c r="M23" s="2921"/>
      <c r="N23" s="4457"/>
      <c r="O23" s="4458"/>
      <c r="P23" s="4458"/>
      <c r="Q23" s="4458"/>
      <c r="R23" s="4458"/>
      <c r="S23" s="4458"/>
      <c r="T23" s="4458"/>
      <c r="U23" s="4458"/>
      <c r="V23" s="4458"/>
      <c r="W23" s="4460"/>
      <c r="X23" s="4460"/>
      <c r="Y23" s="4460"/>
      <c r="Z23" s="4460"/>
      <c r="AA23" s="4460"/>
      <c r="AB23" s="4460"/>
      <c r="AC23" s="4460"/>
      <c r="AD23" s="4460"/>
      <c r="AE23" s="4460"/>
      <c r="AF23" s="4462"/>
      <c r="AG23" s="4463"/>
      <c r="AH23" s="4463"/>
      <c r="AI23" s="4463"/>
      <c r="AJ23" s="4463"/>
      <c r="AK23" s="4464"/>
      <c r="AL23" s="962"/>
      <c r="AM23" s="66"/>
    </row>
    <row r="24" spans="1:39" ht="14.1" customHeight="1">
      <c r="A24" s="55"/>
      <c r="B24" s="66"/>
      <c r="D24" s="4433"/>
      <c r="E24" s="4434"/>
      <c r="F24" s="4434"/>
      <c r="G24" s="4434"/>
      <c r="H24" s="4434"/>
      <c r="I24" s="4435"/>
      <c r="J24" s="2935"/>
      <c r="K24" s="2936"/>
      <c r="L24" s="2936"/>
      <c r="M24" s="2936"/>
      <c r="N24" s="4439"/>
      <c r="O24" s="4440"/>
      <c r="P24" s="4440"/>
      <c r="Q24" s="4440"/>
      <c r="R24" s="4440"/>
      <c r="S24" s="4440"/>
      <c r="T24" s="4440"/>
      <c r="U24" s="4440"/>
      <c r="V24" s="4440"/>
      <c r="W24" s="4443"/>
      <c r="X24" s="4443"/>
      <c r="Y24" s="4443"/>
      <c r="Z24" s="4443"/>
      <c r="AA24" s="4443"/>
      <c r="AB24" s="4443"/>
      <c r="AC24" s="4443"/>
      <c r="AD24" s="4443"/>
      <c r="AE24" s="4443"/>
      <c r="AF24" s="4445"/>
      <c r="AG24" s="4446"/>
      <c r="AH24" s="4446"/>
      <c r="AI24" s="4446"/>
      <c r="AJ24" s="4446"/>
      <c r="AK24" s="4447"/>
      <c r="AL24" s="962"/>
      <c r="AM24" s="66"/>
    </row>
    <row r="25" spans="1:39" ht="14.1" customHeight="1">
      <c r="A25" s="55"/>
      <c r="B25" s="66"/>
      <c r="D25" s="4436"/>
      <c r="E25" s="4437"/>
      <c r="F25" s="4437"/>
      <c r="G25" s="4437"/>
      <c r="H25" s="4437"/>
      <c r="I25" s="4438"/>
      <c r="J25" s="2534"/>
      <c r="K25" s="2535"/>
      <c r="L25" s="2535"/>
      <c r="M25" s="2535"/>
      <c r="N25" s="4441"/>
      <c r="O25" s="4442"/>
      <c r="P25" s="4442"/>
      <c r="Q25" s="4442"/>
      <c r="R25" s="4442"/>
      <c r="S25" s="4442"/>
      <c r="T25" s="4442"/>
      <c r="U25" s="4442"/>
      <c r="V25" s="4442"/>
      <c r="W25" s="4444"/>
      <c r="X25" s="4444"/>
      <c r="Y25" s="4444"/>
      <c r="Z25" s="4444"/>
      <c r="AA25" s="4444"/>
      <c r="AB25" s="4444"/>
      <c r="AC25" s="4444"/>
      <c r="AD25" s="4444"/>
      <c r="AE25" s="4444"/>
      <c r="AF25" s="4448"/>
      <c r="AG25" s="4280"/>
      <c r="AH25" s="4280"/>
      <c r="AI25" s="4280"/>
      <c r="AJ25" s="4280"/>
      <c r="AK25" s="4281"/>
      <c r="AL25" s="962"/>
      <c r="AM25" s="66"/>
    </row>
    <row r="26" spans="1:39" ht="14.1" customHeight="1">
      <c r="A26" s="55"/>
      <c r="B26" s="1201"/>
      <c r="C26" s="732"/>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1208"/>
      <c r="AB26" s="732"/>
      <c r="AC26" s="732"/>
      <c r="AD26" s="732"/>
      <c r="AE26" s="732"/>
      <c r="AF26" s="732"/>
      <c r="AG26" s="732"/>
      <c r="AH26" s="732"/>
      <c r="AI26" s="732"/>
      <c r="AJ26" s="732"/>
      <c r="AK26" s="732"/>
      <c r="AL26" s="962"/>
      <c r="AM26" s="66"/>
    </row>
    <row r="27" spans="1:39" ht="14.1" customHeight="1">
      <c r="A27" s="55"/>
      <c r="B27" s="4389" t="s">
        <v>440</v>
      </c>
      <c r="C27" s="4390"/>
      <c r="D27" s="2096" t="s">
        <v>829</v>
      </c>
      <c r="E27" s="2096"/>
      <c r="F27" s="2096"/>
      <c r="G27" s="2096"/>
      <c r="H27" s="2096"/>
      <c r="I27" s="2096"/>
      <c r="J27" s="2096"/>
      <c r="K27" s="2096"/>
      <c r="L27" s="2096"/>
      <c r="M27" s="2096"/>
      <c r="N27" s="2096"/>
      <c r="O27" s="2096"/>
      <c r="P27" s="2096"/>
      <c r="Q27" s="2096"/>
      <c r="R27" s="2096"/>
      <c r="S27" s="2096"/>
      <c r="T27" s="2096"/>
      <c r="U27" s="2096"/>
      <c r="V27" s="2096"/>
      <c r="W27" s="2096"/>
      <c r="X27" s="2096"/>
      <c r="Y27" s="2096"/>
      <c r="Z27" s="732"/>
      <c r="AA27" s="552" t="s">
        <v>15</v>
      </c>
      <c r="AB27" s="1812" t="s">
        <v>577</v>
      </c>
      <c r="AC27" s="1812"/>
      <c r="AD27" s="1812"/>
      <c r="AE27" s="1812"/>
      <c r="AF27" s="1812"/>
      <c r="AG27" s="1812"/>
      <c r="AH27" s="1812"/>
      <c r="AI27" s="1812"/>
      <c r="AJ27" s="1812"/>
      <c r="AK27" s="1812"/>
      <c r="AL27" s="962"/>
      <c r="AM27" s="66"/>
    </row>
    <row r="28" spans="1:39" ht="14.1" customHeight="1">
      <c r="A28" s="55"/>
      <c r="B28" s="61"/>
      <c r="C28" s="584"/>
      <c r="D28" s="531" t="s">
        <v>35</v>
      </c>
      <c r="E28" s="1815" t="s">
        <v>1729</v>
      </c>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68"/>
      <c r="AB28" s="1812"/>
      <c r="AC28" s="1812"/>
      <c r="AD28" s="1812"/>
      <c r="AE28" s="1812"/>
      <c r="AF28" s="1812"/>
      <c r="AG28" s="1812"/>
      <c r="AH28" s="1812"/>
      <c r="AI28" s="1812"/>
      <c r="AJ28" s="1812"/>
      <c r="AK28" s="1812"/>
      <c r="AL28" s="962"/>
      <c r="AM28" s="66"/>
    </row>
    <row r="29" spans="1:39" ht="14.1" customHeight="1">
      <c r="A29" s="55"/>
      <c r="B29" s="61"/>
      <c r="C29" s="584"/>
      <c r="D29" s="531"/>
      <c r="E29" s="55"/>
      <c r="F29" s="55"/>
      <c r="G29" s="55"/>
      <c r="H29" s="55"/>
      <c r="I29" s="55"/>
      <c r="J29" s="55"/>
      <c r="K29" s="55"/>
      <c r="L29" s="55"/>
      <c r="M29" s="55"/>
      <c r="N29" s="55"/>
      <c r="O29" s="55"/>
      <c r="P29" s="55"/>
      <c r="Q29" s="55"/>
      <c r="R29" s="55"/>
      <c r="S29" s="55"/>
      <c r="T29" s="55"/>
      <c r="U29" s="55"/>
      <c r="V29" s="55"/>
      <c r="W29" s="55"/>
      <c r="X29" s="55"/>
      <c r="Y29" s="55"/>
      <c r="Z29" s="55"/>
      <c r="AA29" s="68"/>
      <c r="AB29" s="649"/>
      <c r="AC29" s="649"/>
      <c r="AD29" s="649"/>
      <c r="AE29" s="649"/>
      <c r="AF29" s="649"/>
      <c r="AG29" s="649"/>
      <c r="AH29" s="649"/>
      <c r="AI29" s="649"/>
      <c r="AJ29" s="649"/>
      <c r="AK29" s="649"/>
      <c r="AL29" s="962"/>
      <c r="AM29" s="66"/>
    </row>
    <row r="30" spans="1:39" ht="14.1" customHeight="1">
      <c r="A30" s="55"/>
      <c r="B30" s="61"/>
      <c r="C30" s="584"/>
      <c r="D30" s="531"/>
      <c r="E30" s="55"/>
      <c r="F30" s="55"/>
      <c r="G30" s="55"/>
      <c r="H30" s="55"/>
      <c r="I30" s="55"/>
      <c r="J30" s="55"/>
      <c r="K30" s="55"/>
      <c r="L30" s="55"/>
      <c r="M30" s="55"/>
      <c r="N30" s="55"/>
      <c r="O30" s="55"/>
      <c r="P30" s="55"/>
      <c r="Q30" s="55"/>
      <c r="R30" s="55"/>
      <c r="S30" s="55"/>
      <c r="T30" s="55"/>
      <c r="U30" s="55"/>
      <c r="V30" s="55"/>
      <c r="W30" s="55"/>
      <c r="X30" s="55"/>
      <c r="Y30" s="55"/>
      <c r="Z30" s="55"/>
      <c r="AA30" s="68"/>
      <c r="AB30" s="649"/>
      <c r="AC30" s="649"/>
      <c r="AD30" s="649"/>
      <c r="AE30" s="649"/>
      <c r="AF30" s="649"/>
      <c r="AG30" s="649"/>
      <c r="AH30" s="649"/>
      <c r="AI30" s="649"/>
      <c r="AJ30" s="649"/>
      <c r="AK30" s="649"/>
      <c r="AL30" s="962"/>
      <c r="AM30" s="66"/>
    </row>
    <row r="31" spans="1:39" ht="14.1" customHeight="1">
      <c r="A31" s="55"/>
      <c r="B31" s="61"/>
      <c r="C31" s="584"/>
      <c r="D31" s="531" t="s">
        <v>32</v>
      </c>
      <c r="E31" s="1815" t="s">
        <v>617</v>
      </c>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68"/>
      <c r="AB31" s="649"/>
      <c r="AC31" s="649"/>
      <c r="AD31" s="649"/>
      <c r="AE31" s="649"/>
      <c r="AF31" s="649"/>
      <c r="AG31" s="649"/>
      <c r="AH31" s="649"/>
      <c r="AI31" s="649"/>
      <c r="AJ31" s="649"/>
      <c r="AK31" s="649"/>
      <c r="AL31" s="962"/>
      <c r="AM31" s="66"/>
    </row>
    <row r="32" spans="1:39" ht="14.1" customHeight="1">
      <c r="A32" s="55"/>
      <c r="B32" s="61"/>
      <c r="C32" s="732"/>
      <c r="D32" s="1730"/>
      <c r="E32" s="1731"/>
      <c r="F32" s="1731"/>
      <c r="G32" s="1731"/>
      <c r="H32" s="1731"/>
      <c r="I32" s="1731"/>
      <c r="J32" s="1731"/>
      <c r="K32" s="1732"/>
      <c r="L32" s="1714" t="s">
        <v>618</v>
      </c>
      <c r="M32" s="1715"/>
      <c r="N32" s="1715"/>
      <c r="O32" s="1715"/>
      <c r="P32" s="1715"/>
      <c r="Q32" s="1715"/>
      <c r="R32" s="1715"/>
      <c r="S32" s="1714" t="s">
        <v>619</v>
      </c>
      <c r="T32" s="1715"/>
      <c r="U32" s="1715"/>
      <c r="V32" s="1715"/>
      <c r="W32" s="1715"/>
      <c r="X32" s="1715"/>
      <c r="Y32" s="1716"/>
      <c r="Z32" s="732"/>
      <c r="AA32" s="1208"/>
      <c r="AB32" s="1812" t="s">
        <v>766</v>
      </c>
      <c r="AC32" s="1812"/>
      <c r="AD32" s="1812"/>
      <c r="AE32" s="1812"/>
      <c r="AF32" s="1812"/>
      <c r="AG32" s="1812"/>
      <c r="AH32" s="1812"/>
      <c r="AI32" s="1812"/>
      <c r="AJ32" s="1812"/>
      <c r="AK32" s="1812"/>
      <c r="AL32" s="962"/>
      <c r="AM32" s="66"/>
    </row>
    <row r="33" spans="1:39" ht="14.1" customHeight="1">
      <c r="A33" s="55"/>
      <c r="B33" s="1184"/>
      <c r="C33" s="584"/>
      <c r="D33" s="1588"/>
      <c r="E33" s="1589"/>
      <c r="F33" s="1589"/>
      <c r="G33" s="1589"/>
      <c r="H33" s="1589"/>
      <c r="I33" s="1589"/>
      <c r="J33" s="1589"/>
      <c r="K33" s="1733"/>
      <c r="L33" s="1714" t="s">
        <v>124</v>
      </c>
      <c r="M33" s="1715"/>
      <c r="N33" s="1715"/>
      <c r="O33" s="1716"/>
      <c r="P33" s="1714" t="s">
        <v>128</v>
      </c>
      <c r="Q33" s="1715"/>
      <c r="R33" s="1716"/>
      <c r="S33" s="1714" t="s">
        <v>124</v>
      </c>
      <c r="T33" s="1715"/>
      <c r="U33" s="1715"/>
      <c r="V33" s="1716"/>
      <c r="W33" s="1714" t="s">
        <v>128</v>
      </c>
      <c r="X33" s="1715"/>
      <c r="Y33" s="1716"/>
      <c r="Z33" s="732"/>
      <c r="AA33" s="1208"/>
      <c r="AB33" s="1812"/>
      <c r="AC33" s="1812"/>
      <c r="AD33" s="1812"/>
      <c r="AE33" s="1812"/>
      <c r="AF33" s="1812"/>
      <c r="AG33" s="1812"/>
      <c r="AH33" s="1812"/>
      <c r="AI33" s="1812"/>
      <c r="AJ33" s="1812"/>
      <c r="AK33" s="1812"/>
      <c r="AL33" s="962"/>
      <c r="AM33" s="66"/>
    </row>
    <row r="34" spans="1:39" ht="14.1" customHeight="1">
      <c r="A34" s="55"/>
      <c r="B34" s="1184"/>
      <c r="C34" s="584"/>
      <c r="D34" s="1730" t="s">
        <v>120</v>
      </c>
      <c r="E34" s="1731"/>
      <c r="F34" s="1731"/>
      <c r="G34" s="1731"/>
      <c r="H34" s="1731"/>
      <c r="I34" s="1731"/>
      <c r="J34" s="1731"/>
      <c r="K34" s="1732"/>
      <c r="L34" s="4465"/>
      <c r="M34" s="4466"/>
      <c r="N34" s="4466"/>
      <c r="O34" s="4467"/>
      <c r="P34" s="4471"/>
      <c r="Q34" s="4472"/>
      <c r="R34" s="4473"/>
      <c r="S34" s="4465"/>
      <c r="T34" s="4466"/>
      <c r="U34" s="4466"/>
      <c r="V34" s="4467"/>
      <c r="W34" s="4471"/>
      <c r="X34" s="4472"/>
      <c r="Y34" s="4473"/>
      <c r="Z34" s="732"/>
      <c r="AA34" s="1208"/>
      <c r="AB34" s="1812"/>
      <c r="AC34" s="1812"/>
      <c r="AD34" s="1812"/>
      <c r="AE34" s="1812"/>
      <c r="AF34" s="1812"/>
      <c r="AG34" s="1812"/>
      <c r="AH34" s="1812"/>
      <c r="AI34" s="1812"/>
      <c r="AJ34" s="1812"/>
      <c r="AK34" s="1812"/>
      <c r="AL34" s="962"/>
      <c r="AM34" s="66"/>
    </row>
    <row r="35" spans="1:39" ht="14.1" customHeight="1">
      <c r="A35" s="55"/>
      <c r="B35" s="61"/>
      <c r="C35" s="732"/>
      <c r="D35" s="2017"/>
      <c r="E35" s="1686"/>
      <c r="F35" s="1686"/>
      <c r="G35" s="1686"/>
      <c r="H35" s="1686"/>
      <c r="I35" s="1686"/>
      <c r="J35" s="1686"/>
      <c r="K35" s="1687"/>
      <c r="L35" s="4468"/>
      <c r="M35" s="4469"/>
      <c r="N35" s="4469"/>
      <c r="O35" s="4470"/>
      <c r="P35" s="4474"/>
      <c r="Q35" s="4475"/>
      <c r="R35" s="4476"/>
      <c r="S35" s="4468"/>
      <c r="T35" s="4469"/>
      <c r="U35" s="4469"/>
      <c r="V35" s="4470"/>
      <c r="W35" s="4474"/>
      <c r="X35" s="4475"/>
      <c r="Y35" s="4476"/>
      <c r="Z35" s="732"/>
      <c r="AA35" s="587" t="s">
        <v>15</v>
      </c>
      <c r="AB35" s="4109" t="s">
        <v>1174</v>
      </c>
      <c r="AC35" s="4109"/>
      <c r="AD35" s="4109"/>
      <c r="AE35" s="4109"/>
      <c r="AF35" s="4109"/>
      <c r="AG35" s="4109"/>
      <c r="AH35" s="4109"/>
      <c r="AI35" s="4109"/>
      <c r="AJ35" s="4109"/>
      <c r="AK35" s="4109"/>
      <c r="AL35" s="962"/>
      <c r="AM35" s="66"/>
    </row>
    <row r="36" spans="1:39" ht="14.1" customHeight="1">
      <c r="A36" s="55"/>
      <c r="B36" s="61"/>
      <c r="C36" s="732"/>
      <c r="D36" s="2018" t="s">
        <v>121</v>
      </c>
      <c r="E36" s="1702"/>
      <c r="F36" s="1702"/>
      <c r="G36" s="1702"/>
      <c r="H36" s="1702"/>
      <c r="I36" s="1702"/>
      <c r="J36" s="1702"/>
      <c r="K36" s="1703"/>
      <c r="L36" s="4477"/>
      <c r="M36" s="4478"/>
      <c r="N36" s="4478"/>
      <c r="O36" s="4479"/>
      <c r="P36" s="4480"/>
      <c r="Q36" s="4481"/>
      <c r="R36" s="4482"/>
      <c r="S36" s="4477"/>
      <c r="T36" s="4478"/>
      <c r="U36" s="4478"/>
      <c r="V36" s="4479"/>
      <c r="W36" s="4480"/>
      <c r="X36" s="4481"/>
      <c r="Y36" s="4482"/>
      <c r="Z36" s="732"/>
      <c r="AA36" s="552" t="s">
        <v>15</v>
      </c>
      <c r="AB36" s="1812" t="s">
        <v>989</v>
      </c>
      <c r="AC36" s="1812"/>
      <c r="AD36" s="1812"/>
      <c r="AE36" s="1812"/>
      <c r="AF36" s="1812"/>
      <c r="AG36" s="1812"/>
      <c r="AH36" s="1812"/>
      <c r="AI36" s="1812"/>
      <c r="AJ36" s="1812"/>
      <c r="AK36" s="1812"/>
      <c r="AL36" s="962"/>
      <c r="AM36" s="66"/>
    </row>
    <row r="37" spans="1:39" ht="14.1" customHeight="1">
      <c r="A37" s="55"/>
      <c r="B37" s="1203"/>
      <c r="C37" s="732"/>
      <c r="D37" s="2017"/>
      <c r="E37" s="1686"/>
      <c r="F37" s="1686"/>
      <c r="G37" s="1686"/>
      <c r="H37" s="1686"/>
      <c r="I37" s="1686"/>
      <c r="J37" s="1686"/>
      <c r="K37" s="1687"/>
      <c r="L37" s="4477"/>
      <c r="M37" s="4478"/>
      <c r="N37" s="4478"/>
      <c r="O37" s="4479"/>
      <c r="P37" s="4480"/>
      <c r="Q37" s="4481"/>
      <c r="R37" s="4482"/>
      <c r="S37" s="4477"/>
      <c r="T37" s="4478"/>
      <c r="U37" s="4478"/>
      <c r="V37" s="4479"/>
      <c r="W37" s="4480"/>
      <c r="X37" s="4481"/>
      <c r="Y37" s="4482"/>
      <c r="Z37" s="732"/>
      <c r="AA37" s="552"/>
      <c r="AB37" s="1812"/>
      <c r="AC37" s="1812"/>
      <c r="AD37" s="1812"/>
      <c r="AE37" s="1812"/>
      <c r="AF37" s="1812"/>
      <c r="AG37" s="1812"/>
      <c r="AH37" s="1812"/>
      <c r="AI37" s="1812"/>
      <c r="AJ37" s="1812"/>
      <c r="AK37" s="1812"/>
      <c r="AL37" s="962"/>
    </row>
    <row r="38" spans="1:39" ht="14.1" customHeight="1">
      <c r="A38" s="55"/>
      <c r="B38" s="1203"/>
      <c r="C38" s="732"/>
      <c r="D38" s="2018" t="s">
        <v>122</v>
      </c>
      <c r="E38" s="1702"/>
      <c r="F38" s="1702"/>
      <c r="G38" s="1702"/>
      <c r="H38" s="1702"/>
      <c r="I38" s="1702"/>
      <c r="J38" s="1702"/>
      <c r="K38" s="1703"/>
      <c r="L38" s="4477"/>
      <c r="M38" s="4478"/>
      <c r="N38" s="4478"/>
      <c r="O38" s="4479"/>
      <c r="P38" s="4480"/>
      <c r="Q38" s="4481"/>
      <c r="R38" s="4482"/>
      <c r="S38" s="4477"/>
      <c r="T38" s="4478"/>
      <c r="U38" s="4478"/>
      <c r="V38" s="4479"/>
      <c r="W38" s="4480"/>
      <c r="X38" s="4481"/>
      <c r="Y38" s="4482"/>
      <c r="Z38" s="732"/>
      <c r="AA38" s="68"/>
      <c r="AB38" s="1812"/>
      <c r="AC38" s="1812"/>
      <c r="AD38" s="1812"/>
      <c r="AE38" s="1812"/>
      <c r="AF38" s="1812"/>
      <c r="AG38" s="1812"/>
      <c r="AH38" s="1812"/>
      <c r="AI38" s="1812"/>
      <c r="AJ38" s="1812"/>
      <c r="AK38" s="1812"/>
      <c r="AL38" s="962"/>
    </row>
    <row r="39" spans="1:39" ht="14.1" customHeight="1">
      <c r="A39" s="55"/>
      <c r="B39" s="61"/>
      <c r="C39" s="732"/>
      <c r="D39" s="2017"/>
      <c r="E39" s="1686"/>
      <c r="F39" s="1686"/>
      <c r="G39" s="1686"/>
      <c r="H39" s="1686"/>
      <c r="I39" s="1686"/>
      <c r="J39" s="1686"/>
      <c r="K39" s="1687"/>
      <c r="L39" s="4477"/>
      <c r="M39" s="4478"/>
      <c r="N39" s="4478"/>
      <c r="O39" s="4479"/>
      <c r="P39" s="4480"/>
      <c r="Q39" s="4481"/>
      <c r="R39" s="4482"/>
      <c r="S39" s="4477"/>
      <c r="T39" s="4478"/>
      <c r="U39" s="4478"/>
      <c r="V39" s="4479"/>
      <c r="W39" s="4480"/>
      <c r="X39" s="4481"/>
      <c r="Y39" s="4482"/>
      <c r="Z39" s="732"/>
      <c r="AA39" s="68"/>
      <c r="AB39" s="1812"/>
      <c r="AC39" s="1812"/>
      <c r="AD39" s="1812"/>
      <c r="AE39" s="1812"/>
      <c r="AF39" s="1812"/>
      <c r="AG39" s="1812"/>
      <c r="AH39" s="1812"/>
      <c r="AI39" s="1812"/>
      <c r="AJ39" s="1812"/>
      <c r="AK39" s="1812"/>
      <c r="AL39" s="962"/>
    </row>
    <row r="40" spans="1:39" ht="14.1" customHeight="1">
      <c r="A40" s="55"/>
      <c r="B40" s="61"/>
      <c r="C40" s="732"/>
      <c r="D40" s="4483" t="s">
        <v>123</v>
      </c>
      <c r="E40" s="4484"/>
      <c r="F40" s="4484"/>
      <c r="G40" s="4484"/>
      <c r="H40" s="4484"/>
      <c r="I40" s="4484"/>
      <c r="J40" s="4484"/>
      <c r="K40" s="4485"/>
      <c r="L40" s="4468"/>
      <c r="M40" s="4469"/>
      <c r="N40" s="4469"/>
      <c r="O40" s="4470"/>
      <c r="P40" s="4474"/>
      <c r="Q40" s="4475"/>
      <c r="R40" s="4476"/>
      <c r="S40" s="4468"/>
      <c r="T40" s="4469"/>
      <c r="U40" s="4469"/>
      <c r="V40" s="4470"/>
      <c r="W40" s="4474"/>
      <c r="X40" s="4475"/>
      <c r="Y40" s="4476"/>
      <c r="Z40" s="732"/>
      <c r="AA40" s="552" t="s">
        <v>15</v>
      </c>
      <c r="AB40" s="1812" t="s">
        <v>1175</v>
      </c>
      <c r="AC40" s="1812"/>
      <c r="AD40" s="1812"/>
      <c r="AE40" s="1812"/>
      <c r="AF40" s="1812"/>
      <c r="AG40" s="1812"/>
      <c r="AH40" s="1812"/>
      <c r="AI40" s="1812"/>
      <c r="AJ40" s="1812"/>
      <c r="AK40" s="1812"/>
      <c r="AL40" s="962"/>
    </row>
    <row r="41" spans="1:39" ht="14.1" customHeight="1">
      <c r="A41" s="55"/>
      <c r="B41" s="61"/>
      <c r="D41" s="1209" t="s">
        <v>27</v>
      </c>
      <c r="E41" s="2355"/>
      <c r="F41" s="2355"/>
      <c r="G41" s="2355"/>
      <c r="H41" s="2355"/>
      <c r="I41" s="2355"/>
      <c r="J41" s="2355"/>
      <c r="K41" s="1210" t="s">
        <v>140</v>
      </c>
      <c r="L41" s="4486"/>
      <c r="M41" s="4487"/>
      <c r="N41" s="4487"/>
      <c r="O41" s="4488"/>
      <c r="P41" s="4489"/>
      <c r="Q41" s="4490"/>
      <c r="R41" s="4491"/>
      <c r="S41" s="4486"/>
      <c r="T41" s="4487"/>
      <c r="U41" s="4487"/>
      <c r="V41" s="4488"/>
      <c r="W41" s="4489"/>
      <c r="X41" s="4490"/>
      <c r="Y41" s="4491"/>
      <c r="Z41" s="732"/>
      <c r="AA41" s="68"/>
      <c r="AB41" s="1812"/>
      <c r="AC41" s="1812"/>
      <c r="AD41" s="1812"/>
      <c r="AE41" s="1812"/>
      <c r="AF41" s="1812"/>
      <c r="AG41" s="1812"/>
      <c r="AH41" s="1812"/>
      <c r="AI41" s="1812"/>
      <c r="AJ41" s="1812"/>
      <c r="AK41" s="1812"/>
      <c r="AL41" s="962"/>
    </row>
    <row r="42" spans="1:39" ht="14.1" customHeight="1">
      <c r="A42" s="55"/>
      <c r="B42" s="66"/>
      <c r="Z42" s="62"/>
      <c r="AL42" s="962"/>
    </row>
    <row r="43" spans="1:39" ht="14.1" customHeight="1">
      <c r="A43" s="55"/>
      <c r="B43" s="66"/>
      <c r="D43" s="580" t="s">
        <v>38</v>
      </c>
      <c r="E43" s="4391" t="s">
        <v>830</v>
      </c>
      <c r="F43" s="4391"/>
      <c r="G43" s="4391"/>
      <c r="H43" s="4391"/>
      <c r="I43" s="4391"/>
      <c r="J43" s="4391"/>
      <c r="K43" s="4391"/>
      <c r="L43" s="4391"/>
      <c r="M43" s="4391"/>
      <c r="N43" s="4391"/>
      <c r="O43" s="4391"/>
      <c r="P43" s="4391"/>
      <c r="Q43" s="4391"/>
      <c r="R43" s="4391"/>
      <c r="S43" s="4391"/>
      <c r="T43" s="4391"/>
      <c r="U43" s="4391"/>
      <c r="V43" s="4391"/>
      <c r="W43" s="4391"/>
      <c r="X43" s="4391"/>
      <c r="Y43" s="4391"/>
      <c r="Z43" s="724"/>
      <c r="AA43" s="71"/>
      <c r="AB43" s="67"/>
      <c r="AC43" s="67"/>
      <c r="AD43" s="67"/>
      <c r="AE43" s="67"/>
      <c r="AF43" s="67"/>
      <c r="AG43" s="67"/>
      <c r="AH43" s="67"/>
      <c r="AI43" s="67"/>
      <c r="AJ43" s="67"/>
      <c r="AK43" s="67"/>
      <c r="AL43" s="962"/>
    </row>
    <row r="44" spans="1:39" ht="14.1" customHeight="1">
      <c r="A44" s="55"/>
      <c r="B44" s="66"/>
      <c r="E44" s="581"/>
      <c r="F44" s="581"/>
      <c r="G44" s="581"/>
      <c r="H44" s="581"/>
      <c r="I44" s="581"/>
      <c r="J44" s="581"/>
      <c r="K44" s="581"/>
      <c r="L44" s="581"/>
      <c r="M44" s="581"/>
      <c r="N44" s="581"/>
      <c r="O44" s="581"/>
      <c r="P44" s="581"/>
      <c r="Q44" s="581"/>
      <c r="R44" s="581"/>
      <c r="S44" s="581"/>
      <c r="T44" s="581"/>
      <c r="U44" s="581"/>
      <c r="V44" s="581"/>
      <c r="W44" s="581"/>
      <c r="X44" s="581"/>
      <c r="Y44" s="581"/>
      <c r="Z44" s="581"/>
      <c r="AA44" s="1208"/>
      <c r="AB44" s="732"/>
      <c r="AC44" s="732"/>
      <c r="AD44" s="732"/>
      <c r="AE44" s="67"/>
      <c r="AF44" s="67"/>
      <c r="AG44" s="67"/>
      <c r="AH44" s="67"/>
      <c r="AI44" s="67"/>
      <c r="AJ44" s="67"/>
      <c r="AK44" s="67"/>
      <c r="AL44" s="962"/>
    </row>
    <row r="45" spans="1:39" ht="14.1" customHeight="1">
      <c r="A45" s="55"/>
      <c r="B45" s="66"/>
      <c r="D45" s="580" t="s">
        <v>590</v>
      </c>
      <c r="E45" s="2096" t="s">
        <v>1353</v>
      </c>
      <c r="F45" s="2096"/>
      <c r="G45" s="2096"/>
      <c r="H45" s="2096"/>
      <c r="I45" s="2096"/>
      <c r="J45" s="2096"/>
      <c r="K45" s="2096"/>
      <c r="L45" s="2096"/>
      <c r="M45" s="2096"/>
      <c r="N45" s="2096"/>
      <c r="O45" s="2096"/>
      <c r="P45" s="2096"/>
      <c r="Q45" s="2096"/>
      <c r="R45" s="2096"/>
      <c r="S45" s="2096"/>
      <c r="T45" s="2096"/>
      <c r="U45" s="2096"/>
      <c r="V45" s="2096"/>
      <c r="W45" s="2096"/>
      <c r="X45" s="2096"/>
      <c r="Y45" s="2096"/>
      <c r="Z45" s="1211"/>
      <c r="AA45" s="71"/>
      <c r="AB45" s="67"/>
      <c r="AC45" s="67"/>
      <c r="AD45" s="67"/>
      <c r="AE45" s="67"/>
      <c r="AF45" s="67"/>
      <c r="AG45" s="67"/>
      <c r="AH45" s="67"/>
      <c r="AI45" s="67"/>
      <c r="AJ45" s="67"/>
      <c r="AK45" s="67"/>
      <c r="AL45" s="962"/>
    </row>
    <row r="46" spans="1:39" ht="14.1" customHeight="1">
      <c r="A46" s="55"/>
      <c r="B46" s="66"/>
      <c r="D46" s="581"/>
      <c r="E46" s="2905"/>
      <c r="F46" s="2905"/>
      <c r="G46" s="2905"/>
      <c r="H46" s="2905"/>
      <c r="I46" s="2905"/>
      <c r="J46" s="2905"/>
      <c r="K46" s="2905"/>
      <c r="L46" s="2905"/>
      <c r="M46" s="2905"/>
      <c r="N46" s="2905"/>
      <c r="O46" s="2905"/>
      <c r="P46" s="2905"/>
      <c r="Q46" s="2905"/>
      <c r="R46" s="2905"/>
      <c r="S46" s="2905"/>
      <c r="T46" s="2905"/>
      <c r="U46" s="2905"/>
      <c r="V46" s="2905"/>
      <c r="W46" s="2905"/>
      <c r="X46" s="2905"/>
      <c r="Y46" s="2905"/>
      <c r="Z46" s="2905"/>
      <c r="AA46" s="2905"/>
      <c r="AB46" s="2905"/>
      <c r="AC46" s="2905"/>
      <c r="AD46" s="2905"/>
      <c r="AE46" s="2905"/>
      <c r="AF46" s="2905"/>
      <c r="AG46" s="2905"/>
      <c r="AH46" s="2905"/>
      <c r="AI46" s="2905"/>
      <c r="AJ46" s="2905"/>
      <c r="AK46" s="638"/>
      <c r="AL46" s="962"/>
    </row>
    <row r="47" spans="1:39" ht="14.1" customHeight="1">
      <c r="A47" s="55"/>
      <c r="B47" s="66"/>
      <c r="D47" s="581"/>
      <c r="E47" s="2905"/>
      <c r="F47" s="2905"/>
      <c r="G47" s="2905"/>
      <c r="H47" s="2905"/>
      <c r="I47" s="2905"/>
      <c r="J47" s="2905"/>
      <c r="K47" s="2905"/>
      <c r="L47" s="2905"/>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K47" s="638"/>
      <c r="AL47" s="962"/>
    </row>
    <row r="48" spans="1:39" ht="14.1" customHeight="1">
      <c r="A48" s="55"/>
      <c r="B48" s="66"/>
      <c r="D48" s="732"/>
      <c r="E48" s="1206"/>
      <c r="F48" s="732"/>
      <c r="G48" s="732"/>
      <c r="H48" s="732"/>
      <c r="I48" s="732"/>
      <c r="J48" s="732"/>
      <c r="K48" s="732"/>
      <c r="L48" s="732"/>
      <c r="M48" s="732"/>
      <c r="N48" s="732"/>
      <c r="O48" s="1206"/>
      <c r="P48" s="732"/>
      <c r="Q48" s="732"/>
      <c r="R48" s="732"/>
      <c r="S48" s="732"/>
      <c r="T48" s="732"/>
      <c r="U48" s="732"/>
      <c r="V48" s="732"/>
      <c r="W48" s="732"/>
      <c r="X48" s="732"/>
      <c r="Y48" s="651"/>
      <c r="Z48" s="1131"/>
      <c r="AA48" s="638"/>
      <c r="AB48" s="638"/>
      <c r="AC48" s="638"/>
      <c r="AD48" s="638"/>
      <c r="AE48" s="638"/>
      <c r="AF48" s="638"/>
      <c r="AG48" s="638"/>
      <c r="AH48" s="638"/>
      <c r="AI48" s="638"/>
      <c r="AJ48" s="638"/>
      <c r="AK48" s="638"/>
      <c r="AL48" s="962"/>
    </row>
    <row r="49" spans="1:38" ht="14.1" customHeight="1">
      <c r="A49" s="55"/>
      <c r="B49" s="66"/>
      <c r="D49" s="531" t="s">
        <v>312</v>
      </c>
      <c r="E49" s="1815" t="s">
        <v>620</v>
      </c>
      <c r="F49" s="1815"/>
      <c r="G49" s="1815"/>
      <c r="H49" s="1815"/>
      <c r="I49" s="1815"/>
      <c r="J49" s="1815"/>
      <c r="K49" s="1815"/>
      <c r="L49" s="1815"/>
      <c r="M49" s="1815"/>
      <c r="N49" s="1815"/>
      <c r="O49" s="1815"/>
      <c r="P49" s="1815"/>
      <c r="Q49" s="1815"/>
      <c r="R49" s="1815"/>
      <c r="S49" s="1815"/>
      <c r="T49" s="1815"/>
      <c r="U49" s="1815"/>
      <c r="V49" s="1815"/>
      <c r="W49" s="1815"/>
      <c r="X49" s="1815"/>
      <c r="Y49" s="1815"/>
      <c r="Z49" s="596"/>
      <c r="AA49" s="587" t="s">
        <v>15</v>
      </c>
      <c r="AB49" s="2163" t="s">
        <v>1176</v>
      </c>
      <c r="AC49" s="2163"/>
      <c r="AD49" s="2163"/>
      <c r="AE49" s="2163"/>
      <c r="AF49" s="2163"/>
      <c r="AG49" s="2163"/>
      <c r="AH49" s="2163"/>
      <c r="AI49" s="2163"/>
      <c r="AJ49" s="2163"/>
      <c r="AK49" s="2163"/>
      <c r="AL49" s="962"/>
    </row>
    <row r="50" spans="1:38" ht="14.1" customHeight="1">
      <c r="A50" s="55"/>
      <c r="B50" s="66"/>
      <c r="AA50" s="71"/>
      <c r="AB50" s="67"/>
      <c r="AC50" s="67"/>
      <c r="AD50" s="67"/>
      <c r="AE50" s="67"/>
      <c r="AF50" s="67"/>
      <c r="AG50" s="67"/>
      <c r="AH50" s="67"/>
      <c r="AI50" s="67"/>
      <c r="AJ50" s="67"/>
      <c r="AK50" s="67"/>
      <c r="AL50" s="962"/>
    </row>
    <row r="51" spans="1:38" ht="14.1" customHeight="1">
      <c r="A51" s="55"/>
      <c r="B51" s="66"/>
      <c r="AA51" s="63"/>
      <c r="AL51" s="962"/>
    </row>
    <row r="52" spans="1:38" ht="14.1" customHeight="1">
      <c r="A52" s="55"/>
      <c r="B52" s="1212"/>
      <c r="C52" s="4421" t="s">
        <v>293</v>
      </c>
      <c r="D52" s="4421"/>
      <c r="E52" s="4421"/>
      <c r="F52" s="4421"/>
      <c r="G52" s="4421"/>
      <c r="H52" s="4421"/>
      <c r="I52" s="4421"/>
      <c r="J52" s="4421"/>
      <c r="K52" s="4421"/>
      <c r="L52" s="4421"/>
      <c r="M52" s="4421"/>
      <c r="N52" s="4421"/>
      <c r="O52" s="4421"/>
      <c r="P52" s="4421"/>
      <c r="Q52" s="4421"/>
      <c r="R52" s="4421"/>
      <c r="S52" s="4421"/>
      <c r="T52" s="4421"/>
      <c r="U52" s="4421"/>
      <c r="V52" s="4421"/>
      <c r="W52" s="4421"/>
      <c r="X52" s="4421"/>
      <c r="Y52" s="4421"/>
      <c r="AA52" s="63"/>
      <c r="AL52" s="670"/>
    </row>
    <row r="53" spans="1:38" ht="14.1" customHeight="1">
      <c r="A53" s="55"/>
      <c r="B53" s="4389" t="s">
        <v>454</v>
      </c>
      <c r="C53" s="4390"/>
      <c r="D53" s="2096" t="s">
        <v>1509</v>
      </c>
      <c r="E53" s="2096"/>
      <c r="F53" s="2096"/>
      <c r="G53" s="2096"/>
      <c r="H53" s="2096"/>
      <c r="I53" s="2096"/>
      <c r="J53" s="2096"/>
      <c r="K53" s="2096"/>
      <c r="L53" s="2096"/>
      <c r="M53" s="2096"/>
      <c r="N53" s="2096"/>
      <c r="O53" s="2096"/>
      <c r="P53" s="2096"/>
      <c r="Q53" s="2096"/>
      <c r="R53" s="2096"/>
      <c r="S53" s="2096"/>
      <c r="T53" s="2096"/>
      <c r="U53" s="2096"/>
      <c r="V53" s="2096"/>
      <c r="W53" s="2096"/>
      <c r="X53" s="2096"/>
      <c r="Y53" s="2096"/>
      <c r="AA53" s="552" t="s">
        <v>127</v>
      </c>
      <c r="AB53" s="1812" t="s">
        <v>578</v>
      </c>
      <c r="AC53" s="1812"/>
      <c r="AD53" s="1812"/>
      <c r="AE53" s="1812"/>
      <c r="AF53" s="1812"/>
      <c r="AG53" s="1812"/>
      <c r="AH53" s="1812"/>
      <c r="AI53" s="1812"/>
      <c r="AJ53" s="1812"/>
      <c r="AK53" s="1812"/>
      <c r="AL53" s="670"/>
    </row>
    <row r="54" spans="1:38" ht="14.1" customHeight="1">
      <c r="A54" s="55"/>
      <c r="B54" s="61"/>
      <c r="D54" s="580" t="s">
        <v>35</v>
      </c>
      <c r="E54" s="4391" t="s">
        <v>621</v>
      </c>
      <c r="F54" s="4391"/>
      <c r="G54" s="4391"/>
      <c r="H54" s="4391"/>
      <c r="I54" s="4391"/>
      <c r="J54" s="4391"/>
      <c r="K54" s="4391"/>
      <c r="L54" s="4391"/>
      <c r="M54" s="4391"/>
      <c r="N54" s="4391"/>
      <c r="O54" s="4391"/>
      <c r="P54" s="4391"/>
      <c r="Q54" s="4391"/>
      <c r="R54" s="4391"/>
      <c r="S54" s="4391"/>
      <c r="T54" s="4391"/>
      <c r="U54" s="4391"/>
      <c r="V54" s="4391"/>
      <c r="W54" s="4391"/>
      <c r="X54" s="4391"/>
      <c r="Y54" s="4391"/>
      <c r="AA54" s="554"/>
      <c r="AB54" s="1812"/>
      <c r="AC54" s="1812"/>
      <c r="AD54" s="1812"/>
      <c r="AE54" s="1812"/>
      <c r="AF54" s="1812"/>
      <c r="AG54" s="1812"/>
      <c r="AH54" s="1812"/>
      <c r="AI54" s="1812"/>
      <c r="AJ54" s="1812"/>
      <c r="AK54" s="1812"/>
      <c r="AL54" s="670"/>
    </row>
    <row r="55" spans="1:38" ht="14.1" customHeight="1">
      <c r="A55" s="55"/>
      <c r="B55" s="1213"/>
      <c r="D55" s="2165" t="s">
        <v>1078</v>
      </c>
      <c r="E55" s="2166"/>
      <c r="F55" s="2166"/>
      <c r="G55" s="2166"/>
      <c r="H55" s="2167"/>
      <c r="I55" s="2165" t="s">
        <v>1079</v>
      </c>
      <c r="J55" s="2166"/>
      <c r="K55" s="2166"/>
      <c r="L55" s="2166"/>
      <c r="M55" s="2166"/>
      <c r="N55" s="2166"/>
      <c r="O55" s="2166"/>
      <c r="P55" s="2166"/>
      <c r="Q55" s="2166"/>
      <c r="R55" s="2166"/>
      <c r="S55" s="2166"/>
      <c r="T55" s="2166"/>
      <c r="U55" s="2167"/>
      <c r="V55" s="1714" t="s">
        <v>86</v>
      </c>
      <c r="W55" s="1715"/>
      <c r="X55" s="1715"/>
      <c r="Y55" s="1716"/>
      <c r="AA55" s="552" t="s">
        <v>127</v>
      </c>
      <c r="AB55" s="1812" t="s">
        <v>1594</v>
      </c>
      <c r="AC55" s="1812"/>
      <c r="AD55" s="1812"/>
      <c r="AE55" s="1812"/>
      <c r="AF55" s="1812"/>
      <c r="AG55" s="1812"/>
      <c r="AH55" s="1812"/>
      <c r="AI55" s="1812"/>
      <c r="AJ55" s="1812"/>
      <c r="AK55" s="1812"/>
      <c r="AL55" s="962"/>
    </row>
    <row r="56" spans="1:38" ht="14.1" customHeight="1">
      <c r="A56" s="55"/>
      <c r="B56" s="69"/>
      <c r="D56" s="4492"/>
      <c r="E56" s="4493"/>
      <c r="F56" s="4493"/>
      <c r="G56" s="4493"/>
      <c r="H56" s="4494"/>
      <c r="I56" s="4495"/>
      <c r="J56" s="2683"/>
      <c r="K56" s="2683"/>
      <c r="L56" s="2683"/>
      <c r="M56" s="2683"/>
      <c r="N56" s="2683"/>
      <c r="O56" s="2683"/>
      <c r="P56" s="2683"/>
      <c r="Q56" s="2683"/>
      <c r="R56" s="2683"/>
      <c r="S56" s="2683"/>
      <c r="T56" s="2683"/>
      <c r="U56" s="2683"/>
      <c r="V56" s="4496"/>
      <c r="W56" s="4497"/>
      <c r="X56" s="4497"/>
      <c r="Y56" s="4498"/>
      <c r="AA56" s="552"/>
      <c r="AB56" s="1812"/>
      <c r="AC56" s="1812"/>
      <c r="AD56" s="1812"/>
      <c r="AE56" s="1812"/>
      <c r="AF56" s="1812"/>
      <c r="AG56" s="1812"/>
      <c r="AH56" s="1812"/>
      <c r="AI56" s="1812"/>
      <c r="AJ56" s="1812"/>
      <c r="AK56" s="1812"/>
      <c r="AL56" s="962"/>
    </row>
    <row r="57" spans="1:38" ht="14.1" customHeight="1">
      <c r="A57" s="55"/>
      <c r="B57" s="66"/>
      <c r="D57" s="4413"/>
      <c r="E57" s="2326"/>
      <c r="F57" s="2326"/>
      <c r="G57" s="2326"/>
      <c r="H57" s="4414"/>
      <c r="I57" s="4413"/>
      <c r="J57" s="2326"/>
      <c r="K57" s="2326"/>
      <c r="L57" s="2326"/>
      <c r="M57" s="2326"/>
      <c r="N57" s="2326"/>
      <c r="O57" s="2326"/>
      <c r="P57" s="2326"/>
      <c r="Q57" s="2326"/>
      <c r="R57" s="2326"/>
      <c r="S57" s="2326"/>
      <c r="T57" s="2326"/>
      <c r="U57" s="2326"/>
      <c r="V57" s="4415"/>
      <c r="W57" s="4416"/>
      <c r="X57" s="4416"/>
      <c r="Y57" s="4417"/>
      <c r="AA57" s="63"/>
      <c r="AB57" s="1812"/>
      <c r="AC57" s="1812"/>
      <c r="AD57" s="1812"/>
      <c r="AE57" s="1812"/>
      <c r="AF57" s="1812"/>
      <c r="AG57" s="1812"/>
      <c r="AH57" s="1812"/>
      <c r="AI57" s="1812"/>
      <c r="AJ57" s="1812"/>
      <c r="AK57" s="1812"/>
      <c r="AL57" s="962"/>
    </row>
    <row r="58" spans="1:38" ht="14.1" customHeight="1">
      <c r="A58" s="55"/>
      <c r="B58" s="1213"/>
      <c r="C58" s="580"/>
      <c r="D58" s="4413"/>
      <c r="E58" s="2326"/>
      <c r="F58" s="2326"/>
      <c r="G58" s="2326"/>
      <c r="H58" s="4414"/>
      <c r="I58" s="4413"/>
      <c r="J58" s="2326"/>
      <c r="K58" s="2326"/>
      <c r="L58" s="2326"/>
      <c r="M58" s="2326"/>
      <c r="N58" s="2326"/>
      <c r="O58" s="2326"/>
      <c r="P58" s="2326"/>
      <c r="Q58" s="2326"/>
      <c r="R58" s="2326"/>
      <c r="S58" s="2326"/>
      <c r="T58" s="2326"/>
      <c r="U58" s="2326"/>
      <c r="V58" s="4415"/>
      <c r="W58" s="4416"/>
      <c r="X58" s="4416"/>
      <c r="Y58" s="4417"/>
      <c r="AA58" s="63"/>
      <c r="AB58" s="1812"/>
      <c r="AC58" s="1812"/>
      <c r="AD58" s="1812"/>
      <c r="AE58" s="1812"/>
      <c r="AF58" s="1812"/>
      <c r="AG58" s="1812"/>
      <c r="AH58" s="1812"/>
      <c r="AI58" s="1812"/>
      <c r="AJ58" s="1812"/>
      <c r="AK58" s="1812"/>
      <c r="AL58" s="962"/>
    </row>
    <row r="59" spans="1:38" ht="14.1" customHeight="1">
      <c r="A59" s="55"/>
      <c r="B59" s="61"/>
      <c r="D59" s="4413"/>
      <c r="E59" s="2326"/>
      <c r="F59" s="2326"/>
      <c r="G59" s="2326"/>
      <c r="H59" s="4414"/>
      <c r="I59" s="4413"/>
      <c r="J59" s="2326"/>
      <c r="K59" s="2326"/>
      <c r="L59" s="2326"/>
      <c r="M59" s="2326"/>
      <c r="N59" s="2326"/>
      <c r="O59" s="2326"/>
      <c r="P59" s="2326"/>
      <c r="Q59" s="2326"/>
      <c r="R59" s="2326"/>
      <c r="S59" s="2326"/>
      <c r="T59" s="2326"/>
      <c r="U59" s="2326"/>
      <c r="V59" s="4415"/>
      <c r="W59" s="4416"/>
      <c r="X59" s="4416"/>
      <c r="Y59" s="4417"/>
      <c r="AA59" s="122"/>
      <c r="AB59" s="1812"/>
      <c r="AC59" s="1812"/>
      <c r="AD59" s="1812"/>
      <c r="AE59" s="1812"/>
      <c r="AF59" s="1812"/>
      <c r="AG59" s="1812"/>
      <c r="AH59" s="1812"/>
      <c r="AI59" s="1812"/>
      <c r="AJ59" s="1812"/>
      <c r="AK59" s="1812"/>
      <c r="AL59" s="640"/>
    </row>
    <row r="60" spans="1:38" ht="14.1" customHeight="1">
      <c r="B60" s="61"/>
      <c r="D60" s="4413"/>
      <c r="E60" s="2326"/>
      <c r="F60" s="2326"/>
      <c r="G60" s="2326"/>
      <c r="H60" s="4414"/>
      <c r="I60" s="4413"/>
      <c r="J60" s="2326"/>
      <c r="K60" s="2326"/>
      <c r="L60" s="2326"/>
      <c r="M60" s="2326"/>
      <c r="N60" s="2326"/>
      <c r="O60" s="2326"/>
      <c r="P60" s="2326"/>
      <c r="Q60" s="2326"/>
      <c r="R60" s="2326"/>
      <c r="S60" s="2326"/>
      <c r="T60" s="2326"/>
      <c r="U60" s="2326"/>
      <c r="V60" s="4415"/>
      <c r="W60" s="4416"/>
      <c r="X60" s="4416"/>
      <c r="Y60" s="4417"/>
      <c r="AA60" s="63"/>
      <c r="AL60" s="640"/>
    </row>
    <row r="61" spans="1:38" ht="11.25" customHeight="1">
      <c r="B61" s="61"/>
      <c r="D61" s="4413"/>
      <c r="E61" s="2326"/>
      <c r="F61" s="2326"/>
      <c r="G61" s="2326"/>
      <c r="H61" s="4414"/>
      <c r="I61" s="4413"/>
      <c r="J61" s="2326"/>
      <c r="K61" s="2326"/>
      <c r="L61" s="2326"/>
      <c r="M61" s="2326"/>
      <c r="N61" s="2326"/>
      <c r="O61" s="2326"/>
      <c r="P61" s="2326"/>
      <c r="Q61" s="2326"/>
      <c r="R61" s="2326"/>
      <c r="S61" s="2326"/>
      <c r="T61" s="2326"/>
      <c r="U61" s="2326"/>
      <c r="V61" s="4415"/>
      <c r="W61" s="4416"/>
      <c r="X61" s="4416"/>
      <c r="Y61" s="4417"/>
      <c r="AA61" s="63"/>
      <c r="AL61" s="640"/>
    </row>
    <row r="62" spans="1:38">
      <c r="B62" s="66"/>
      <c r="D62" s="4413"/>
      <c r="E62" s="2326"/>
      <c r="F62" s="2326"/>
      <c r="G62" s="2326"/>
      <c r="H62" s="4414"/>
      <c r="I62" s="4413"/>
      <c r="J62" s="2326"/>
      <c r="K62" s="2326"/>
      <c r="L62" s="2326"/>
      <c r="M62" s="2326"/>
      <c r="N62" s="2326"/>
      <c r="O62" s="2326"/>
      <c r="P62" s="2326"/>
      <c r="Q62" s="2326"/>
      <c r="R62" s="2326"/>
      <c r="S62" s="2326"/>
      <c r="T62" s="2326"/>
      <c r="U62" s="2326"/>
      <c r="V62" s="4415"/>
      <c r="W62" s="4416"/>
      <c r="X62" s="4416"/>
      <c r="Y62" s="4417"/>
      <c r="AA62" s="63"/>
      <c r="AL62" s="962"/>
    </row>
    <row r="63" spans="1:38">
      <c r="B63" s="66"/>
      <c r="D63" s="4407"/>
      <c r="E63" s="4408"/>
      <c r="F63" s="4408"/>
      <c r="G63" s="4408"/>
      <c r="H63" s="4409"/>
      <c r="I63" s="4407"/>
      <c r="J63" s="4408"/>
      <c r="K63" s="4408"/>
      <c r="L63" s="4408"/>
      <c r="M63" s="4408"/>
      <c r="N63" s="4408"/>
      <c r="O63" s="4408"/>
      <c r="P63" s="4408"/>
      <c r="Q63" s="4408"/>
      <c r="R63" s="4408"/>
      <c r="S63" s="4408"/>
      <c r="T63" s="4408"/>
      <c r="U63" s="4408"/>
      <c r="V63" s="4410"/>
      <c r="W63" s="4411"/>
      <c r="X63" s="4411"/>
      <c r="Y63" s="4412"/>
      <c r="AA63" s="63"/>
      <c r="AL63" s="64"/>
    </row>
    <row r="64" spans="1:38" ht="12.75" thickBot="1">
      <c r="B64" s="642"/>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643"/>
      <c r="AB64" s="128"/>
      <c r="AC64" s="128"/>
      <c r="AD64" s="128"/>
      <c r="AE64" s="128"/>
      <c r="AF64" s="128"/>
      <c r="AG64" s="128"/>
      <c r="AH64" s="128"/>
      <c r="AI64" s="128"/>
      <c r="AJ64" s="128"/>
      <c r="AK64" s="128"/>
      <c r="AL64" s="802"/>
    </row>
  </sheetData>
  <sheetProtection algorithmName="SHA-512" hashValue="1AZrBVp9OECazEncLdqXzOvw6S1392VHztAAg7QmMJlP5eH03i8yHuVy1ixfDdl20XJYhydO7dxmMWa5aJ4XuQ==" saltValue="5X5zmCJ+dbyRXdOc5mO6WA==" spinCount="100000" sheet="1" objects="1" scenarios="1"/>
  <mergeCells count="112">
    <mergeCell ref="AB55:AK59"/>
    <mergeCell ref="E49:Y49"/>
    <mergeCell ref="AB49:AK49"/>
    <mergeCell ref="S38:V39"/>
    <mergeCell ref="W38:Y39"/>
    <mergeCell ref="D40:K40"/>
    <mergeCell ref="L40:O41"/>
    <mergeCell ref="P40:R41"/>
    <mergeCell ref="S40:V41"/>
    <mergeCell ref="W40:Y41"/>
    <mergeCell ref="AB40:AK41"/>
    <mergeCell ref="E41:J41"/>
    <mergeCell ref="E43:Y43"/>
    <mergeCell ref="E45:Y45"/>
    <mergeCell ref="E46:AJ47"/>
    <mergeCell ref="E54:Y54"/>
    <mergeCell ref="D55:H55"/>
    <mergeCell ref="I55:U55"/>
    <mergeCell ref="V55:Y55"/>
    <mergeCell ref="D56:H56"/>
    <mergeCell ref="I56:U56"/>
    <mergeCell ref="V56:Y56"/>
    <mergeCell ref="D59:H59"/>
    <mergeCell ref="I59:U59"/>
    <mergeCell ref="D36:K37"/>
    <mergeCell ref="L36:O37"/>
    <mergeCell ref="P36:R37"/>
    <mergeCell ref="S36:V37"/>
    <mergeCell ref="W36:Y37"/>
    <mergeCell ref="AB36:AK39"/>
    <mergeCell ref="D38:K39"/>
    <mergeCell ref="L38:O39"/>
    <mergeCell ref="P38:R39"/>
    <mergeCell ref="B27:C27"/>
    <mergeCell ref="D27:Y27"/>
    <mergeCell ref="AB27:AK28"/>
    <mergeCell ref="E28:Z28"/>
    <mergeCell ref="D32:K33"/>
    <mergeCell ref="L32:R32"/>
    <mergeCell ref="S32:Y32"/>
    <mergeCell ref="AB32:AK34"/>
    <mergeCell ref="L33:O33"/>
    <mergeCell ref="P33:R33"/>
    <mergeCell ref="S33:V33"/>
    <mergeCell ref="W33:Y33"/>
    <mergeCell ref="D34:K35"/>
    <mergeCell ref="L34:O35"/>
    <mergeCell ref="P34:R35"/>
    <mergeCell ref="S34:V35"/>
    <mergeCell ref="W34:Y35"/>
    <mergeCell ref="AB35:AK35"/>
    <mergeCell ref="E31:Z31"/>
    <mergeCell ref="AB18:AK19"/>
    <mergeCell ref="E19:Y19"/>
    <mergeCell ref="D20:I21"/>
    <mergeCell ref="J20:M21"/>
    <mergeCell ref="N20:V21"/>
    <mergeCell ref="W20:AE21"/>
    <mergeCell ref="AF20:AK21"/>
    <mergeCell ref="D24:I25"/>
    <mergeCell ref="J24:M25"/>
    <mergeCell ref="N24:V25"/>
    <mergeCell ref="W24:AE25"/>
    <mergeCell ref="AF24:AK25"/>
    <mergeCell ref="D22:I23"/>
    <mergeCell ref="J22:M23"/>
    <mergeCell ref="N22:V23"/>
    <mergeCell ref="W22:AE23"/>
    <mergeCell ref="AF22:AK23"/>
    <mergeCell ref="A1:AL1"/>
    <mergeCell ref="B3:Z3"/>
    <mergeCell ref="AA3:AL3"/>
    <mergeCell ref="C52:Y52"/>
    <mergeCell ref="B53:C53"/>
    <mergeCell ref="D53:Y53"/>
    <mergeCell ref="AB53:AK54"/>
    <mergeCell ref="B5:C5"/>
    <mergeCell ref="D5:Y5"/>
    <mergeCell ref="B7:C7"/>
    <mergeCell ref="D7:Y7"/>
    <mergeCell ref="AB7:AK7"/>
    <mergeCell ref="D16:Y16"/>
    <mergeCell ref="E17:Y17"/>
    <mergeCell ref="AB8:AK9"/>
    <mergeCell ref="B9:C9"/>
    <mergeCell ref="D9:Y10"/>
    <mergeCell ref="AB10:AK10"/>
    <mergeCell ref="B12:C12"/>
    <mergeCell ref="D12:Y12"/>
    <mergeCell ref="AB12:AK13"/>
    <mergeCell ref="B15:C15"/>
    <mergeCell ref="D15:Y15"/>
    <mergeCell ref="AB14:AK17"/>
    <mergeCell ref="V59:Y59"/>
    <mergeCell ref="D60:H60"/>
    <mergeCell ref="I60:U60"/>
    <mergeCell ref="V60:Y60"/>
    <mergeCell ref="D57:H57"/>
    <mergeCell ref="I57:U57"/>
    <mergeCell ref="V57:Y57"/>
    <mergeCell ref="D58:H58"/>
    <mergeCell ref="I58:U58"/>
    <mergeCell ref="V58:Y58"/>
    <mergeCell ref="D63:H63"/>
    <mergeCell ref="I63:U63"/>
    <mergeCell ref="V63:Y63"/>
    <mergeCell ref="D61:H61"/>
    <mergeCell ref="I61:U61"/>
    <mergeCell ref="V61:Y61"/>
    <mergeCell ref="D62:H62"/>
    <mergeCell ref="I62:U62"/>
    <mergeCell ref="V62:Y62"/>
  </mergeCells>
  <phoneticPr fontId="4"/>
  <conditionalFormatting sqref="D22 J22 N22 AF22 D24 J24 N24 AF24">
    <cfRule type="containsBlanks" dxfId="49" priority="15">
      <formula>LEN(TRIM(D22))=0</formula>
    </cfRule>
  </conditionalFormatting>
  <conditionalFormatting sqref="D56:D63">
    <cfRule type="containsBlanks" dxfId="48" priority="2">
      <formula>LEN(TRIM(D56))=0</formula>
    </cfRule>
  </conditionalFormatting>
  <conditionalFormatting sqref="E46">
    <cfRule type="containsBlanks" dxfId="47" priority="3">
      <formula>LEN(TRIM(E46))=0</formula>
    </cfRule>
  </conditionalFormatting>
  <conditionalFormatting sqref="E41:J41">
    <cfRule type="containsBlanks" dxfId="46" priority="4">
      <formula>LEN(TRIM(E41))=0</formula>
    </cfRule>
  </conditionalFormatting>
  <conditionalFormatting sqref="I56:Y63">
    <cfRule type="containsBlanks" dxfId="45" priority="1">
      <formula>LEN(TRIM(I56))=0</formula>
    </cfRule>
  </conditionalFormatting>
  <conditionalFormatting sqref="L34">
    <cfRule type="containsBlanks" dxfId="44" priority="12">
      <formula>LEN(TRIM(L34))=0</formula>
    </cfRule>
  </conditionalFormatting>
  <conditionalFormatting sqref="L36 L38 L40">
    <cfRule type="containsBlanks" dxfId="43" priority="11">
      <formula>LEN(TRIM(L36))=0</formula>
    </cfRule>
  </conditionalFormatting>
  <conditionalFormatting sqref="P34">
    <cfRule type="containsBlanks" dxfId="42" priority="10">
      <formula>LEN(TRIM(P34))=0</formula>
    </cfRule>
  </conditionalFormatting>
  <conditionalFormatting sqref="P36 P38 P40">
    <cfRule type="containsBlanks" dxfId="41" priority="9">
      <formula>LEN(TRIM(P36))=0</formula>
    </cfRule>
  </conditionalFormatting>
  <conditionalFormatting sqref="S34">
    <cfRule type="containsBlanks" dxfId="40" priority="8">
      <formula>LEN(TRIM(S34))=0</formula>
    </cfRule>
  </conditionalFormatting>
  <conditionalFormatting sqref="S36 S38 S40">
    <cfRule type="containsBlanks" dxfId="39" priority="7">
      <formula>LEN(TRIM(S36))=0</formula>
    </cfRule>
  </conditionalFormatting>
  <conditionalFormatting sqref="W22">
    <cfRule type="containsBlanks" dxfId="38" priority="14">
      <formula>LEN(TRIM(W22))=0</formula>
    </cfRule>
  </conditionalFormatting>
  <conditionalFormatting sqref="W24">
    <cfRule type="containsBlanks" dxfId="37" priority="13">
      <formula>LEN(TRIM(W24))=0</formula>
    </cfRule>
  </conditionalFormatting>
  <conditionalFormatting sqref="W34">
    <cfRule type="containsBlanks" dxfId="36" priority="6">
      <formula>LEN(TRIM(W34))=0</formula>
    </cfRule>
  </conditionalFormatting>
  <conditionalFormatting sqref="W36 W38 W40">
    <cfRule type="containsBlanks" dxfId="35" priority="5">
      <formula>LEN(TRIM(W36))=0</formula>
    </cfRule>
  </conditionalFormatting>
  <dataValidations count="1">
    <dataValidation type="list" allowBlank="1" showInputMessage="1" showErrorMessage="1" sqref="P40 P34 P36 P38 W38 W40 W34 W36" xr:uid="{0D73CECF-61D7-4C79-B202-5F0F37F511A6}">
      <formula1>"有,無"</formula1>
    </dataValidation>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0673" r:id="rId4" name="Check Box 24">
              <controlPr defaultSize="0" autoFill="0" autoLine="0" autoPict="0">
                <anchor moveWithCells="1">
                  <from>
                    <xdr:col>19</xdr:col>
                    <xdr:colOff>57150</xdr:colOff>
                    <xdr:row>13</xdr:row>
                    <xdr:rowOff>142875</xdr:rowOff>
                  </from>
                  <to>
                    <xdr:col>23</xdr:col>
                    <xdr:colOff>19050</xdr:colOff>
                    <xdr:row>15</xdr:row>
                    <xdr:rowOff>9525</xdr:rowOff>
                  </to>
                </anchor>
              </controlPr>
            </control>
          </mc:Choice>
        </mc:AlternateContent>
        <mc:AlternateContent xmlns:mc="http://schemas.openxmlformats.org/markup-compatibility/2006">
          <mc:Choice Requires="x14">
            <control shapeId="1180674" r:id="rId5" name="Check Box 25">
              <controlPr defaultSize="0" autoFill="0" autoLine="0" autoPict="0">
                <anchor moveWithCells="1">
                  <from>
                    <xdr:col>22</xdr:col>
                    <xdr:colOff>66675</xdr:colOff>
                    <xdr:row>13</xdr:row>
                    <xdr:rowOff>142875</xdr:rowOff>
                  </from>
                  <to>
                    <xdr:col>26</xdr:col>
                    <xdr:colOff>28575</xdr:colOff>
                    <xdr:row>15</xdr:row>
                    <xdr:rowOff>9525</xdr:rowOff>
                  </to>
                </anchor>
              </controlPr>
            </control>
          </mc:Choice>
        </mc:AlternateContent>
        <mc:AlternateContent xmlns:mc="http://schemas.openxmlformats.org/markup-compatibility/2006">
          <mc:Choice Requires="x14">
            <control shapeId="1180675" r:id="rId6" name="Check Box 30">
              <controlPr defaultSize="0" autoFill="0" autoLine="0" autoPict="0">
                <anchor moveWithCells="1">
                  <from>
                    <xdr:col>19</xdr:col>
                    <xdr:colOff>57150</xdr:colOff>
                    <xdr:row>11</xdr:row>
                    <xdr:rowOff>152400</xdr:rowOff>
                  </from>
                  <to>
                    <xdr:col>23</xdr:col>
                    <xdr:colOff>19050</xdr:colOff>
                    <xdr:row>13</xdr:row>
                    <xdr:rowOff>19050</xdr:rowOff>
                  </to>
                </anchor>
              </controlPr>
            </control>
          </mc:Choice>
        </mc:AlternateContent>
        <mc:AlternateContent xmlns:mc="http://schemas.openxmlformats.org/markup-compatibility/2006">
          <mc:Choice Requires="x14">
            <control shapeId="1180676" r:id="rId7" name="Check Box 31">
              <controlPr defaultSize="0" autoFill="0" autoLine="0" autoPict="0">
                <anchor moveWithCells="1">
                  <from>
                    <xdr:col>22</xdr:col>
                    <xdr:colOff>66675</xdr:colOff>
                    <xdr:row>11</xdr:row>
                    <xdr:rowOff>152400</xdr:rowOff>
                  </from>
                  <to>
                    <xdr:col>26</xdr:col>
                    <xdr:colOff>28575</xdr:colOff>
                    <xdr:row>13</xdr:row>
                    <xdr:rowOff>19050</xdr:rowOff>
                  </to>
                </anchor>
              </controlPr>
            </control>
          </mc:Choice>
        </mc:AlternateContent>
        <mc:AlternateContent xmlns:mc="http://schemas.openxmlformats.org/markup-compatibility/2006">
          <mc:Choice Requires="x14">
            <control shapeId="1180679"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1180680"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1180683"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1180684"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1180685" r:id="rId12" name="Check Box 32">
              <controlPr defaultSize="0" autoFill="0" autoLine="0" autoPict="0">
                <anchor moveWithCells="1" sizeWithCells="1">
                  <from>
                    <xdr:col>19</xdr:col>
                    <xdr:colOff>57150</xdr:colOff>
                    <xdr:row>15</xdr:row>
                    <xdr:rowOff>123825</xdr:rowOff>
                  </from>
                  <to>
                    <xdr:col>23</xdr:col>
                    <xdr:colOff>19050</xdr:colOff>
                    <xdr:row>16</xdr:row>
                    <xdr:rowOff>171450</xdr:rowOff>
                  </to>
                </anchor>
              </controlPr>
            </control>
          </mc:Choice>
        </mc:AlternateContent>
        <mc:AlternateContent xmlns:mc="http://schemas.openxmlformats.org/markup-compatibility/2006">
          <mc:Choice Requires="x14">
            <control shapeId="1180686" r:id="rId13" name="Check Box 33">
              <controlPr defaultSize="0" autoFill="0" autoLine="0" autoPict="0">
                <anchor moveWithCells="1" sizeWithCells="1">
                  <from>
                    <xdr:col>22</xdr:col>
                    <xdr:colOff>66675</xdr:colOff>
                    <xdr:row>15</xdr:row>
                    <xdr:rowOff>123825</xdr:rowOff>
                  </from>
                  <to>
                    <xdr:col>26</xdr:col>
                    <xdr:colOff>28575</xdr:colOff>
                    <xdr:row>16</xdr:row>
                    <xdr:rowOff>171450</xdr:rowOff>
                  </to>
                </anchor>
              </controlPr>
            </control>
          </mc:Choice>
        </mc:AlternateContent>
        <mc:AlternateContent xmlns:mc="http://schemas.openxmlformats.org/markup-compatibility/2006">
          <mc:Choice Requires="x14">
            <control shapeId="1180687" r:id="rId14" name="Check Box 15">
              <controlPr defaultSize="0" autoFill="0" autoLine="0" autoPict="0">
                <anchor moveWithCells="1" sizeWithCells="1">
                  <from>
                    <xdr:col>19</xdr:col>
                    <xdr:colOff>57150</xdr:colOff>
                    <xdr:row>42</xdr:row>
                    <xdr:rowOff>152400</xdr:rowOff>
                  </from>
                  <to>
                    <xdr:col>23</xdr:col>
                    <xdr:colOff>19050</xdr:colOff>
                    <xdr:row>44</xdr:row>
                    <xdr:rowOff>19050</xdr:rowOff>
                  </to>
                </anchor>
              </controlPr>
            </control>
          </mc:Choice>
        </mc:AlternateContent>
        <mc:AlternateContent xmlns:mc="http://schemas.openxmlformats.org/markup-compatibility/2006">
          <mc:Choice Requires="x14">
            <control shapeId="1180688" r:id="rId15" name="Check Box 16">
              <controlPr defaultSize="0" autoFill="0" autoLine="0" autoPict="0">
                <anchor moveWithCells="1" sizeWithCells="1">
                  <from>
                    <xdr:col>22</xdr:col>
                    <xdr:colOff>66675</xdr:colOff>
                    <xdr:row>42</xdr:row>
                    <xdr:rowOff>152400</xdr:rowOff>
                  </from>
                  <to>
                    <xdr:col>26</xdr:col>
                    <xdr:colOff>28575</xdr:colOff>
                    <xdr:row>44</xdr:row>
                    <xdr:rowOff>19050</xdr:rowOff>
                  </to>
                </anchor>
              </controlPr>
            </control>
          </mc:Choice>
        </mc:AlternateContent>
        <mc:AlternateContent xmlns:mc="http://schemas.openxmlformats.org/markup-compatibility/2006">
          <mc:Choice Requires="x14">
            <control shapeId="1180689" r:id="rId16" name="Check Box 17">
              <controlPr defaultSize="0" autoFill="0" autoLine="0" autoPict="0">
                <anchor moveWithCells="1" sizeWithCells="1">
                  <from>
                    <xdr:col>19</xdr:col>
                    <xdr:colOff>57150</xdr:colOff>
                    <xdr:row>49</xdr:row>
                    <xdr:rowOff>0</xdr:rowOff>
                  </from>
                  <to>
                    <xdr:col>23</xdr:col>
                    <xdr:colOff>19050</xdr:colOff>
                    <xdr:row>50</xdr:row>
                    <xdr:rowOff>28575</xdr:rowOff>
                  </to>
                </anchor>
              </controlPr>
            </control>
          </mc:Choice>
        </mc:AlternateContent>
        <mc:AlternateContent xmlns:mc="http://schemas.openxmlformats.org/markup-compatibility/2006">
          <mc:Choice Requires="x14">
            <control shapeId="1180690" r:id="rId17" name="Check Box 18">
              <controlPr defaultSize="0" autoFill="0" autoLine="0" autoPict="0">
                <anchor moveWithCells="1" sizeWithCells="1">
                  <from>
                    <xdr:col>22</xdr:col>
                    <xdr:colOff>66675</xdr:colOff>
                    <xdr:row>49</xdr:row>
                    <xdr:rowOff>0</xdr:rowOff>
                  </from>
                  <to>
                    <xdr:col>26</xdr:col>
                    <xdr:colOff>28575</xdr:colOff>
                    <xdr:row>50</xdr:row>
                    <xdr:rowOff>28575</xdr:rowOff>
                  </to>
                </anchor>
              </controlPr>
            </control>
          </mc:Choice>
        </mc:AlternateContent>
        <mc:AlternateContent xmlns:mc="http://schemas.openxmlformats.org/markup-compatibility/2006">
          <mc:Choice Requires="x14">
            <control shapeId="1180697" r:id="rId18" name="Check Box 25">
              <controlPr defaultSize="0" autoFill="0" autoLine="0" autoPict="0">
                <anchor moveWithCells="1" sizeWithCells="1">
                  <from>
                    <xdr:col>18</xdr:col>
                    <xdr:colOff>161925</xdr:colOff>
                    <xdr:row>28</xdr:row>
                    <xdr:rowOff>38100</xdr:rowOff>
                  </from>
                  <to>
                    <xdr:col>22</xdr:col>
                    <xdr:colOff>114300</xdr:colOff>
                    <xdr:row>29</xdr:row>
                    <xdr:rowOff>76200</xdr:rowOff>
                  </to>
                </anchor>
              </controlPr>
            </control>
          </mc:Choice>
        </mc:AlternateContent>
        <mc:AlternateContent xmlns:mc="http://schemas.openxmlformats.org/markup-compatibility/2006">
          <mc:Choice Requires="x14">
            <control shapeId="1180698" r:id="rId19" name="Check Box 26">
              <controlPr defaultSize="0" autoFill="0" autoLine="0" autoPict="0">
                <anchor moveWithCells="1" sizeWithCells="1">
                  <from>
                    <xdr:col>21</xdr:col>
                    <xdr:colOff>171450</xdr:colOff>
                    <xdr:row>28</xdr:row>
                    <xdr:rowOff>38100</xdr:rowOff>
                  </from>
                  <to>
                    <xdr:col>25</xdr:col>
                    <xdr:colOff>133350</xdr:colOff>
                    <xdr:row>29</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F5BB9-1244-4380-9AD4-DDCF45344204}">
  <sheetPr>
    <tabColor theme="7" tint="0.59999389629810485"/>
  </sheetPr>
  <dimension ref="A1:AJ38"/>
  <sheetViews>
    <sheetView showGridLines="0" view="pageBreakPreview" topLeftCell="B1" zoomScaleNormal="100" zoomScaleSheetLayoutView="100" workbookViewId="0">
      <selection activeCell="AC1" sqref="AC1"/>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row>
    <row r="2" spans="1:36" ht="23.1" customHeight="1">
      <c r="A2" s="317"/>
      <c r="B2" s="317"/>
      <c r="C2" s="317"/>
      <c r="D2" s="317"/>
      <c r="E2" s="317"/>
      <c r="F2" s="317"/>
      <c r="G2" s="317"/>
      <c r="H2" s="317"/>
      <c r="I2" s="317"/>
      <c r="J2" s="317"/>
      <c r="K2" s="317"/>
      <c r="L2" s="317"/>
      <c r="M2" s="317"/>
      <c r="N2" s="1445" t="s">
        <v>832</v>
      </c>
      <c r="O2" s="1445"/>
      <c r="P2" s="1445"/>
      <c r="Q2" s="1445"/>
      <c r="R2" s="1445">
        <v>7</v>
      </c>
      <c r="S2" s="1445"/>
      <c r="T2" s="1445"/>
      <c r="U2" s="1445" t="s">
        <v>437</v>
      </c>
      <c r="V2" s="1445"/>
      <c r="W2" s="1445"/>
      <c r="X2" s="1445"/>
      <c r="Y2" s="317"/>
      <c r="Z2" s="317"/>
      <c r="AA2" s="317"/>
      <c r="AB2" s="317"/>
      <c r="AC2" s="317"/>
      <c r="AD2" s="317"/>
      <c r="AE2" s="317"/>
      <c r="AF2" s="317"/>
      <c r="AG2" s="317"/>
      <c r="AH2" s="317"/>
      <c r="AI2" s="317"/>
      <c r="AJ2" s="317"/>
    </row>
    <row r="3" spans="1:36" ht="23.1" customHeight="1">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row>
    <row r="4" spans="1:36" ht="23.1" customHeight="1">
      <c r="A4" s="317"/>
      <c r="B4" s="317"/>
      <c r="C4" s="1445" t="s">
        <v>1221</v>
      </c>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c r="AD4" s="1445"/>
      <c r="AE4" s="1445"/>
      <c r="AF4" s="1445"/>
      <c r="AG4" s="1445"/>
      <c r="AH4" s="1445"/>
      <c r="AI4" s="1445"/>
      <c r="AJ4" s="1445"/>
    </row>
    <row r="5" spans="1:36" ht="23.1" customHeight="1">
      <c r="A5" s="319"/>
      <c r="B5" s="319"/>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row>
    <row r="6" spans="1:36" ht="23.1" customHeight="1" thickBot="1">
      <c r="A6" s="319"/>
      <c r="B6" s="319"/>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row>
    <row r="7" spans="1:36" ht="14.1" customHeight="1">
      <c r="A7" s="319"/>
      <c r="B7" s="319"/>
      <c r="C7" s="318"/>
      <c r="D7" s="1446" t="s">
        <v>1673</v>
      </c>
      <c r="E7" s="1447"/>
      <c r="F7" s="1447"/>
      <c r="G7" s="1447"/>
      <c r="H7" s="1447"/>
      <c r="I7" s="1447"/>
      <c r="J7" s="1447"/>
      <c r="K7" s="1448"/>
      <c r="L7" s="1455" ph="1"/>
      <c r="M7" s="1456"/>
      <c r="N7" s="1456"/>
      <c r="O7" s="1456"/>
      <c r="P7" s="1456"/>
      <c r="Q7" s="1456"/>
      <c r="R7" s="1456"/>
      <c r="S7" s="1456"/>
      <c r="T7" s="1456"/>
      <c r="U7" s="1456"/>
      <c r="V7" s="1456"/>
      <c r="W7" s="1456"/>
      <c r="X7" s="1456"/>
      <c r="Y7" s="1456"/>
      <c r="Z7" s="1456"/>
      <c r="AA7" s="1461" t="s">
        <v>1051</v>
      </c>
      <c r="AB7" s="1462"/>
      <c r="AC7" s="1462"/>
      <c r="AD7" s="1462"/>
      <c r="AE7" s="1462"/>
      <c r="AF7" s="1462"/>
      <c r="AG7" s="1462"/>
      <c r="AH7" s="1462"/>
      <c r="AI7" s="1462"/>
      <c r="AJ7" s="1463"/>
    </row>
    <row r="8" spans="1:36" ht="18" customHeight="1">
      <c r="A8" s="319"/>
      <c r="B8" s="319"/>
      <c r="C8" s="318"/>
      <c r="D8" s="1449"/>
      <c r="E8" s="1450"/>
      <c r="F8" s="1450"/>
      <c r="G8" s="1450"/>
      <c r="H8" s="1450"/>
      <c r="I8" s="1450"/>
      <c r="J8" s="1450"/>
      <c r="K8" s="1451"/>
      <c r="L8" s="1457" ph="1"/>
      <c r="M8" s="1458"/>
      <c r="N8" s="1458"/>
      <c r="O8" s="1458"/>
      <c r="P8" s="1458"/>
      <c r="Q8" s="1458"/>
      <c r="R8" s="1458"/>
      <c r="S8" s="1458"/>
      <c r="T8" s="1458"/>
      <c r="U8" s="1458"/>
      <c r="V8" s="1458"/>
      <c r="W8" s="1458"/>
      <c r="X8" s="1458"/>
      <c r="Y8" s="1458"/>
      <c r="Z8" s="1458"/>
      <c r="AA8" s="1464" t="s">
        <v>1274</v>
      </c>
      <c r="AB8" s="1465"/>
      <c r="AC8" s="1466" ph="1"/>
      <c r="AD8" s="1467" ph="1"/>
      <c r="AE8" s="1467" ph="1"/>
      <c r="AF8" s="1467" ph="1"/>
      <c r="AG8" s="1467" ph="1"/>
      <c r="AH8" s="1467" ph="1"/>
      <c r="AI8" s="1467" ph="1"/>
      <c r="AJ8" s="1468" ph="1"/>
    </row>
    <row r="9" spans="1:36" ht="18" customHeight="1" thickBot="1">
      <c r="A9" s="319"/>
      <c r="B9" s="319"/>
      <c r="C9" s="318"/>
      <c r="D9" s="1452"/>
      <c r="E9" s="1453"/>
      <c r="F9" s="1453"/>
      <c r="G9" s="1453"/>
      <c r="H9" s="1453"/>
      <c r="I9" s="1453"/>
      <c r="J9" s="1453"/>
      <c r="K9" s="1454"/>
      <c r="L9" s="1459"/>
      <c r="M9" s="1460"/>
      <c r="N9" s="1460"/>
      <c r="O9" s="1460"/>
      <c r="P9" s="1460"/>
      <c r="Q9" s="1460"/>
      <c r="R9" s="1460"/>
      <c r="S9" s="1460"/>
      <c r="T9" s="1460"/>
      <c r="U9" s="1460"/>
      <c r="V9" s="1460"/>
      <c r="W9" s="1460"/>
      <c r="X9" s="1460"/>
      <c r="Y9" s="1460"/>
      <c r="Z9" s="1460"/>
      <c r="AA9" s="1469" t="s">
        <v>245</v>
      </c>
      <c r="AB9" s="1470"/>
      <c r="AC9" s="1471" ph="1"/>
      <c r="AD9" s="1472" ph="1"/>
      <c r="AE9" s="1472" ph="1"/>
      <c r="AF9" s="1472" ph="1"/>
      <c r="AG9" s="1472" ph="1"/>
      <c r="AH9" s="1472" ph="1"/>
      <c r="AI9" s="1472" ph="1"/>
      <c r="AJ9" s="1473" ph="1"/>
    </row>
    <row r="10" spans="1:36" ht="14.1" customHeight="1">
      <c r="A10" s="319"/>
      <c r="B10" s="319"/>
      <c r="C10" s="318"/>
      <c r="D10" s="1493" t="s">
        <v>819</v>
      </c>
      <c r="E10" s="1494"/>
      <c r="F10" s="1494"/>
      <c r="G10" s="1494"/>
      <c r="H10" s="1494"/>
      <c r="I10" s="1494"/>
      <c r="J10" s="1494"/>
      <c r="K10" s="1495"/>
      <c r="L10" s="1455"/>
      <c r="M10" s="1456"/>
      <c r="N10" s="1456"/>
      <c r="O10" s="1456"/>
      <c r="P10" s="1456"/>
      <c r="Q10" s="1456"/>
      <c r="R10" s="1456"/>
      <c r="S10" s="1456"/>
      <c r="T10" s="1456"/>
      <c r="U10" s="1456"/>
      <c r="V10" s="1456"/>
      <c r="W10" s="1456"/>
      <c r="X10" s="1456"/>
      <c r="Y10" s="1456"/>
      <c r="Z10" s="1456"/>
      <c r="AA10" s="1474" t="s">
        <v>1050</v>
      </c>
      <c r="AB10" s="1475"/>
      <c r="AC10" s="1475"/>
      <c r="AD10" s="1475"/>
      <c r="AE10" s="1475"/>
      <c r="AF10" s="1475"/>
      <c r="AG10" s="1475"/>
      <c r="AH10" s="1475"/>
      <c r="AI10" s="1475"/>
      <c r="AJ10" s="1476"/>
    </row>
    <row r="11" spans="1:36" ht="30" customHeight="1" thickBot="1">
      <c r="A11" s="319"/>
      <c r="B11" s="319"/>
      <c r="C11" s="318"/>
      <c r="D11" s="1496"/>
      <c r="E11" s="1497"/>
      <c r="F11" s="1497"/>
      <c r="G11" s="1497"/>
      <c r="H11" s="1497"/>
      <c r="I11" s="1497"/>
      <c r="J11" s="1497"/>
      <c r="K11" s="1498"/>
      <c r="L11" s="1459"/>
      <c r="M11" s="1460"/>
      <c r="N11" s="1460"/>
      <c r="O11" s="1460"/>
      <c r="P11" s="1460"/>
      <c r="Q11" s="1460"/>
      <c r="R11" s="1460"/>
      <c r="S11" s="1460"/>
      <c r="T11" s="1460"/>
      <c r="U11" s="1460"/>
      <c r="V11" s="1460"/>
      <c r="W11" s="1460"/>
      <c r="X11" s="1460"/>
      <c r="Y11" s="1460"/>
      <c r="Z11" s="1460"/>
      <c r="AA11" s="1477"/>
      <c r="AB11" s="1478"/>
      <c r="AC11" s="1478"/>
      <c r="AD11" s="1478"/>
      <c r="AE11" s="1478"/>
      <c r="AF11" s="1478"/>
      <c r="AG11" s="1478"/>
      <c r="AH11" s="1478"/>
      <c r="AI11" s="1478"/>
      <c r="AJ11" s="1479"/>
    </row>
    <row r="12" spans="1:36" ht="14.1" customHeight="1" thickBot="1">
      <c r="A12" s="319"/>
      <c r="B12" s="319"/>
      <c r="C12" s="318"/>
      <c r="D12" s="321"/>
      <c r="E12" s="321"/>
      <c r="F12" s="321"/>
      <c r="G12" s="321"/>
      <c r="H12" s="321"/>
      <c r="I12" s="321"/>
      <c r="J12" s="321"/>
      <c r="K12" s="321"/>
      <c r="L12" s="322"/>
      <c r="M12" s="322"/>
      <c r="N12" s="322"/>
      <c r="O12" s="322"/>
      <c r="P12" s="322"/>
      <c r="Q12" s="322"/>
      <c r="R12" s="322"/>
      <c r="S12" s="322"/>
      <c r="T12" s="322"/>
      <c r="U12" s="322"/>
      <c r="V12" s="322"/>
      <c r="W12" s="322"/>
      <c r="X12" s="322"/>
      <c r="Y12" s="322"/>
      <c r="Z12" s="322"/>
      <c r="AA12" s="322"/>
      <c r="AB12" s="322"/>
      <c r="AC12" s="323"/>
      <c r="AD12" s="323"/>
      <c r="AE12" s="323"/>
      <c r="AF12" s="323"/>
      <c r="AG12" s="323"/>
      <c r="AH12" s="323"/>
      <c r="AI12" s="323"/>
      <c r="AJ12" s="323"/>
    </row>
    <row r="13" spans="1:36" ht="14.1" customHeight="1">
      <c r="A13" s="319"/>
      <c r="B13" s="319"/>
      <c r="C13" s="318"/>
      <c r="D13" s="1493" t="s">
        <v>833</v>
      </c>
      <c r="E13" s="1494"/>
      <c r="F13" s="1494"/>
      <c r="G13" s="1494"/>
      <c r="H13" s="1494"/>
      <c r="I13" s="1494"/>
      <c r="J13" s="1494"/>
      <c r="K13" s="1495"/>
      <c r="L13" s="1486" ph="1"/>
      <c r="M13" s="1487"/>
      <c r="N13" s="1487"/>
      <c r="O13" s="1487"/>
      <c r="P13" s="1487"/>
      <c r="Q13" s="1487"/>
      <c r="R13" s="1487"/>
      <c r="S13" s="1487"/>
      <c r="T13" s="1487"/>
      <c r="U13" s="1487"/>
      <c r="V13" s="1487"/>
      <c r="W13" s="1487"/>
      <c r="X13" s="1487"/>
      <c r="Y13" s="1487"/>
      <c r="Z13" s="1487"/>
      <c r="AA13" s="1461" t="s">
        <v>824</v>
      </c>
      <c r="AB13" s="1462"/>
      <c r="AC13" s="1462"/>
      <c r="AD13" s="1462"/>
      <c r="AE13" s="1462"/>
      <c r="AF13" s="1462"/>
      <c r="AG13" s="1462"/>
      <c r="AH13" s="1462"/>
      <c r="AI13" s="1462"/>
      <c r="AJ13" s="1463"/>
    </row>
    <row r="14" spans="1:36" ht="30" customHeight="1" thickBot="1">
      <c r="A14" s="319"/>
      <c r="B14" s="319"/>
      <c r="C14" s="318"/>
      <c r="D14" s="1496"/>
      <c r="E14" s="1497"/>
      <c r="F14" s="1497"/>
      <c r="G14" s="1497"/>
      <c r="H14" s="1497"/>
      <c r="I14" s="1497"/>
      <c r="J14" s="1497"/>
      <c r="K14" s="1498"/>
      <c r="L14" s="1488"/>
      <c r="M14" s="1489"/>
      <c r="N14" s="1489"/>
      <c r="O14" s="1489"/>
      <c r="P14" s="1489"/>
      <c r="Q14" s="1489"/>
      <c r="R14" s="1489"/>
      <c r="S14" s="1489"/>
      <c r="T14" s="1489"/>
      <c r="U14" s="1489"/>
      <c r="V14" s="1489"/>
      <c r="W14" s="1489"/>
      <c r="X14" s="1489"/>
      <c r="Y14" s="1489"/>
      <c r="Z14" s="1489"/>
      <c r="AA14" s="1490"/>
      <c r="AB14" s="1491"/>
      <c r="AC14" s="1491"/>
      <c r="AD14" s="1491"/>
      <c r="AE14" s="1491"/>
      <c r="AF14" s="1491"/>
      <c r="AG14" s="1491"/>
      <c r="AH14" s="1491"/>
      <c r="AI14" s="1491"/>
      <c r="AJ14" s="1492"/>
    </row>
    <row r="15" spans="1:36" ht="13.5" customHeight="1">
      <c r="A15" s="319"/>
      <c r="B15" s="319"/>
      <c r="C15" s="318"/>
      <c r="D15" s="1480" t="s">
        <v>809</v>
      </c>
      <c r="E15" s="1481"/>
      <c r="F15" s="1481"/>
      <c r="G15" s="1481"/>
      <c r="H15" s="1481"/>
      <c r="I15" s="1481"/>
      <c r="J15" s="1481"/>
      <c r="K15" s="1482"/>
      <c r="L15" s="1486"/>
      <c r="M15" s="1487"/>
      <c r="N15" s="1487"/>
      <c r="O15" s="1487"/>
      <c r="P15" s="1487"/>
      <c r="Q15" s="1487"/>
      <c r="R15" s="1487"/>
      <c r="S15" s="1487"/>
      <c r="T15" s="1487"/>
      <c r="U15" s="1487"/>
      <c r="V15" s="1487"/>
      <c r="W15" s="1487"/>
      <c r="X15" s="1487"/>
      <c r="Y15" s="1487"/>
      <c r="Z15" s="1487"/>
      <c r="AA15" s="1474" t="s">
        <v>1047</v>
      </c>
      <c r="AB15" s="1475"/>
      <c r="AC15" s="1475"/>
      <c r="AD15" s="1475"/>
      <c r="AE15" s="1475"/>
      <c r="AF15" s="1475"/>
      <c r="AG15" s="1475"/>
      <c r="AH15" s="1475"/>
      <c r="AI15" s="1475"/>
      <c r="AJ15" s="1476"/>
    </row>
    <row r="16" spans="1:36" ht="30" customHeight="1" thickBot="1">
      <c r="A16" s="319"/>
      <c r="B16" s="319"/>
      <c r="C16" s="318"/>
      <c r="D16" s="1483"/>
      <c r="E16" s="1484"/>
      <c r="F16" s="1484"/>
      <c r="G16" s="1484"/>
      <c r="H16" s="1484"/>
      <c r="I16" s="1484"/>
      <c r="J16" s="1484"/>
      <c r="K16" s="1485"/>
      <c r="L16" s="1488"/>
      <c r="M16" s="1489"/>
      <c r="N16" s="1489"/>
      <c r="O16" s="1489"/>
      <c r="P16" s="1489"/>
      <c r="Q16" s="1489"/>
      <c r="R16" s="1489"/>
      <c r="S16" s="1489"/>
      <c r="T16" s="1489"/>
      <c r="U16" s="1489"/>
      <c r="V16" s="1489"/>
      <c r="W16" s="1489"/>
      <c r="X16" s="1489"/>
      <c r="Y16" s="1489"/>
      <c r="Z16" s="1489"/>
      <c r="AA16" s="1490"/>
      <c r="AB16" s="1491"/>
      <c r="AC16" s="1491"/>
      <c r="AD16" s="1491"/>
      <c r="AE16" s="1491"/>
      <c r="AF16" s="1491"/>
      <c r="AG16" s="1491"/>
      <c r="AH16" s="1491"/>
      <c r="AI16" s="1491"/>
      <c r="AJ16" s="1492"/>
    </row>
    <row r="17" spans="1:36" ht="14.1" customHeight="1">
      <c r="A17" s="319"/>
      <c r="B17" s="319"/>
      <c r="C17" s="318"/>
      <c r="D17" s="1499" t="s">
        <v>1048</v>
      </c>
      <c r="E17" s="1500"/>
      <c r="F17" s="1500"/>
      <c r="G17" s="1500"/>
      <c r="H17" s="1500"/>
      <c r="I17" s="1500"/>
      <c r="J17" s="1500"/>
      <c r="K17" s="1501"/>
      <c r="L17" s="1455"/>
      <c r="M17" s="1456"/>
      <c r="N17" s="1456"/>
      <c r="O17" s="1456"/>
      <c r="P17" s="1456"/>
      <c r="Q17" s="1456"/>
      <c r="R17" s="1456"/>
      <c r="S17" s="1456"/>
      <c r="T17" s="1456"/>
      <c r="U17" s="1456"/>
      <c r="V17" s="1456"/>
      <c r="W17" s="1456"/>
      <c r="X17" s="1456"/>
      <c r="Y17" s="1456"/>
      <c r="Z17" s="1456"/>
      <c r="AA17" s="1474" t="s">
        <v>1049</v>
      </c>
      <c r="AB17" s="1475"/>
      <c r="AC17" s="1475"/>
      <c r="AD17" s="1475"/>
      <c r="AE17" s="1475"/>
      <c r="AF17" s="1475"/>
      <c r="AG17" s="1475"/>
      <c r="AH17" s="1475"/>
      <c r="AI17" s="1475"/>
      <c r="AJ17" s="1476"/>
    </row>
    <row r="18" spans="1:36" ht="18" customHeight="1">
      <c r="A18" s="319"/>
      <c r="B18" s="319"/>
      <c r="C18" s="318"/>
      <c r="D18" s="1502"/>
      <c r="E18" s="1503"/>
      <c r="F18" s="1503"/>
      <c r="G18" s="1503"/>
      <c r="H18" s="1503"/>
      <c r="I18" s="1503"/>
      <c r="J18" s="1503"/>
      <c r="K18" s="1504"/>
      <c r="L18" s="1457"/>
      <c r="M18" s="1458"/>
      <c r="N18" s="1458"/>
      <c r="O18" s="1458"/>
      <c r="P18" s="1458"/>
      <c r="Q18" s="1458"/>
      <c r="R18" s="1458"/>
      <c r="S18" s="1458"/>
      <c r="T18" s="1458"/>
      <c r="U18" s="1458"/>
      <c r="V18" s="1458"/>
      <c r="W18" s="1458"/>
      <c r="X18" s="1458"/>
      <c r="Y18" s="1458"/>
      <c r="Z18" s="1458"/>
      <c r="AA18" s="1464" t="s">
        <v>1274</v>
      </c>
      <c r="AB18" s="1465"/>
      <c r="AC18" s="1466" ph="1"/>
      <c r="AD18" s="1467" ph="1"/>
      <c r="AE18" s="1467" ph="1"/>
      <c r="AF18" s="1467" ph="1"/>
      <c r="AG18" s="1467" ph="1"/>
      <c r="AH18" s="1467" ph="1"/>
      <c r="AI18" s="1467" ph="1"/>
      <c r="AJ18" s="1468" ph="1"/>
    </row>
    <row r="19" spans="1:36" ht="18" customHeight="1" thickBot="1">
      <c r="A19" s="319"/>
      <c r="B19" s="319"/>
      <c r="C19" s="318"/>
      <c r="D19" s="1505"/>
      <c r="E19" s="1506"/>
      <c r="F19" s="1506"/>
      <c r="G19" s="1506"/>
      <c r="H19" s="1506"/>
      <c r="I19" s="1506"/>
      <c r="J19" s="1506"/>
      <c r="K19" s="1507"/>
      <c r="L19" s="1459"/>
      <c r="M19" s="1460"/>
      <c r="N19" s="1460"/>
      <c r="O19" s="1460"/>
      <c r="P19" s="1460"/>
      <c r="Q19" s="1460"/>
      <c r="R19" s="1460"/>
      <c r="S19" s="1460"/>
      <c r="T19" s="1460"/>
      <c r="U19" s="1460"/>
      <c r="V19" s="1460"/>
      <c r="W19" s="1460"/>
      <c r="X19" s="1460"/>
      <c r="Y19" s="1460"/>
      <c r="Z19" s="1460"/>
      <c r="AA19" s="1469" t="s">
        <v>245</v>
      </c>
      <c r="AB19" s="1470"/>
      <c r="AC19" s="1471" ph="1"/>
      <c r="AD19" s="1472" ph="1"/>
      <c r="AE19" s="1472" ph="1"/>
      <c r="AF19" s="1472" ph="1"/>
      <c r="AG19" s="1472" ph="1"/>
      <c r="AH19" s="1472" ph="1"/>
      <c r="AI19" s="1472" ph="1"/>
      <c r="AJ19" s="1473" ph="1"/>
    </row>
    <row r="20" spans="1:36" ht="23.1" customHeight="1" thickBot="1">
      <c r="A20" s="319"/>
      <c r="B20" s="319"/>
      <c r="C20" s="318"/>
      <c r="D20" s="324"/>
      <c r="E20" s="324"/>
      <c r="F20" s="324"/>
      <c r="G20" s="324"/>
      <c r="H20" s="324"/>
      <c r="I20" s="324"/>
      <c r="J20" s="324"/>
      <c r="K20" s="324"/>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row>
    <row r="21" spans="1:36" ht="30" customHeight="1">
      <c r="A21" s="319"/>
      <c r="B21" s="326"/>
      <c r="C21" s="318"/>
      <c r="Q21" s="327"/>
      <c r="R21" s="1508" t="s">
        <v>138</v>
      </c>
      <c r="S21" s="1508"/>
      <c r="T21" s="1508"/>
      <c r="U21" s="1508"/>
      <c r="V21" s="1508"/>
      <c r="W21" s="1508"/>
      <c r="X21" s="1508"/>
      <c r="Y21" s="1508"/>
      <c r="Z21" s="328"/>
      <c r="AA21" s="1509"/>
      <c r="AB21" s="1510"/>
      <c r="AC21" s="1510"/>
      <c r="AD21" s="1510"/>
      <c r="AE21" s="320" t="s">
        <v>21</v>
      </c>
      <c r="AF21" s="251"/>
      <c r="AG21" s="320" t="s">
        <v>22</v>
      </c>
      <c r="AH21" s="251"/>
      <c r="AI21" s="320" t="s">
        <v>125</v>
      </c>
      <c r="AJ21" s="329"/>
    </row>
    <row r="22" spans="1:36" ht="30" customHeight="1">
      <c r="A22" s="319"/>
      <c r="B22" s="319"/>
      <c r="C22" s="318"/>
      <c r="Q22" s="330"/>
      <c r="R22" s="1511" t="s">
        <v>1</v>
      </c>
      <c r="S22" s="1511"/>
      <c r="T22" s="1511"/>
      <c r="U22" s="1511"/>
      <c r="V22" s="1511"/>
      <c r="W22" s="1511"/>
      <c r="X22" s="1511"/>
      <c r="Y22" s="1511"/>
      <c r="Z22" s="331"/>
      <c r="AA22" s="1512"/>
      <c r="AB22" s="1513"/>
      <c r="AC22" s="1513"/>
      <c r="AD22" s="1513"/>
      <c r="AE22" s="332" t="s">
        <v>21</v>
      </c>
      <c r="AF22" s="240"/>
      <c r="AG22" s="332" t="s">
        <v>22</v>
      </c>
      <c r="AH22" s="240"/>
      <c r="AI22" s="332" t="s">
        <v>125</v>
      </c>
      <c r="AJ22" s="333"/>
    </row>
    <row r="23" spans="1:36" ht="30" customHeight="1" thickBot="1">
      <c r="A23" s="319"/>
      <c r="B23" s="319"/>
      <c r="C23" s="318"/>
      <c r="Q23" s="334"/>
      <c r="R23" s="1516" t="s">
        <v>2</v>
      </c>
      <c r="S23" s="1516"/>
      <c r="T23" s="1516"/>
      <c r="U23" s="1516"/>
      <c r="V23" s="1516"/>
      <c r="W23" s="1516"/>
      <c r="X23" s="1516"/>
      <c r="Y23" s="1516"/>
      <c r="Z23" s="335"/>
      <c r="AA23" s="1517"/>
      <c r="AB23" s="1518"/>
      <c r="AC23" s="1518"/>
      <c r="AD23" s="1518"/>
      <c r="AE23" s="336" t="s">
        <v>21</v>
      </c>
      <c r="AF23" s="241"/>
      <c r="AG23" s="336" t="s">
        <v>22</v>
      </c>
      <c r="AH23" s="241"/>
      <c r="AI23" s="336" t="s">
        <v>125</v>
      </c>
      <c r="AJ23" s="337"/>
    </row>
    <row r="24" spans="1:36" ht="15" customHeight="1" thickTop="1">
      <c r="A24" s="319"/>
      <c r="B24" s="319"/>
      <c r="C24" s="318"/>
      <c r="Q24" s="1519" t="s">
        <v>137</v>
      </c>
      <c r="R24" s="1520"/>
      <c r="S24" s="1523" t="s">
        <v>135</v>
      </c>
      <c r="T24" s="1523"/>
      <c r="U24" s="1523"/>
      <c r="V24" s="1523"/>
      <c r="W24" s="1524"/>
      <c r="X24" s="1525"/>
      <c r="Y24" s="1526"/>
      <c r="Z24" s="1529" t="s">
        <v>139</v>
      </c>
      <c r="AA24" s="1531" t="s">
        <v>116</v>
      </c>
      <c r="AB24" s="1533"/>
      <c r="AC24" s="1533"/>
      <c r="AD24" s="1533"/>
      <c r="AE24" s="1529" t="s">
        <v>21</v>
      </c>
      <c r="AF24" s="1535"/>
      <c r="AG24" s="1529" t="s">
        <v>22</v>
      </c>
      <c r="AH24" s="1535"/>
      <c r="AI24" s="1529" t="s">
        <v>125</v>
      </c>
      <c r="AJ24" s="1514" t="s">
        <v>140</v>
      </c>
    </row>
    <row r="25" spans="1:36" ht="15" customHeight="1">
      <c r="A25" s="319"/>
      <c r="B25" s="319"/>
      <c r="C25" s="318"/>
      <c r="Q25" s="1521"/>
      <c r="R25" s="1522"/>
      <c r="S25" s="1537" t="s">
        <v>141</v>
      </c>
      <c r="T25" s="1538"/>
      <c r="U25" s="1538"/>
      <c r="V25" s="1538"/>
      <c r="W25" s="1539"/>
      <c r="X25" s="1527"/>
      <c r="Y25" s="1528"/>
      <c r="Z25" s="1530"/>
      <c r="AA25" s="1532"/>
      <c r="AB25" s="1534"/>
      <c r="AC25" s="1534"/>
      <c r="AD25" s="1534"/>
      <c r="AE25" s="1530"/>
      <c r="AF25" s="1536"/>
      <c r="AG25" s="1530"/>
      <c r="AH25" s="1536"/>
      <c r="AI25" s="1530"/>
      <c r="AJ25" s="1515"/>
    </row>
    <row r="26" spans="1:36" ht="15" customHeight="1">
      <c r="Q26" s="1521"/>
      <c r="R26" s="1522"/>
      <c r="S26" s="1540" t="s">
        <v>136</v>
      </c>
      <c r="T26" s="1540"/>
      <c r="U26" s="1540"/>
      <c r="V26" s="1540"/>
      <c r="W26" s="1541"/>
      <c r="X26" s="1542"/>
      <c r="Y26" s="1543"/>
      <c r="Z26" s="1544" t="s">
        <v>139</v>
      </c>
      <c r="AA26" s="1545" t="s">
        <v>116</v>
      </c>
      <c r="AB26" s="1561"/>
      <c r="AC26" s="1561"/>
      <c r="AD26" s="1561"/>
      <c r="AE26" s="1544" t="s">
        <v>21</v>
      </c>
      <c r="AF26" s="1563"/>
      <c r="AG26" s="1544" t="s">
        <v>22</v>
      </c>
      <c r="AH26" s="1563"/>
      <c r="AI26" s="1544" t="s">
        <v>125</v>
      </c>
      <c r="AJ26" s="1546" t="s">
        <v>140</v>
      </c>
    </row>
    <row r="27" spans="1:36" ht="15" customHeight="1" thickBot="1">
      <c r="Q27" s="1521"/>
      <c r="R27" s="1522"/>
      <c r="S27" s="1547" t="s">
        <v>141</v>
      </c>
      <c r="T27" s="1523"/>
      <c r="U27" s="1523"/>
      <c r="V27" s="1523"/>
      <c r="W27" s="1524"/>
      <c r="X27" s="1525"/>
      <c r="Y27" s="1526"/>
      <c r="Z27" s="1529"/>
      <c r="AA27" s="1531"/>
      <c r="AB27" s="1562"/>
      <c r="AC27" s="1562"/>
      <c r="AD27" s="1562"/>
      <c r="AE27" s="1529"/>
      <c r="AF27" s="1535"/>
      <c r="AG27" s="1529"/>
      <c r="AH27" s="1535"/>
      <c r="AI27" s="1529"/>
      <c r="AJ27" s="1514"/>
    </row>
    <row r="28" spans="1:36" ht="15" customHeight="1">
      <c r="Q28" s="341"/>
      <c r="R28" s="341"/>
      <c r="S28" s="342"/>
      <c r="T28" s="342"/>
      <c r="U28" s="342"/>
      <c r="V28" s="342"/>
      <c r="W28" s="342"/>
      <c r="X28" s="343"/>
      <c r="Y28" s="343"/>
      <c r="Z28" s="344"/>
      <c r="AA28" s="345"/>
      <c r="AB28" s="346"/>
      <c r="AC28" s="346"/>
      <c r="AD28" s="346"/>
      <c r="AE28" s="344"/>
      <c r="AF28" s="347"/>
      <c r="AG28" s="344"/>
      <c r="AH28" s="347"/>
      <c r="AI28" s="344"/>
      <c r="AJ28" s="344"/>
    </row>
    <row r="29" spans="1:36" ht="15" customHeight="1">
      <c r="Q29" s="348"/>
      <c r="R29" s="348"/>
      <c r="S29" s="338"/>
      <c r="T29" s="338"/>
      <c r="U29" s="338"/>
      <c r="V29" s="338"/>
      <c r="W29" s="338"/>
      <c r="X29" s="349"/>
      <c r="Y29" s="349"/>
      <c r="Z29" s="339"/>
      <c r="AA29" s="340"/>
      <c r="AB29" s="350"/>
      <c r="AC29" s="350"/>
      <c r="AD29" s="350"/>
      <c r="AE29" s="339"/>
      <c r="AF29" s="351"/>
      <c r="AG29" s="339"/>
      <c r="AH29" s="351"/>
      <c r="AI29" s="339"/>
      <c r="AJ29" s="339"/>
    </row>
    <row r="30" spans="1:36" ht="20.100000000000001" customHeight="1">
      <c r="E30" s="352" t="s">
        <v>927</v>
      </c>
      <c r="F30" s="1548" t="s">
        <v>928</v>
      </c>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339"/>
    </row>
    <row r="31" spans="1:36" ht="20.100000000000001" customHeight="1">
      <c r="E31" s="353"/>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339"/>
    </row>
    <row r="32" spans="1:36" ht="20.100000000000001" customHeight="1">
      <c r="E32" s="352" t="s">
        <v>927</v>
      </c>
      <c r="F32" s="1548" t="s">
        <v>929</v>
      </c>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339"/>
    </row>
    <row r="33" spans="5:36" ht="20.100000000000001" customHeight="1">
      <c r="E33" s="353"/>
      <c r="F33" s="1548"/>
      <c r="G33" s="1548"/>
      <c r="H33" s="1548"/>
      <c r="I33" s="1548"/>
      <c r="J33" s="1548"/>
      <c r="K33" s="1548"/>
      <c r="L33" s="1548"/>
      <c r="M33" s="1548"/>
      <c r="N33" s="1548"/>
      <c r="O33" s="1548"/>
      <c r="P33" s="1548"/>
      <c r="Q33" s="1548"/>
      <c r="R33" s="1548"/>
      <c r="S33" s="1548"/>
      <c r="T33" s="1548"/>
      <c r="U33" s="1548"/>
      <c r="V33" s="1548"/>
      <c r="W33" s="1548"/>
      <c r="X33" s="1548"/>
      <c r="Y33" s="1548"/>
      <c r="Z33" s="1548"/>
      <c r="AA33" s="1548"/>
      <c r="AB33" s="1548"/>
      <c r="AC33" s="1548"/>
      <c r="AD33" s="1548"/>
      <c r="AE33" s="1548"/>
      <c r="AF33" s="1548"/>
      <c r="AG33" s="1548"/>
      <c r="AH33" s="1548"/>
      <c r="AI33" s="1548"/>
      <c r="AJ33" s="339"/>
    </row>
    <row r="34" spans="5:36" ht="15" customHeight="1">
      <c r="E34" s="353"/>
      <c r="F34" s="1548"/>
      <c r="G34" s="1548"/>
      <c r="H34" s="1548"/>
      <c r="I34" s="1548"/>
      <c r="J34" s="1548"/>
      <c r="K34" s="1548"/>
      <c r="L34" s="1548"/>
      <c r="M34" s="1548"/>
      <c r="N34" s="1548"/>
      <c r="O34" s="1548"/>
      <c r="P34" s="1548"/>
      <c r="Q34" s="1548"/>
      <c r="R34" s="1548"/>
      <c r="S34" s="1548"/>
      <c r="T34" s="1548"/>
      <c r="U34" s="1548"/>
      <c r="V34" s="1548"/>
      <c r="W34" s="1548"/>
      <c r="X34" s="1548"/>
      <c r="Y34" s="1548"/>
      <c r="Z34" s="1548"/>
      <c r="AA34" s="1548"/>
      <c r="AB34" s="1548"/>
      <c r="AC34" s="1548"/>
      <c r="AD34" s="1548"/>
      <c r="AE34" s="1548"/>
      <c r="AF34" s="1548"/>
      <c r="AG34" s="1548"/>
      <c r="AH34" s="1548"/>
      <c r="AI34" s="1548"/>
      <c r="AJ34" s="339"/>
    </row>
    <row r="35" spans="5:36" ht="10.5" customHeight="1" thickBot="1"/>
    <row r="36" spans="5:36" ht="27.95" customHeight="1">
      <c r="E36" s="1549" t="s">
        <v>1569</v>
      </c>
      <c r="F36" s="1550"/>
      <c r="G36" s="1550"/>
      <c r="H36" s="1550"/>
      <c r="I36" s="1550"/>
      <c r="J36" s="1550"/>
      <c r="K36" s="1550"/>
      <c r="L36" s="1550"/>
      <c r="M36" s="1550"/>
      <c r="N36" s="1550"/>
      <c r="O36" s="1550"/>
      <c r="P36" s="1550"/>
      <c r="Q36" s="1550"/>
      <c r="R36" s="1550"/>
      <c r="S36" s="1551"/>
      <c r="Z36" s="1555" t="s">
        <v>1563</v>
      </c>
      <c r="AA36" s="1556"/>
      <c r="AB36" s="1556"/>
      <c r="AC36" s="1556"/>
      <c r="AD36" s="1556"/>
      <c r="AE36" s="1556"/>
      <c r="AF36" s="1556"/>
      <c r="AG36" s="1556"/>
      <c r="AH36" s="1556"/>
      <c r="AI36" s="1556"/>
      <c r="AJ36" s="1557"/>
    </row>
    <row r="37" spans="5:36" ht="27.95" customHeight="1" thickBot="1">
      <c r="E37" s="1552"/>
      <c r="F37" s="1553"/>
      <c r="G37" s="1553"/>
      <c r="H37" s="1553"/>
      <c r="I37" s="1553"/>
      <c r="J37" s="1553"/>
      <c r="K37" s="1553"/>
      <c r="L37" s="1553"/>
      <c r="M37" s="1553"/>
      <c r="N37" s="1553"/>
      <c r="O37" s="1553"/>
      <c r="P37" s="1553"/>
      <c r="Q37" s="1553"/>
      <c r="R37" s="1553"/>
      <c r="S37" s="1554"/>
      <c r="Z37" s="1558" ph="1"/>
      <c r="AA37" s="1559" ph="1"/>
      <c r="AB37" s="1559" ph="1"/>
      <c r="AC37" s="1559" ph="1"/>
      <c r="AD37" s="1559" ph="1"/>
      <c r="AE37" s="1559" ph="1"/>
      <c r="AF37" s="1559" ph="1"/>
      <c r="AG37" s="1559" ph="1"/>
      <c r="AH37" s="1559" ph="1"/>
      <c r="AI37" s="1559" ph="1"/>
      <c r="AJ37" s="1560" ph="1"/>
    </row>
    <row r="38" spans="5:36" ht="12" customHeight="1">
      <c r="Z38" s="353"/>
      <c r="AA38" s="353"/>
      <c r="AB38" s="353"/>
      <c r="AC38" s="353"/>
      <c r="AD38" s="353"/>
      <c r="AE38" s="353"/>
      <c r="AF38" s="353"/>
      <c r="AG38" s="353"/>
      <c r="AH38" s="353"/>
      <c r="AI38" s="353"/>
      <c r="AJ38" s="353"/>
    </row>
  </sheetData>
  <sheetProtection algorithmName="SHA-512" hashValue="Ptiqzudn1lPZgp9B6iQsvg8EzM99UDmHYjfk24IODsg7+D5DyHC3uZPhcrYj9oM+SSdiOog5w/NySamjQ8BUvg==" saltValue="19Bye4+mAScpFxWn0LT1Ow==" spinCount="100000" sheet="1" formatCells="0" formatColumns="0" formatRows="0"/>
  <mergeCells count="71">
    <mergeCell ref="AJ26:AJ27"/>
    <mergeCell ref="S27:W27"/>
    <mergeCell ref="F30:AI31"/>
    <mergeCell ref="F32:AI34"/>
    <mergeCell ref="E36:S37"/>
    <mergeCell ref="Z36:AJ36"/>
    <mergeCell ref="Z37:AJ37"/>
    <mergeCell ref="AD26:AD27"/>
    <mergeCell ref="AE26:AE27"/>
    <mergeCell ref="AF26:AF27"/>
    <mergeCell ref="AG26:AG27"/>
    <mergeCell ref="AH26:AH27"/>
    <mergeCell ref="AI26:AI27"/>
    <mergeCell ref="AB26:AC27"/>
    <mergeCell ref="S25:W25"/>
    <mergeCell ref="S26:W26"/>
    <mergeCell ref="X26:Y27"/>
    <mergeCell ref="Z26:Z27"/>
    <mergeCell ref="AA26:AA27"/>
    <mergeCell ref="AJ24:AJ25"/>
    <mergeCell ref="R23:Y23"/>
    <mergeCell ref="AA23:AB23"/>
    <mergeCell ref="AC23:AD23"/>
    <mergeCell ref="Q24:R27"/>
    <mergeCell ref="S24:W24"/>
    <mergeCell ref="X24:Y25"/>
    <mergeCell ref="Z24:Z25"/>
    <mergeCell ref="AA24:AA25"/>
    <mergeCell ref="AB24:AC25"/>
    <mergeCell ref="AD24:AD25"/>
    <mergeCell ref="AE24:AE25"/>
    <mergeCell ref="AF24:AF25"/>
    <mergeCell ref="AG24:AG25"/>
    <mergeCell ref="AH24:AH25"/>
    <mergeCell ref="AI24:AI25"/>
    <mergeCell ref="R21:Y21"/>
    <mergeCell ref="AA21:AB21"/>
    <mergeCell ref="AC21:AD21"/>
    <mergeCell ref="R22:Y22"/>
    <mergeCell ref="AA22:AB22"/>
    <mergeCell ref="AC22:AD22"/>
    <mergeCell ref="D17:K19"/>
    <mergeCell ref="L17:Z19"/>
    <mergeCell ref="AA17:AJ17"/>
    <mergeCell ref="AA18:AB18"/>
    <mergeCell ref="AC18:AJ18"/>
    <mergeCell ref="AA19:AB19"/>
    <mergeCell ref="AC19:AJ19"/>
    <mergeCell ref="L10:Z11"/>
    <mergeCell ref="AA10:AJ10"/>
    <mergeCell ref="AA11:AJ11"/>
    <mergeCell ref="D15:K16"/>
    <mergeCell ref="L15:Z16"/>
    <mergeCell ref="AA15:AJ15"/>
    <mergeCell ref="AA16:AJ16"/>
    <mergeCell ref="D13:K14"/>
    <mergeCell ref="L13:Z14"/>
    <mergeCell ref="AA13:AJ13"/>
    <mergeCell ref="AA14:AJ14"/>
    <mergeCell ref="D10:K11"/>
    <mergeCell ref="N2:Q2"/>
    <mergeCell ref="R2:T2"/>
    <mergeCell ref="U2:X2"/>
    <mergeCell ref="C4:AJ4"/>
    <mergeCell ref="D7:K9"/>
    <mergeCell ref="L7:Z9"/>
    <mergeCell ref="AA7:AJ7"/>
    <mergeCell ref="AA8:AB8"/>
    <mergeCell ref="AC8:AJ8"/>
    <mergeCell ref="AA9:AB9"/>
    <mergeCell ref="AC9:AJ9"/>
  </mergeCells>
  <phoneticPr fontId="4"/>
  <conditionalFormatting sqref="L7:L8 L10 L17:L18">
    <cfRule type="containsBlanks" dxfId="426" priority="6">
      <formula>LEN(TRIM(L7))=0</formula>
    </cfRule>
  </conditionalFormatting>
  <conditionalFormatting sqref="L13">
    <cfRule type="containsBlanks" dxfId="425" priority="7">
      <formula>LEN(TRIM(L13))=0</formula>
    </cfRule>
  </conditionalFormatting>
  <conditionalFormatting sqref="L15 AA16">
    <cfRule type="containsBlanks" dxfId="424" priority="5">
      <formula>LEN(TRIM(L15))=0</formula>
    </cfRule>
  </conditionalFormatting>
  <conditionalFormatting sqref="X24:Y27">
    <cfRule type="containsBlanks" dxfId="423" priority="10">
      <formula>LEN(TRIM(X24))=0</formula>
    </cfRule>
  </conditionalFormatting>
  <conditionalFormatting sqref="Z37:AJ37">
    <cfRule type="containsBlanks" dxfId="422" priority="1">
      <formula>LEN(TRIM(Z37))=0</formula>
    </cfRule>
  </conditionalFormatting>
  <conditionalFormatting sqref="AA21:AB23 AB24:AC27">
    <cfRule type="containsBlanks" dxfId="421" priority="9">
      <formula>LEN(TRIM(AA21))=0</formula>
    </cfRule>
  </conditionalFormatting>
  <conditionalFormatting sqref="AC8:AC9 AA11:AJ11 AA14:AJ14 AC18:AC19">
    <cfRule type="containsBlanks" dxfId="420" priority="4">
      <formula>LEN(TRIM(AA8))=0</formula>
    </cfRule>
  </conditionalFormatting>
  <conditionalFormatting sqref="AC21:AD23 AF21:AF27 AH21:AH27 AD24:AD27">
    <cfRule type="containsBlanks" dxfId="419" priority="11">
      <formula>LEN(TRIM(AC21))=0</formula>
    </cfRule>
  </conditionalFormatting>
  <dataValidations count="2">
    <dataValidation type="list" allowBlank="1" showInputMessage="1" showErrorMessage="1" sqref="AA21:AB23 AB24:AC27" xr:uid="{94A89151-8EC3-4FE5-8CDD-1FD622EB9AD1}">
      <formula1>"　,昭和,平成,令和"</formula1>
    </dataValidation>
    <dataValidation imeMode="off" allowBlank="1" showInputMessage="1" showErrorMessage="1" sqref="AA10 AA16:AJ16 AA14:AJ14 AA11:AJ11 L17:Z19" xr:uid="{6693E22A-488A-44F0-8087-B22F31086499}"/>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7CC8-9D67-48C5-A971-A8734F2FB16E}">
  <sheetPr>
    <tabColor theme="7" tint="0.59999389629810485"/>
  </sheetPr>
  <dimension ref="A1:BC73"/>
  <sheetViews>
    <sheetView showGridLines="0" view="pageBreakPreview" zoomScaleNormal="100" zoomScaleSheetLayoutView="100" workbookViewId="0">
      <selection activeCell="AR11" sqref="AR11"/>
    </sheetView>
  </sheetViews>
  <sheetFormatPr defaultColWidth="8" defaultRowHeight="12"/>
  <cols>
    <col min="1" max="2" width="1.375" style="54" customWidth="1"/>
    <col min="3" max="40" width="2.375" style="54" customWidth="1"/>
    <col min="41" max="75" width="2.625" style="54" customWidth="1"/>
    <col min="76" max="16384" width="8" style="54"/>
  </cols>
  <sheetData>
    <row r="1" spans="1:44" ht="14.1" customHeight="1">
      <c r="A1" s="1743" t="s">
        <v>1240</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N1" s="1214"/>
      <c r="AO1" s="1214"/>
      <c r="AP1" s="1214"/>
      <c r="AQ1" s="1214"/>
      <c r="AR1" s="1214"/>
    </row>
    <row r="2" spans="1:44" ht="5.0999999999999996" customHeight="1" thickBot="1"/>
    <row r="3" spans="1:44" ht="14.1" customHeight="1">
      <c r="B3" s="1745" t="s">
        <v>290</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2614"/>
      <c r="AA3" s="1829" t="s">
        <v>118</v>
      </c>
      <c r="AB3" s="1746"/>
      <c r="AC3" s="1746"/>
      <c r="AD3" s="1746"/>
      <c r="AE3" s="1746"/>
      <c r="AF3" s="1746"/>
      <c r="AG3" s="1746"/>
      <c r="AH3" s="1746"/>
      <c r="AI3" s="1746"/>
      <c r="AJ3" s="1746"/>
      <c r="AK3" s="1746"/>
      <c r="AL3" s="1830"/>
    </row>
    <row r="4" spans="1:44" ht="6.95" customHeight="1">
      <c r="B4" s="818"/>
      <c r="C4" s="758"/>
      <c r="D4" s="758"/>
      <c r="E4" s="758"/>
      <c r="F4" s="758"/>
      <c r="G4" s="758"/>
      <c r="H4" s="758"/>
      <c r="I4" s="758"/>
      <c r="J4" s="758"/>
      <c r="K4" s="758"/>
      <c r="L4" s="758"/>
      <c r="M4" s="758"/>
      <c r="N4" s="758"/>
      <c r="O4" s="758"/>
      <c r="P4" s="758"/>
      <c r="Q4" s="758"/>
      <c r="R4" s="758"/>
      <c r="S4" s="758"/>
      <c r="T4" s="758"/>
      <c r="U4" s="758"/>
      <c r="V4" s="758"/>
      <c r="W4" s="758"/>
      <c r="X4" s="758"/>
      <c r="Y4" s="758"/>
      <c r="Z4" s="758"/>
      <c r="AA4" s="1168"/>
      <c r="AB4" s="758"/>
      <c r="AC4" s="758"/>
      <c r="AD4" s="758"/>
      <c r="AE4" s="758"/>
      <c r="AF4" s="758"/>
      <c r="AG4" s="758"/>
      <c r="AH4" s="758"/>
      <c r="AI4" s="758"/>
      <c r="AJ4" s="758"/>
      <c r="AK4" s="758"/>
      <c r="AL4" s="1215"/>
      <c r="AM4" s="66"/>
    </row>
    <row r="5" spans="1:44" ht="14.1" customHeight="1">
      <c r="B5" s="1216"/>
      <c r="C5" s="724"/>
      <c r="D5" s="531" t="s">
        <v>32</v>
      </c>
      <c r="E5" s="2000" t="s">
        <v>1510</v>
      </c>
      <c r="F5" s="2000"/>
      <c r="G5" s="2000"/>
      <c r="H5" s="2000"/>
      <c r="I5" s="2000"/>
      <c r="J5" s="2000"/>
      <c r="K5" s="2000"/>
      <c r="L5" s="2000"/>
      <c r="M5" s="2000"/>
      <c r="N5" s="2000"/>
      <c r="O5" s="2000"/>
      <c r="P5" s="2000"/>
      <c r="Q5" s="2000"/>
      <c r="R5" s="2000"/>
      <c r="S5" s="2000"/>
      <c r="T5" s="2000"/>
      <c r="U5" s="2000"/>
      <c r="V5" s="2000"/>
      <c r="W5" s="2000"/>
      <c r="X5" s="2000"/>
      <c r="Y5" s="2000"/>
      <c r="Z5" s="1217"/>
      <c r="AA5" s="552" t="s">
        <v>127</v>
      </c>
      <c r="AB5" s="1812" t="s">
        <v>1594</v>
      </c>
      <c r="AC5" s="1812"/>
      <c r="AD5" s="1812"/>
      <c r="AE5" s="1812"/>
      <c r="AF5" s="1812"/>
      <c r="AG5" s="1812"/>
      <c r="AH5" s="1812"/>
      <c r="AI5" s="1812"/>
      <c r="AJ5" s="1812"/>
      <c r="AK5" s="1812"/>
      <c r="AL5" s="799"/>
      <c r="AM5" s="66"/>
    </row>
    <row r="6" spans="1:44" ht="14.1" customHeight="1">
      <c r="B6" s="1213"/>
      <c r="C6" s="1218"/>
      <c r="E6" s="2000"/>
      <c r="F6" s="2000"/>
      <c r="G6" s="2000"/>
      <c r="H6" s="2000"/>
      <c r="I6" s="2000"/>
      <c r="J6" s="2000"/>
      <c r="K6" s="2000"/>
      <c r="L6" s="2000"/>
      <c r="M6" s="2000"/>
      <c r="N6" s="2000"/>
      <c r="O6" s="2000"/>
      <c r="P6" s="2000"/>
      <c r="Q6" s="2000"/>
      <c r="R6" s="2000"/>
      <c r="S6" s="2000"/>
      <c r="T6" s="2000"/>
      <c r="U6" s="2000"/>
      <c r="V6" s="2000"/>
      <c r="W6" s="2000"/>
      <c r="X6" s="2000"/>
      <c r="Y6" s="2000"/>
      <c r="Z6" s="581"/>
      <c r="AA6" s="552"/>
      <c r="AB6" s="1812"/>
      <c r="AC6" s="1812"/>
      <c r="AD6" s="1812"/>
      <c r="AE6" s="1812"/>
      <c r="AF6" s="1812"/>
      <c r="AG6" s="1812"/>
      <c r="AH6" s="1812"/>
      <c r="AI6" s="1812"/>
      <c r="AJ6" s="1812"/>
      <c r="AK6" s="1812"/>
      <c r="AL6" s="799"/>
      <c r="AM6" s="66"/>
    </row>
    <row r="7" spans="1:44" ht="14.1" customHeight="1">
      <c r="B7" s="61"/>
      <c r="E7" s="2905"/>
      <c r="F7" s="2905"/>
      <c r="G7" s="2905"/>
      <c r="H7" s="2905"/>
      <c r="I7" s="2905"/>
      <c r="J7" s="2905"/>
      <c r="K7" s="2905"/>
      <c r="L7" s="2905"/>
      <c r="M7" s="2905"/>
      <c r="N7" s="2905"/>
      <c r="O7" s="2905"/>
      <c r="P7" s="2905"/>
      <c r="Q7" s="2905"/>
      <c r="R7" s="2905"/>
      <c r="S7" s="2905"/>
      <c r="T7" s="2905"/>
      <c r="U7" s="2905"/>
      <c r="V7" s="2905"/>
      <c r="W7" s="2905"/>
      <c r="X7" s="2905"/>
      <c r="Y7" s="2905"/>
      <c r="Z7" s="724"/>
      <c r="AA7" s="63"/>
      <c r="AB7" s="1812"/>
      <c r="AC7" s="1812"/>
      <c r="AD7" s="1812"/>
      <c r="AE7" s="1812"/>
      <c r="AF7" s="1812"/>
      <c r="AG7" s="1812"/>
      <c r="AH7" s="1812"/>
      <c r="AI7" s="1812"/>
      <c r="AJ7" s="1812"/>
      <c r="AK7" s="1812"/>
      <c r="AL7" s="799"/>
      <c r="AM7" s="66"/>
    </row>
    <row r="8" spans="1:44" ht="14.1" customHeight="1">
      <c r="B8" s="1213"/>
      <c r="E8" s="2905"/>
      <c r="F8" s="2905"/>
      <c r="G8" s="2905"/>
      <c r="H8" s="2905"/>
      <c r="I8" s="2905"/>
      <c r="J8" s="2905"/>
      <c r="K8" s="2905"/>
      <c r="L8" s="2905"/>
      <c r="M8" s="2905"/>
      <c r="N8" s="2905"/>
      <c r="O8" s="2905"/>
      <c r="P8" s="2905"/>
      <c r="Q8" s="2905"/>
      <c r="R8" s="2905"/>
      <c r="S8" s="2905"/>
      <c r="T8" s="2905"/>
      <c r="U8" s="2905"/>
      <c r="V8" s="2905"/>
      <c r="W8" s="2905"/>
      <c r="X8" s="2905"/>
      <c r="Y8" s="2905"/>
      <c r="Z8" s="596"/>
      <c r="AA8" s="63"/>
      <c r="AB8" s="1812"/>
      <c r="AC8" s="1812"/>
      <c r="AD8" s="1812"/>
      <c r="AE8" s="1812"/>
      <c r="AF8" s="1812"/>
      <c r="AG8" s="1812"/>
      <c r="AH8" s="1812"/>
      <c r="AI8" s="1812"/>
      <c r="AJ8" s="1812"/>
      <c r="AK8" s="1812"/>
      <c r="AL8" s="640"/>
      <c r="AM8" s="66"/>
    </row>
    <row r="9" spans="1:44" ht="14.1" customHeight="1">
      <c r="B9" s="1219"/>
      <c r="D9" s="584"/>
      <c r="E9" s="584"/>
      <c r="F9" s="584"/>
      <c r="G9" s="584"/>
      <c r="H9" s="584"/>
      <c r="I9" s="584"/>
      <c r="J9" s="584"/>
      <c r="K9" s="584"/>
      <c r="L9" s="584"/>
      <c r="M9" s="584"/>
      <c r="N9" s="584"/>
      <c r="O9" s="584"/>
      <c r="P9" s="584"/>
      <c r="Q9" s="584"/>
      <c r="R9" s="584"/>
      <c r="S9" s="584"/>
      <c r="T9" s="584"/>
      <c r="U9" s="584"/>
      <c r="V9" s="1220"/>
      <c r="W9" s="1220"/>
      <c r="X9" s="1220"/>
      <c r="Y9" s="1220"/>
      <c r="Z9" s="596"/>
      <c r="AA9" s="122"/>
      <c r="AB9" s="1812"/>
      <c r="AC9" s="1812"/>
      <c r="AD9" s="1812"/>
      <c r="AE9" s="1812"/>
      <c r="AF9" s="1812"/>
      <c r="AG9" s="1812"/>
      <c r="AH9" s="1812"/>
      <c r="AI9" s="1812"/>
      <c r="AJ9" s="1812"/>
      <c r="AK9" s="1812"/>
      <c r="AL9" s="640"/>
      <c r="AM9" s="66"/>
    </row>
    <row r="10" spans="1:44" ht="14.1" customHeight="1">
      <c r="A10" s="55"/>
      <c r="B10" s="1814" t="s">
        <v>453</v>
      </c>
      <c r="C10" s="1675"/>
      <c r="D10" s="1815" t="s">
        <v>1511</v>
      </c>
      <c r="E10" s="1815"/>
      <c r="F10" s="1815"/>
      <c r="G10" s="1815"/>
      <c r="H10" s="1815"/>
      <c r="I10" s="1815"/>
      <c r="J10" s="1815"/>
      <c r="K10" s="1815"/>
      <c r="L10" s="1815"/>
      <c r="M10" s="1815"/>
      <c r="N10" s="1815"/>
      <c r="O10" s="1815"/>
      <c r="P10" s="1815"/>
      <c r="Q10" s="1815"/>
      <c r="R10" s="1815"/>
      <c r="S10" s="1815"/>
      <c r="T10" s="1815"/>
      <c r="U10" s="1815"/>
      <c r="V10" s="1815"/>
      <c r="W10" s="1815"/>
      <c r="X10" s="1815"/>
      <c r="Y10" s="1815"/>
      <c r="Z10" s="55"/>
      <c r="AA10" s="552" t="s">
        <v>15</v>
      </c>
      <c r="AB10" s="1812" t="s">
        <v>576</v>
      </c>
      <c r="AC10" s="1812"/>
      <c r="AD10" s="1812"/>
      <c r="AE10" s="1812"/>
      <c r="AF10" s="1812"/>
      <c r="AG10" s="1812"/>
      <c r="AH10" s="1812"/>
      <c r="AI10" s="1812"/>
      <c r="AJ10" s="1812"/>
      <c r="AK10" s="1812"/>
      <c r="AL10" s="640"/>
      <c r="AM10" s="66"/>
    </row>
    <row r="11" spans="1:44" ht="14.1" customHeight="1">
      <c r="A11" s="55"/>
      <c r="B11" s="61"/>
      <c r="D11" s="531" t="s">
        <v>35</v>
      </c>
      <c r="E11" s="1815" t="s">
        <v>897</v>
      </c>
      <c r="F11" s="1815"/>
      <c r="G11" s="1815"/>
      <c r="H11" s="1815"/>
      <c r="I11" s="1815"/>
      <c r="J11" s="1815"/>
      <c r="K11" s="1815"/>
      <c r="L11" s="1815"/>
      <c r="M11" s="1815"/>
      <c r="N11" s="1815"/>
      <c r="O11" s="1815"/>
      <c r="P11" s="1815"/>
      <c r="Q11" s="1815"/>
      <c r="R11" s="1815"/>
      <c r="S11" s="1815"/>
      <c r="T11" s="1815"/>
      <c r="U11" s="1815"/>
      <c r="V11" s="1815"/>
      <c r="W11" s="1815"/>
      <c r="X11" s="1815"/>
      <c r="Y11" s="1815"/>
      <c r="Z11" s="55"/>
      <c r="AA11" s="68"/>
      <c r="AB11" s="1812"/>
      <c r="AC11" s="1812"/>
      <c r="AD11" s="1812"/>
      <c r="AE11" s="1812"/>
      <c r="AF11" s="1812"/>
      <c r="AG11" s="1812"/>
      <c r="AH11" s="1812"/>
      <c r="AI11" s="1812"/>
      <c r="AJ11" s="1812"/>
      <c r="AK11" s="1812"/>
      <c r="AL11" s="640"/>
      <c r="AM11" s="66"/>
    </row>
    <row r="12" spans="1:44" ht="14.1" customHeight="1">
      <c r="A12" s="55"/>
      <c r="B12" s="61"/>
      <c r="C12" s="55"/>
      <c r="D12" s="55"/>
      <c r="F12" s="55"/>
      <c r="H12" s="55"/>
      <c r="I12" s="55"/>
      <c r="J12" s="55"/>
      <c r="K12" s="55"/>
      <c r="L12" s="55"/>
      <c r="M12" s="55"/>
      <c r="N12" s="55"/>
      <c r="O12" s="55"/>
      <c r="P12" s="55"/>
      <c r="Q12" s="55"/>
      <c r="R12" s="137"/>
      <c r="S12" s="137"/>
      <c r="T12" s="1221"/>
      <c r="U12" s="530"/>
      <c r="V12" s="530"/>
      <c r="W12" s="55"/>
      <c r="X12" s="55"/>
      <c r="Y12" s="55"/>
      <c r="AA12" s="552" t="s">
        <v>497</v>
      </c>
      <c r="AB12" s="1812" t="s">
        <v>813</v>
      </c>
      <c r="AC12" s="1812"/>
      <c r="AD12" s="1812"/>
      <c r="AE12" s="1812"/>
      <c r="AF12" s="1812"/>
      <c r="AG12" s="1812"/>
      <c r="AH12" s="1812"/>
      <c r="AI12" s="1812"/>
      <c r="AJ12" s="1812"/>
      <c r="AK12" s="1812"/>
      <c r="AL12" s="640"/>
      <c r="AM12" s="66"/>
    </row>
    <row r="13" spans="1:44" ht="14.1" customHeight="1">
      <c r="A13" s="55"/>
      <c r="B13" s="61"/>
      <c r="C13" s="55"/>
      <c r="E13" s="2083" t="s">
        <v>294</v>
      </c>
      <c r="F13" s="2083"/>
      <c r="G13" s="2083"/>
      <c r="H13" s="2083"/>
      <c r="I13" s="2083"/>
      <c r="J13" s="2083"/>
      <c r="K13" s="2083"/>
      <c r="L13" s="2083"/>
      <c r="M13" s="2083"/>
      <c r="N13" s="2083"/>
      <c r="O13" s="2083"/>
      <c r="P13" s="2083"/>
      <c r="Q13" s="2083"/>
      <c r="R13" s="2083"/>
      <c r="S13" s="2083"/>
      <c r="T13" s="2083"/>
      <c r="U13" s="2083"/>
      <c r="V13" s="2083"/>
      <c r="W13" s="2083"/>
      <c r="X13" s="2083"/>
      <c r="Y13" s="2083"/>
      <c r="Z13" s="584"/>
      <c r="AA13" s="68"/>
      <c r="AB13" s="1812"/>
      <c r="AC13" s="1812"/>
      <c r="AD13" s="1812"/>
      <c r="AE13" s="1812"/>
      <c r="AF13" s="1812"/>
      <c r="AG13" s="1812"/>
      <c r="AH13" s="1812"/>
      <c r="AI13" s="1812"/>
      <c r="AJ13" s="1812"/>
      <c r="AK13" s="1812"/>
      <c r="AL13" s="640"/>
      <c r="AM13" s="66"/>
    </row>
    <row r="14" spans="1:44" ht="14.1" customHeight="1">
      <c r="A14" s="55"/>
      <c r="B14" s="1213"/>
      <c r="E14" s="531" t="s">
        <v>15</v>
      </c>
      <c r="F14" s="1815" t="s">
        <v>622</v>
      </c>
      <c r="G14" s="1815"/>
      <c r="H14" s="1815"/>
      <c r="I14" s="1815"/>
      <c r="J14" s="1815"/>
      <c r="K14" s="1815"/>
      <c r="L14" s="1570" t="s">
        <v>623</v>
      </c>
      <c r="M14" s="1570"/>
      <c r="N14" s="2185"/>
      <c r="O14" s="2185"/>
      <c r="P14" s="1570" t="s">
        <v>814</v>
      </c>
      <c r="Q14" s="1570"/>
      <c r="R14" s="1570"/>
      <c r="S14" s="1570"/>
      <c r="T14" s="1570"/>
      <c r="U14" s="1570"/>
      <c r="V14" s="2185"/>
      <c r="W14" s="2185"/>
      <c r="X14" s="54" t="s">
        <v>81</v>
      </c>
      <c r="Z14" s="581"/>
      <c r="AA14" s="63"/>
      <c r="AL14" s="640"/>
      <c r="AM14" s="66"/>
    </row>
    <row r="15" spans="1:44" ht="14.1" customHeight="1">
      <c r="A15" s="55"/>
      <c r="B15" s="66"/>
      <c r="D15" s="584"/>
      <c r="E15" s="584"/>
      <c r="F15" s="584"/>
      <c r="G15" s="584"/>
      <c r="H15" s="584"/>
      <c r="I15" s="584"/>
      <c r="J15" s="584"/>
      <c r="K15" s="584"/>
      <c r="L15" s="584"/>
      <c r="M15" s="584"/>
      <c r="N15" s="584"/>
      <c r="O15" s="584"/>
      <c r="P15" s="584"/>
      <c r="Q15" s="584"/>
      <c r="R15" s="584"/>
      <c r="S15" s="584"/>
      <c r="T15" s="584"/>
      <c r="U15" s="584"/>
      <c r="V15" s="1220"/>
      <c r="W15" s="1220"/>
      <c r="X15" s="1220"/>
      <c r="Y15" s="1220"/>
      <c r="AA15" s="63"/>
      <c r="AL15" s="640"/>
      <c r="AM15" s="66"/>
    </row>
    <row r="16" spans="1:44" ht="14.1" customHeight="1">
      <c r="A16" s="55"/>
      <c r="B16" s="66"/>
      <c r="D16" s="531" t="s">
        <v>32</v>
      </c>
      <c r="E16" s="2083" t="s">
        <v>1080</v>
      </c>
      <c r="F16" s="2083"/>
      <c r="G16" s="2083"/>
      <c r="H16" s="2083"/>
      <c r="I16" s="2083"/>
      <c r="J16" s="2083"/>
      <c r="K16" s="2083"/>
      <c r="L16" s="2083"/>
      <c r="M16" s="2083"/>
      <c r="N16" s="2083"/>
      <c r="O16" s="2083"/>
      <c r="P16" s="2083"/>
      <c r="Q16" s="2083"/>
      <c r="R16" s="2083"/>
      <c r="S16" s="2083"/>
      <c r="T16" s="2083"/>
      <c r="U16" s="2083"/>
      <c r="V16" s="2083"/>
      <c r="W16" s="2083"/>
      <c r="X16" s="2083"/>
      <c r="Y16" s="2083"/>
      <c r="AA16" s="63"/>
      <c r="AL16" s="640"/>
      <c r="AM16" s="66"/>
    </row>
    <row r="17" spans="1:55" ht="14.1" customHeight="1">
      <c r="A17" s="55"/>
      <c r="B17" s="61"/>
      <c r="C17" s="55"/>
      <c r="D17" s="531" t="s">
        <v>590</v>
      </c>
      <c r="E17" s="1815" t="s">
        <v>1177</v>
      </c>
      <c r="F17" s="1815"/>
      <c r="G17" s="1815"/>
      <c r="H17" s="1815"/>
      <c r="I17" s="1815"/>
      <c r="J17" s="1815"/>
      <c r="K17" s="1815"/>
      <c r="L17" s="1815"/>
      <c r="M17" s="1815"/>
      <c r="N17" s="1815"/>
      <c r="O17" s="1815"/>
      <c r="P17" s="1815"/>
      <c r="Q17" s="1815"/>
      <c r="R17" s="1815"/>
      <c r="S17" s="1815"/>
      <c r="T17" s="1815"/>
      <c r="U17" s="1815"/>
      <c r="V17" s="1815"/>
      <c r="W17" s="1815"/>
      <c r="X17" s="1815"/>
      <c r="Y17" s="1815"/>
      <c r="Z17" s="55"/>
      <c r="AA17" s="63"/>
      <c r="AL17" s="640"/>
      <c r="AM17" s="66"/>
    </row>
    <row r="18" spans="1:55" ht="14.1" customHeight="1">
      <c r="A18" s="55"/>
      <c r="B18" s="61"/>
      <c r="C18" s="55"/>
      <c r="E18" s="2905"/>
      <c r="F18" s="2905"/>
      <c r="G18" s="2905"/>
      <c r="H18" s="2905"/>
      <c r="I18" s="2905"/>
      <c r="J18" s="2905"/>
      <c r="K18" s="2905"/>
      <c r="L18" s="2905"/>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79"/>
      <c r="AL18" s="670"/>
      <c r="AM18" s="66"/>
    </row>
    <row r="19" spans="1:55" ht="14.1" customHeight="1">
      <c r="A19" s="55"/>
      <c r="B19" s="61"/>
      <c r="C19" s="55"/>
      <c r="E19" s="2905"/>
      <c r="F19" s="2905"/>
      <c r="G19" s="2905"/>
      <c r="H19" s="2905"/>
      <c r="I19" s="2905"/>
      <c r="J19" s="2905"/>
      <c r="K19" s="2905"/>
      <c r="L19" s="2905"/>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79"/>
      <c r="AL19" s="670"/>
      <c r="AM19" s="66"/>
    </row>
    <row r="20" spans="1:55" ht="14.1" customHeight="1">
      <c r="A20" s="55"/>
      <c r="B20" s="61"/>
      <c r="C20" s="55"/>
      <c r="Z20" s="55"/>
      <c r="AL20" s="1136"/>
      <c r="AM20" s="66"/>
    </row>
    <row r="21" spans="1:55" ht="14.1" customHeight="1">
      <c r="A21" s="55"/>
      <c r="B21" s="61"/>
      <c r="C21" s="55"/>
      <c r="D21" s="580" t="s">
        <v>38</v>
      </c>
      <c r="E21" s="2000" t="s">
        <v>624</v>
      </c>
      <c r="F21" s="2000"/>
      <c r="G21" s="2000"/>
      <c r="H21" s="2000"/>
      <c r="I21" s="2000"/>
      <c r="J21" s="2000"/>
      <c r="K21" s="2000"/>
      <c r="L21" s="2000"/>
      <c r="M21" s="2000"/>
      <c r="N21" s="2000"/>
      <c r="O21" s="2000"/>
      <c r="P21" s="2000"/>
      <c r="Q21" s="2000"/>
      <c r="R21" s="2000"/>
      <c r="S21" s="2000"/>
      <c r="T21" s="2000"/>
      <c r="U21" s="2000"/>
      <c r="V21" s="2000"/>
      <c r="W21" s="2000"/>
      <c r="X21" s="2000"/>
      <c r="Y21" s="2000"/>
      <c r="Z21" s="596"/>
      <c r="AA21" s="552" t="s">
        <v>15</v>
      </c>
      <c r="AB21" s="2969" t="s">
        <v>898</v>
      </c>
      <c r="AC21" s="2969"/>
      <c r="AD21" s="2969"/>
      <c r="AE21" s="2969"/>
      <c r="AF21" s="2969"/>
      <c r="AG21" s="2969"/>
      <c r="AH21" s="2969"/>
      <c r="AI21" s="2969"/>
      <c r="AJ21" s="2969"/>
      <c r="AK21" s="2969"/>
      <c r="AL21" s="1136"/>
      <c r="AM21" s="66"/>
    </row>
    <row r="22" spans="1:55" ht="14.1" customHeight="1">
      <c r="A22" s="55"/>
      <c r="B22" s="61"/>
      <c r="C22" s="55"/>
      <c r="E22" s="2000"/>
      <c r="F22" s="2000"/>
      <c r="G22" s="2000"/>
      <c r="H22" s="2000"/>
      <c r="I22" s="2000"/>
      <c r="J22" s="2000"/>
      <c r="K22" s="2000"/>
      <c r="L22" s="2000"/>
      <c r="M22" s="2000"/>
      <c r="N22" s="2000"/>
      <c r="O22" s="2000"/>
      <c r="P22" s="2000"/>
      <c r="Q22" s="2000"/>
      <c r="R22" s="2000"/>
      <c r="S22" s="2000"/>
      <c r="T22" s="2000"/>
      <c r="U22" s="2000"/>
      <c r="V22" s="2000"/>
      <c r="W22" s="2000"/>
      <c r="X22" s="2000"/>
      <c r="Y22" s="2000"/>
      <c r="Z22" s="596"/>
      <c r="AA22" s="63"/>
      <c r="AL22" s="1136"/>
      <c r="AM22" s="66"/>
    </row>
    <row r="23" spans="1:55" ht="14.1" customHeight="1">
      <c r="A23" s="55"/>
      <c r="B23" s="66"/>
      <c r="E23" s="55"/>
      <c r="F23" s="55"/>
      <c r="G23" s="55"/>
      <c r="H23" s="55"/>
      <c r="I23" s="55"/>
      <c r="J23" s="55"/>
      <c r="K23" s="55"/>
      <c r="L23" s="55"/>
      <c r="M23" s="55"/>
      <c r="Z23" s="55"/>
      <c r="AA23" s="68"/>
      <c r="AB23" s="638"/>
      <c r="AC23" s="638"/>
      <c r="AD23" s="638"/>
      <c r="AE23" s="638"/>
      <c r="AF23" s="638"/>
      <c r="AG23" s="638"/>
      <c r="AH23" s="638"/>
      <c r="AI23" s="638"/>
      <c r="AJ23" s="638"/>
      <c r="AK23" s="638"/>
      <c r="AL23" s="1136"/>
      <c r="AM23" s="66"/>
    </row>
    <row r="24" spans="1:55" ht="14.1" customHeight="1">
      <c r="A24" s="55"/>
      <c r="B24" s="66"/>
      <c r="D24" s="531" t="s">
        <v>312</v>
      </c>
      <c r="E24" s="2083" t="s">
        <v>1354</v>
      </c>
      <c r="F24" s="2083"/>
      <c r="G24" s="2083"/>
      <c r="H24" s="2083"/>
      <c r="I24" s="2083"/>
      <c r="J24" s="2083"/>
      <c r="K24" s="2083"/>
      <c r="L24" s="2083"/>
      <c r="M24" s="2083"/>
      <c r="N24" s="2083"/>
      <c r="O24" s="2083"/>
      <c r="P24" s="2083"/>
      <c r="Q24" s="2083"/>
      <c r="R24" s="2083"/>
      <c r="S24" s="2083"/>
      <c r="T24" s="2083"/>
      <c r="U24" s="2083"/>
      <c r="V24" s="2083"/>
      <c r="W24" s="2083"/>
      <c r="X24" s="2083"/>
      <c r="Y24" s="2083"/>
      <c r="AA24" s="1168"/>
      <c r="AB24" s="638"/>
      <c r="AC24" s="638"/>
      <c r="AD24" s="638"/>
      <c r="AE24" s="638"/>
      <c r="AF24" s="638"/>
      <c r="AG24" s="638"/>
      <c r="AH24" s="638"/>
      <c r="AI24" s="638"/>
      <c r="AJ24" s="638"/>
      <c r="AK24" s="638"/>
      <c r="AL24" s="64"/>
      <c r="AM24" s="66"/>
    </row>
    <row r="25" spans="1:55" ht="14.1" customHeight="1">
      <c r="A25" s="55"/>
      <c r="B25" s="66"/>
      <c r="D25" s="531" t="s">
        <v>467</v>
      </c>
      <c r="E25" s="1815" t="s">
        <v>1178</v>
      </c>
      <c r="F25" s="1815"/>
      <c r="G25" s="1815"/>
      <c r="H25" s="1815"/>
      <c r="I25" s="1815"/>
      <c r="J25" s="1815"/>
      <c r="K25" s="1815"/>
      <c r="L25" s="1815"/>
      <c r="M25" s="1815"/>
      <c r="N25" s="1815"/>
      <c r="O25" s="1815"/>
      <c r="P25" s="1815"/>
      <c r="Q25" s="1815"/>
      <c r="R25" s="1815"/>
      <c r="S25" s="1815"/>
      <c r="T25" s="1815"/>
      <c r="U25" s="1815"/>
      <c r="V25" s="1815"/>
      <c r="W25" s="1815"/>
      <c r="X25" s="1815"/>
      <c r="Y25" s="1815"/>
      <c r="Z25" s="581"/>
      <c r="AA25" s="552"/>
      <c r="AB25" s="638"/>
      <c r="AC25" s="638"/>
      <c r="AD25" s="638"/>
      <c r="AE25" s="638"/>
      <c r="AF25" s="638"/>
      <c r="AG25" s="638"/>
      <c r="AH25" s="638"/>
      <c r="AI25" s="638"/>
      <c r="AJ25" s="638"/>
      <c r="AK25" s="638"/>
      <c r="AL25" s="64"/>
      <c r="AM25" s="66"/>
    </row>
    <row r="26" spans="1:55" ht="14.1" customHeight="1">
      <c r="A26" s="55"/>
      <c r="B26" s="66"/>
      <c r="E26" s="2905"/>
      <c r="F26" s="2905"/>
      <c r="G26" s="2905"/>
      <c r="H26" s="2905"/>
      <c r="I26" s="2905"/>
      <c r="J26" s="2905"/>
      <c r="K26" s="2905"/>
      <c r="L26" s="2905"/>
      <c r="M26" s="2905"/>
      <c r="N26" s="2905"/>
      <c r="O26" s="2905"/>
      <c r="P26" s="2905"/>
      <c r="Q26" s="2905"/>
      <c r="R26" s="2905"/>
      <c r="S26" s="2905"/>
      <c r="T26" s="2905"/>
      <c r="U26" s="2905"/>
      <c r="V26" s="2905"/>
      <c r="W26" s="2905"/>
      <c r="X26" s="2905"/>
      <c r="Y26" s="2905"/>
      <c r="Z26" s="581"/>
      <c r="AA26" s="552"/>
      <c r="AB26" s="638"/>
      <c r="AC26" s="638"/>
      <c r="AD26" s="638"/>
      <c r="AE26" s="638"/>
      <c r="AF26" s="638"/>
      <c r="AG26" s="638"/>
      <c r="AH26" s="638"/>
      <c r="AI26" s="638"/>
      <c r="AJ26" s="638"/>
      <c r="AK26" s="638"/>
      <c r="AL26" s="64"/>
      <c r="AM26" s="66"/>
    </row>
    <row r="27" spans="1:55" ht="14.1" customHeight="1">
      <c r="A27" s="55"/>
      <c r="B27" s="66"/>
      <c r="E27" s="2905"/>
      <c r="F27" s="2905"/>
      <c r="G27" s="2905"/>
      <c r="H27" s="2905"/>
      <c r="I27" s="2905"/>
      <c r="J27" s="2905"/>
      <c r="K27" s="2905"/>
      <c r="L27" s="2905"/>
      <c r="M27" s="2905"/>
      <c r="N27" s="2905"/>
      <c r="O27" s="2905"/>
      <c r="P27" s="2905"/>
      <c r="Q27" s="2905"/>
      <c r="R27" s="2905"/>
      <c r="S27" s="2905"/>
      <c r="T27" s="2905"/>
      <c r="U27" s="2905"/>
      <c r="V27" s="2905"/>
      <c r="W27" s="2905"/>
      <c r="X27" s="2905"/>
      <c r="Y27" s="2905"/>
      <c r="Z27" s="581"/>
      <c r="AA27" s="68"/>
      <c r="AB27" s="638"/>
      <c r="AC27" s="638"/>
      <c r="AD27" s="638"/>
      <c r="AE27" s="638"/>
      <c r="AF27" s="638"/>
      <c r="AG27" s="638"/>
      <c r="AH27" s="638"/>
      <c r="AI27" s="638"/>
      <c r="AJ27" s="638"/>
      <c r="AK27" s="638"/>
      <c r="AL27" s="670"/>
      <c r="AM27" s="66"/>
    </row>
    <row r="28" spans="1:55" ht="14.1" customHeight="1">
      <c r="A28" s="55"/>
      <c r="B28" s="61"/>
      <c r="C28" s="55"/>
      <c r="Z28" s="581"/>
      <c r="AA28" s="68"/>
      <c r="AB28" s="649"/>
      <c r="AC28" s="649"/>
      <c r="AD28" s="649"/>
      <c r="AE28" s="649"/>
      <c r="AF28" s="649"/>
      <c r="AG28" s="649"/>
      <c r="AH28" s="649"/>
      <c r="AI28" s="649"/>
      <c r="AJ28" s="649"/>
      <c r="AK28" s="649"/>
      <c r="AL28" s="670"/>
      <c r="AM28" s="66"/>
      <c r="AY28" s="1570"/>
      <c r="AZ28" s="1570"/>
      <c r="BA28" s="1570"/>
      <c r="BB28" s="1570"/>
      <c r="BC28" s="1570"/>
    </row>
    <row r="29" spans="1:55" ht="14.1" customHeight="1">
      <c r="A29" s="55"/>
      <c r="B29" s="61"/>
      <c r="C29" s="55"/>
      <c r="D29" s="55" t="s">
        <v>313</v>
      </c>
      <c r="E29" s="2083" t="s">
        <v>625</v>
      </c>
      <c r="F29" s="2083"/>
      <c r="G29" s="2083"/>
      <c r="H29" s="2083"/>
      <c r="I29" s="2083"/>
      <c r="J29" s="2083"/>
      <c r="K29" s="2083"/>
      <c r="L29" s="2083"/>
      <c r="M29" s="2083"/>
      <c r="N29" s="2083"/>
      <c r="O29" s="2083"/>
      <c r="P29" s="2083"/>
      <c r="Q29" s="2083"/>
      <c r="R29" s="2083"/>
      <c r="S29" s="2083"/>
      <c r="T29" s="2083"/>
      <c r="U29" s="2083"/>
      <c r="V29" s="2083"/>
      <c r="W29" s="2083"/>
      <c r="X29" s="2083"/>
      <c r="Y29" s="2083"/>
      <c r="AA29" s="68"/>
      <c r="AB29" s="649"/>
      <c r="AC29" s="649"/>
      <c r="AD29" s="649"/>
      <c r="AE29" s="649"/>
      <c r="AF29" s="649"/>
      <c r="AG29" s="649"/>
      <c r="AH29" s="649"/>
      <c r="AI29" s="649"/>
      <c r="AJ29" s="649"/>
      <c r="AK29" s="649"/>
      <c r="AL29" s="670"/>
      <c r="AM29" s="66"/>
      <c r="AY29" s="137"/>
      <c r="AZ29" s="137"/>
      <c r="BA29" s="137"/>
      <c r="BB29" s="137"/>
      <c r="BC29" s="137"/>
    </row>
    <row r="30" spans="1:55" ht="14.1" customHeight="1">
      <c r="A30" s="55"/>
      <c r="B30" s="61"/>
      <c r="Z30" s="55"/>
      <c r="AA30" s="63"/>
      <c r="AL30" s="670"/>
      <c r="AM30" s="66"/>
    </row>
    <row r="31" spans="1:55" ht="14.1" customHeight="1">
      <c r="A31" s="55"/>
      <c r="B31" s="66"/>
      <c r="D31" s="580" t="s">
        <v>456</v>
      </c>
      <c r="E31" s="2000" t="s">
        <v>1081</v>
      </c>
      <c r="F31" s="2000"/>
      <c r="G31" s="2000"/>
      <c r="H31" s="2000"/>
      <c r="I31" s="2000"/>
      <c r="J31" s="2000"/>
      <c r="K31" s="2000"/>
      <c r="L31" s="2000"/>
      <c r="M31" s="2000"/>
      <c r="N31" s="2000"/>
      <c r="O31" s="2000"/>
      <c r="P31" s="2000"/>
      <c r="Q31" s="2000"/>
      <c r="R31" s="2000"/>
      <c r="S31" s="2000"/>
      <c r="T31" s="2000"/>
      <c r="U31" s="2000"/>
      <c r="V31" s="2000"/>
      <c r="W31" s="2000"/>
      <c r="X31" s="2000"/>
      <c r="Y31" s="2000"/>
      <c r="Z31" s="596"/>
      <c r="AA31" s="63"/>
      <c r="AL31" s="640"/>
      <c r="AM31" s="66"/>
    </row>
    <row r="32" spans="1:55" ht="14.1" customHeight="1">
      <c r="A32" s="55"/>
      <c r="B32" s="66"/>
      <c r="E32" s="2000"/>
      <c r="F32" s="2000"/>
      <c r="G32" s="2000"/>
      <c r="H32" s="2000"/>
      <c r="I32" s="2000"/>
      <c r="J32" s="2000"/>
      <c r="K32" s="2000"/>
      <c r="L32" s="2000"/>
      <c r="M32" s="2000"/>
      <c r="N32" s="2000"/>
      <c r="O32" s="2000"/>
      <c r="P32" s="2000"/>
      <c r="Q32" s="2000"/>
      <c r="R32" s="2000"/>
      <c r="S32" s="2000"/>
      <c r="T32" s="2000"/>
      <c r="U32" s="2000"/>
      <c r="V32" s="2000"/>
      <c r="W32" s="2000"/>
      <c r="X32" s="2000"/>
      <c r="Y32" s="2000"/>
      <c r="Z32" s="596"/>
      <c r="AA32" s="63"/>
      <c r="AL32" s="640"/>
      <c r="AM32" s="66"/>
    </row>
    <row r="33" spans="1:39" ht="14.1" customHeight="1">
      <c r="A33" s="55"/>
      <c r="B33" s="66"/>
      <c r="D33" s="55"/>
      <c r="E33" s="2000"/>
      <c r="F33" s="2000"/>
      <c r="G33" s="2000"/>
      <c r="H33" s="2000"/>
      <c r="I33" s="2000"/>
      <c r="J33" s="2000"/>
      <c r="K33" s="2000"/>
      <c r="L33" s="2000"/>
      <c r="M33" s="2000"/>
      <c r="N33" s="2000"/>
      <c r="O33" s="2000"/>
      <c r="P33" s="2000"/>
      <c r="Q33" s="2000"/>
      <c r="R33" s="2000"/>
      <c r="S33" s="2000"/>
      <c r="T33" s="2000"/>
      <c r="U33" s="2000"/>
      <c r="V33" s="2000"/>
      <c r="W33" s="2000"/>
      <c r="X33" s="2000"/>
      <c r="Y33" s="2000"/>
      <c r="Z33" s="596"/>
      <c r="AA33" s="71"/>
      <c r="AB33" s="82"/>
      <c r="AC33" s="82"/>
      <c r="AD33" s="82"/>
      <c r="AE33" s="82"/>
      <c r="AF33" s="82"/>
      <c r="AG33" s="82"/>
      <c r="AH33" s="82"/>
      <c r="AI33" s="82"/>
      <c r="AJ33" s="82"/>
      <c r="AK33" s="82"/>
      <c r="AL33" s="647"/>
      <c r="AM33" s="66"/>
    </row>
    <row r="34" spans="1:39" ht="14.1" customHeight="1">
      <c r="A34" s="55"/>
      <c r="B34" s="61"/>
      <c r="C34" s="55"/>
      <c r="AA34" s="63"/>
      <c r="AL34" s="647"/>
      <c r="AM34" s="66"/>
    </row>
    <row r="35" spans="1:39" ht="14.1" customHeight="1">
      <c r="A35" s="55"/>
      <c r="B35" s="61"/>
      <c r="C35" s="55"/>
      <c r="D35" s="531" t="s">
        <v>627</v>
      </c>
      <c r="E35" s="1815" t="s">
        <v>626</v>
      </c>
      <c r="F35" s="1815"/>
      <c r="G35" s="1815"/>
      <c r="H35" s="1815"/>
      <c r="I35" s="1815"/>
      <c r="J35" s="1815"/>
      <c r="K35" s="1815"/>
      <c r="L35" s="1815"/>
      <c r="M35" s="1815"/>
      <c r="N35" s="1815"/>
      <c r="O35" s="1815"/>
      <c r="P35" s="1815"/>
      <c r="Q35" s="1815"/>
      <c r="R35" s="1815"/>
      <c r="S35" s="1815"/>
      <c r="T35" s="1815"/>
      <c r="U35" s="1815"/>
      <c r="V35" s="1815"/>
      <c r="W35" s="1815"/>
      <c r="X35" s="1815"/>
      <c r="Y35" s="1815"/>
      <c r="AA35" s="63"/>
      <c r="AL35" s="640"/>
      <c r="AM35" s="66"/>
    </row>
    <row r="36" spans="1:39" ht="14.1" customHeight="1">
      <c r="A36" s="55"/>
      <c r="B36" s="1184"/>
      <c r="C36" s="70"/>
      <c r="AA36" s="63"/>
      <c r="AL36" s="640"/>
      <c r="AM36" s="66"/>
    </row>
    <row r="37" spans="1:39" ht="14.1" customHeight="1">
      <c r="B37" s="61"/>
      <c r="D37" s="531" t="s">
        <v>629</v>
      </c>
      <c r="E37" s="2000" t="s">
        <v>628</v>
      </c>
      <c r="F37" s="2000"/>
      <c r="G37" s="2000"/>
      <c r="H37" s="2000"/>
      <c r="I37" s="2000"/>
      <c r="J37" s="2000"/>
      <c r="K37" s="2000"/>
      <c r="L37" s="2000"/>
      <c r="M37" s="2000"/>
      <c r="N37" s="2000"/>
      <c r="O37" s="2000"/>
      <c r="P37" s="2000"/>
      <c r="Q37" s="2000"/>
      <c r="R37" s="2000"/>
      <c r="S37" s="2000"/>
      <c r="T37" s="2000"/>
      <c r="U37" s="2000"/>
      <c r="V37" s="2000"/>
      <c r="W37" s="2000"/>
      <c r="X37" s="2000"/>
      <c r="Y37" s="2000"/>
      <c r="Z37" s="596"/>
      <c r="AA37" s="587" t="s">
        <v>15</v>
      </c>
      <c r="AB37" s="2163" t="s">
        <v>899</v>
      </c>
      <c r="AC37" s="2163"/>
      <c r="AD37" s="2163"/>
      <c r="AE37" s="2163"/>
      <c r="AF37" s="2163"/>
      <c r="AG37" s="2163"/>
      <c r="AH37" s="2163"/>
      <c r="AI37" s="2163"/>
      <c r="AJ37" s="2163"/>
      <c r="AK37" s="2163"/>
      <c r="AL37" s="640"/>
      <c r="AM37" s="66"/>
    </row>
    <row r="38" spans="1:39" ht="14.1" customHeight="1">
      <c r="A38" s="55"/>
      <c r="B38" s="61"/>
      <c r="D38" s="55"/>
      <c r="E38" s="2000"/>
      <c r="F38" s="2000"/>
      <c r="G38" s="2000"/>
      <c r="H38" s="2000"/>
      <c r="I38" s="2000"/>
      <c r="J38" s="2000"/>
      <c r="K38" s="2000"/>
      <c r="L38" s="2000"/>
      <c r="M38" s="2000"/>
      <c r="N38" s="2000"/>
      <c r="O38" s="2000"/>
      <c r="P38" s="2000"/>
      <c r="Q38" s="2000"/>
      <c r="R38" s="2000"/>
      <c r="S38" s="2000"/>
      <c r="T38" s="2000"/>
      <c r="U38" s="2000"/>
      <c r="V38" s="2000"/>
      <c r="W38" s="2000"/>
      <c r="X38" s="2000"/>
      <c r="Y38" s="2000"/>
      <c r="Z38" s="596"/>
      <c r="AA38" s="552"/>
      <c r="AB38" s="638"/>
      <c r="AC38" s="638"/>
      <c r="AD38" s="638"/>
      <c r="AE38" s="638"/>
      <c r="AF38" s="638"/>
      <c r="AG38" s="638"/>
      <c r="AH38" s="638"/>
      <c r="AI38" s="638"/>
      <c r="AJ38" s="638"/>
      <c r="AK38" s="638"/>
      <c r="AL38" s="640"/>
      <c r="AM38" s="66"/>
    </row>
    <row r="39" spans="1:39" ht="14.1" customHeight="1">
      <c r="A39" s="55"/>
      <c r="B39" s="61"/>
      <c r="C39" s="55"/>
      <c r="E39" s="2000"/>
      <c r="F39" s="2000"/>
      <c r="G39" s="2000"/>
      <c r="H39" s="2000"/>
      <c r="I39" s="2000"/>
      <c r="J39" s="2000"/>
      <c r="K39" s="2000"/>
      <c r="L39" s="2000"/>
      <c r="M39" s="2000"/>
      <c r="N39" s="2000"/>
      <c r="O39" s="2000"/>
      <c r="P39" s="2000"/>
      <c r="Q39" s="2000"/>
      <c r="R39" s="2000"/>
      <c r="S39" s="2000"/>
      <c r="T39" s="2000"/>
      <c r="U39" s="2000"/>
      <c r="V39" s="2000"/>
      <c r="W39" s="2000"/>
      <c r="X39" s="2000"/>
      <c r="Y39" s="2000"/>
      <c r="Z39" s="596"/>
      <c r="AA39" s="554"/>
      <c r="AB39" s="638"/>
      <c r="AC39" s="638"/>
      <c r="AD39" s="638"/>
      <c r="AE39" s="638"/>
      <c r="AF39" s="638"/>
      <c r="AG39" s="638"/>
      <c r="AH39" s="638"/>
      <c r="AI39" s="638"/>
      <c r="AJ39" s="638"/>
      <c r="AK39" s="638"/>
      <c r="AL39" s="640"/>
      <c r="AM39" s="66"/>
    </row>
    <row r="40" spans="1:39" ht="14.1" customHeight="1">
      <c r="A40" s="55"/>
      <c r="B40" s="869"/>
      <c r="C40" s="55"/>
      <c r="D40" s="55"/>
      <c r="F40" s="55"/>
      <c r="J40" s="55"/>
      <c r="Q40" s="55"/>
      <c r="R40" s="137"/>
      <c r="S40" s="137"/>
      <c r="T40" s="1221"/>
      <c r="U40" s="530"/>
      <c r="V40" s="530"/>
      <c r="W40" s="55"/>
      <c r="X40" s="55"/>
      <c r="Y40" s="55"/>
      <c r="AA40" s="554"/>
      <c r="AB40" s="638"/>
      <c r="AC40" s="638"/>
      <c r="AD40" s="638"/>
      <c r="AE40" s="638"/>
      <c r="AF40" s="638"/>
      <c r="AG40" s="638"/>
      <c r="AH40" s="638"/>
      <c r="AI40" s="638"/>
      <c r="AJ40" s="638"/>
      <c r="AK40" s="638"/>
      <c r="AL40" s="640"/>
      <c r="AM40" s="66"/>
    </row>
    <row r="41" spans="1:39" ht="14.1" customHeight="1">
      <c r="A41" s="55"/>
      <c r="B41" s="61"/>
      <c r="D41" s="531" t="s">
        <v>631</v>
      </c>
      <c r="E41" s="1815" t="s">
        <v>630</v>
      </c>
      <c r="F41" s="1815"/>
      <c r="G41" s="1815"/>
      <c r="H41" s="1815"/>
      <c r="I41" s="1815"/>
      <c r="J41" s="1815"/>
      <c r="K41" s="1815"/>
      <c r="L41" s="1815"/>
      <c r="M41" s="1815"/>
      <c r="N41" s="1815"/>
      <c r="O41" s="1815"/>
      <c r="P41" s="1815"/>
      <c r="Q41" s="1815"/>
      <c r="R41" s="1815"/>
      <c r="S41" s="1815"/>
      <c r="T41" s="1815"/>
      <c r="U41" s="1815"/>
      <c r="V41" s="1815"/>
      <c r="W41" s="1815"/>
      <c r="X41" s="1815"/>
      <c r="Y41" s="1815"/>
      <c r="Z41" s="1815"/>
      <c r="AA41" s="71"/>
      <c r="AB41" s="118"/>
      <c r="AC41" s="118"/>
      <c r="AD41" s="67"/>
      <c r="AE41" s="67"/>
      <c r="AF41" s="67"/>
      <c r="AG41" s="67"/>
      <c r="AH41" s="67"/>
      <c r="AI41" s="67"/>
      <c r="AJ41" s="67"/>
      <c r="AK41" s="67"/>
      <c r="AL41" s="640"/>
      <c r="AM41" s="66"/>
    </row>
    <row r="42" spans="1:39" ht="14.1" customHeight="1">
      <c r="A42" s="55"/>
      <c r="B42" s="61"/>
      <c r="D42" s="55"/>
      <c r="E42" s="2905"/>
      <c r="F42" s="2905"/>
      <c r="G42" s="2905"/>
      <c r="H42" s="2905"/>
      <c r="I42" s="2905"/>
      <c r="J42" s="2905"/>
      <c r="K42" s="2905"/>
      <c r="L42" s="2905"/>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596"/>
      <c r="AL42" s="640"/>
      <c r="AM42" s="66"/>
    </row>
    <row r="43" spans="1:39" ht="14.1" customHeight="1">
      <c r="A43" s="55"/>
      <c r="B43" s="61"/>
      <c r="D43" s="55"/>
      <c r="E43" s="2905"/>
      <c r="F43" s="2905"/>
      <c r="G43" s="2905"/>
      <c r="H43" s="2905"/>
      <c r="I43" s="2905"/>
      <c r="J43" s="2905"/>
      <c r="K43" s="2905"/>
      <c r="L43" s="2905"/>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596"/>
      <c r="AL43" s="799"/>
      <c r="AM43" s="66"/>
    </row>
    <row r="44" spans="1:39" ht="14.1" customHeight="1">
      <c r="A44" s="55"/>
      <c r="B44" s="61"/>
      <c r="C44" s="55"/>
      <c r="AA44" s="63"/>
      <c r="AL44" s="931"/>
      <c r="AM44" s="66"/>
    </row>
    <row r="45" spans="1:39" ht="14.1" customHeight="1">
      <c r="A45" s="55"/>
      <c r="B45" s="61"/>
      <c r="D45" s="531" t="s">
        <v>1085</v>
      </c>
      <c r="E45" s="2083" t="s">
        <v>1086</v>
      </c>
      <c r="F45" s="2083"/>
      <c r="G45" s="2083"/>
      <c r="H45" s="2083"/>
      <c r="I45" s="2083"/>
      <c r="J45" s="2083"/>
      <c r="K45" s="2083"/>
      <c r="L45" s="2083"/>
      <c r="M45" s="2083"/>
      <c r="N45" s="2083"/>
      <c r="O45" s="2083"/>
      <c r="P45" s="2083"/>
      <c r="Q45" s="2083"/>
      <c r="R45" s="2083"/>
      <c r="S45" s="2083"/>
      <c r="T45" s="2083"/>
      <c r="U45" s="2083"/>
      <c r="V45" s="2083"/>
      <c r="W45" s="2083"/>
      <c r="X45" s="2083"/>
      <c r="Y45" s="2083"/>
      <c r="AA45" s="587" t="s">
        <v>127</v>
      </c>
      <c r="AB45" s="1812" t="s">
        <v>1087</v>
      </c>
      <c r="AC45" s="1812"/>
      <c r="AD45" s="1812"/>
      <c r="AE45" s="1812"/>
      <c r="AF45" s="1812"/>
      <c r="AG45" s="1812"/>
      <c r="AH45" s="1812"/>
      <c r="AI45" s="1812"/>
      <c r="AJ45" s="1812"/>
      <c r="AK45" s="1812"/>
      <c r="AL45" s="931"/>
      <c r="AM45" s="66"/>
    </row>
    <row r="46" spans="1:39" ht="14.1" customHeight="1">
      <c r="A46" s="55"/>
      <c r="B46" s="61"/>
      <c r="F46" s="55"/>
      <c r="G46" s="55"/>
      <c r="H46" s="55"/>
      <c r="I46" s="55"/>
      <c r="J46" s="55"/>
      <c r="V46" s="1221"/>
      <c r="W46" s="118"/>
      <c r="X46" s="118"/>
      <c r="Y46" s="55"/>
      <c r="Z46" s="55"/>
      <c r="AA46" s="554"/>
      <c r="AB46" s="1812"/>
      <c r="AC46" s="1812"/>
      <c r="AD46" s="1812"/>
      <c r="AE46" s="1812"/>
      <c r="AF46" s="1812"/>
      <c r="AG46" s="1812"/>
      <c r="AH46" s="1812"/>
      <c r="AI46" s="1812"/>
      <c r="AJ46" s="1812"/>
      <c r="AK46" s="1812"/>
      <c r="AL46" s="931"/>
      <c r="AM46" s="66"/>
    </row>
    <row r="47" spans="1:39" ht="14.1" customHeight="1">
      <c r="A47" s="55"/>
      <c r="B47" s="66"/>
      <c r="D47" s="596"/>
      <c r="E47" s="596"/>
      <c r="F47" s="596"/>
      <c r="G47" s="596"/>
      <c r="H47" s="596"/>
      <c r="I47" s="596"/>
      <c r="J47" s="596"/>
      <c r="K47" s="596"/>
      <c r="L47" s="596"/>
      <c r="M47" s="596"/>
      <c r="N47" s="596"/>
      <c r="O47" s="596"/>
      <c r="P47" s="596"/>
      <c r="Q47" s="596"/>
      <c r="R47" s="596"/>
      <c r="S47" s="596"/>
      <c r="T47" s="596"/>
      <c r="U47" s="596"/>
      <c r="V47" s="596"/>
      <c r="W47" s="596"/>
      <c r="X47" s="596"/>
      <c r="Y47" s="596"/>
      <c r="Z47" s="581"/>
      <c r="AA47" s="587" t="s">
        <v>127</v>
      </c>
      <c r="AB47" s="2163" t="s">
        <v>1088</v>
      </c>
      <c r="AC47" s="2163"/>
      <c r="AD47" s="2163"/>
      <c r="AE47" s="2163"/>
      <c r="AF47" s="2163"/>
      <c r="AG47" s="2163"/>
      <c r="AH47" s="2163"/>
      <c r="AI47" s="2163"/>
      <c r="AJ47" s="2163"/>
      <c r="AK47" s="2163"/>
      <c r="AL47" s="799"/>
    </row>
    <row r="48" spans="1:39" ht="14.1" customHeight="1">
      <c r="A48" s="55"/>
      <c r="B48" s="66"/>
      <c r="C48" s="55"/>
      <c r="D48" s="596"/>
      <c r="E48" s="596"/>
      <c r="F48" s="596"/>
      <c r="G48" s="596"/>
      <c r="H48" s="596"/>
      <c r="I48" s="596"/>
      <c r="J48" s="596"/>
      <c r="K48" s="596"/>
      <c r="L48" s="596"/>
      <c r="M48" s="596"/>
      <c r="N48" s="596"/>
      <c r="O48" s="596"/>
      <c r="P48" s="596"/>
      <c r="Q48" s="596"/>
      <c r="R48" s="596"/>
      <c r="S48" s="596"/>
      <c r="T48" s="596"/>
      <c r="U48" s="596"/>
      <c r="V48" s="596"/>
      <c r="W48" s="596"/>
      <c r="X48" s="596"/>
      <c r="Y48" s="596"/>
      <c r="AA48" s="587" t="s">
        <v>127</v>
      </c>
      <c r="AB48" s="2163" t="s">
        <v>1089</v>
      </c>
      <c r="AC48" s="2163"/>
      <c r="AD48" s="2163"/>
      <c r="AE48" s="2163"/>
      <c r="AF48" s="2163"/>
      <c r="AG48" s="2163"/>
      <c r="AH48" s="2163"/>
      <c r="AI48" s="2163"/>
      <c r="AJ48" s="2163"/>
      <c r="AK48" s="2163"/>
      <c r="AL48" s="1222"/>
    </row>
    <row r="49" spans="1:38" ht="14.1" customHeight="1">
      <c r="A49" s="55"/>
      <c r="B49" s="729"/>
      <c r="C49" s="4500" t="s">
        <v>295</v>
      </c>
      <c r="D49" s="4500"/>
      <c r="E49" s="4500"/>
      <c r="F49" s="4500"/>
      <c r="G49" s="4500"/>
      <c r="H49" s="4500"/>
      <c r="I49" s="4500"/>
      <c r="J49" s="4500"/>
      <c r="K49" s="4500"/>
      <c r="L49" s="4500"/>
      <c r="M49" s="4500"/>
      <c r="N49" s="4500"/>
      <c r="O49" s="4500"/>
      <c r="P49" s="4500"/>
      <c r="Q49" s="4500"/>
      <c r="R49" s="4500"/>
      <c r="S49" s="4500"/>
      <c r="T49" s="4500"/>
      <c r="U49" s="4500"/>
      <c r="V49" s="4500"/>
      <c r="W49" s="4500"/>
      <c r="X49" s="4500"/>
      <c r="Y49" s="4500"/>
      <c r="AA49" s="63"/>
      <c r="AL49" s="1222"/>
    </row>
    <row r="50" spans="1:38" ht="14.1" customHeight="1">
      <c r="A50" s="55"/>
      <c r="B50" s="2785" t="s">
        <v>454</v>
      </c>
      <c r="C50" s="2602"/>
      <c r="D50" s="2000" t="s">
        <v>632</v>
      </c>
      <c r="E50" s="2000"/>
      <c r="F50" s="2000"/>
      <c r="G50" s="2000"/>
      <c r="H50" s="2000"/>
      <c r="I50" s="2000"/>
      <c r="J50" s="2000"/>
      <c r="K50" s="2000"/>
      <c r="L50" s="2000"/>
      <c r="M50" s="2000"/>
      <c r="N50" s="2000"/>
      <c r="O50" s="2000"/>
      <c r="P50" s="2000"/>
      <c r="Q50" s="2000"/>
      <c r="R50" s="2000"/>
      <c r="S50" s="2000"/>
      <c r="T50" s="2000"/>
      <c r="U50" s="2000"/>
      <c r="V50" s="2000"/>
      <c r="W50" s="2000"/>
      <c r="X50" s="2000"/>
      <c r="Y50" s="2000"/>
      <c r="AA50" s="587" t="s">
        <v>127</v>
      </c>
      <c r="AB50" s="2163" t="s">
        <v>900</v>
      </c>
      <c r="AC50" s="2163"/>
      <c r="AD50" s="2163"/>
      <c r="AE50" s="2163"/>
      <c r="AF50" s="2163"/>
      <c r="AG50" s="2163"/>
      <c r="AH50" s="2163"/>
      <c r="AI50" s="2163"/>
      <c r="AJ50" s="2163"/>
      <c r="AK50" s="2163"/>
      <c r="AL50" s="799"/>
    </row>
    <row r="51" spans="1:38" ht="14.1" customHeight="1">
      <c r="A51" s="55"/>
      <c r="B51" s="66"/>
      <c r="D51" s="2000"/>
      <c r="E51" s="2000"/>
      <c r="F51" s="2000"/>
      <c r="G51" s="2000"/>
      <c r="H51" s="2000"/>
      <c r="I51" s="2000"/>
      <c r="J51" s="2000"/>
      <c r="K51" s="2000"/>
      <c r="L51" s="2000"/>
      <c r="M51" s="2000"/>
      <c r="N51" s="2000"/>
      <c r="O51" s="2000"/>
      <c r="P51" s="2000"/>
      <c r="Q51" s="2000"/>
      <c r="R51" s="2000"/>
      <c r="S51" s="2000"/>
      <c r="T51" s="2000"/>
      <c r="U51" s="2000"/>
      <c r="V51" s="2000"/>
      <c r="W51" s="2000"/>
      <c r="X51" s="2000"/>
      <c r="Y51" s="2000"/>
      <c r="AA51" s="587" t="s">
        <v>127</v>
      </c>
      <c r="AB51" s="2163" t="s">
        <v>991</v>
      </c>
      <c r="AC51" s="2163"/>
      <c r="AD51" s="2163"/>
      <c r="AE51" s="2163"/>
      <c r="AF51" s="2163"/>
      <c r="AG51" s="2163"/>
      <c r="AH51" s="2163"/>
      <c r="AI51" s="2163"/>
      <c r="AJ51" s="2163"/>
      <c r="AK51" s="2163"/>
      <c r="AL51" s="799"/>
    </row>
    <row r="52" spans="1:38" ht="14.1" customHeight="1">
      <c r="A52" s="55"/>
      <c r="B52" s="66"/>
      <c r="D52" s="651"/>
      <c r="E52" s="651"/>
      <c r="F52" s="651"/>
      <c r="G52" s="651"/>
      <c r="H52" s="651"/>
      <c r="I52" s="651"/>
      <c r="J52" s="651"/>
      <c r="K52" s="651"/>
      <c r="L52" s="651"/>
      <c r="M52" s="651"/>
      <c r="N52" s="651"/>
      <c r="O52" s="651"/>
      <c r="P52" s="651"/>
      <c r="Q52" s="651"/>
      <c r="R52" s="651"/>
      <c r="S52" s="651"/>
      <c r="T52" s="651"/>
      <c r="U52" s="651"/>
      <c r="V52" s="651"/>
      <c r="W52" s="651"/>
      <c r="X52" s="651"/>
      <c r="Y52" s="651"/>
      <c r="AA52" s="552" t="s">
        <v>127</v>
      </c>
      <c r="AB52" s="1812" t="s">
        <v>1521</v>
      </c>
      <c r="AC52" s="1812"/>
      <c r="AD52" s="1812"/>
      <c r="AE52" s="1812"/>
      <c r="AF52" s="1812"/>
      <c r="AG52" s="1812"/>
      <c r="AH52" s="1812"/>
      <c r="AI52" s="1812"/>
      <c r="AJ52" s="1812"/>
      <c r="AK52" s="1812"/>
      <c r="AL52" s="799"/>
    </row>
    <row r="53" spans="1:38" ht="14.1" customHeight="1">
      <c r="A53" s="55"/>
      <c r="B53" s="61"/>
      <c r="C53" s="531"/>
      <c r="D53" s="1815" t="s">
        <v>318</v>
      </c>
      <c r="E53" s="1815"/>
      <c r="F53" s="1815"/>
      <c r="G53" s="1815"/>
      <c r="H53" s="1815"/>
      <c r="I53" s="1815"/>
      <c r="J53" s="1815"/>
      <c r="K53" s="1815"/>
      <c r="L53" s="1815"/>
      <c r="M53" s="1815"/>
      <c r="N53" s="1815"/>
      <c r="O53" s="1815"/>
      <c r="P53" s="1815"/>
      <c r="Q53" s="1815"/>
      <c r="R53" s="1815"/>
      <c r="S53" s="1815"/>
      <c r="T53" s="1815"/>
      <c r="U53" s="1815"/>
      <c r="V53" s="1815"/>
      <c r="W53" s="1815"/>
      <c r="X53" s="1815"/>
      <c r="Y53" s="1815"/>
      <c r="AA53" s="63"/>
      <c r="AB53" s="1812"/>
      <c r="AC53" s="1812"/>
      <c r="AD53" s="1812"/>
      <c r="AE53" s="1812"/>
      <c r="AF53" s="1812"/>
      <c r="AG53" s="1812"/>
      <c r="AH53" s="1812"/>
      <c r="AI53" s="1812"/>
      <c r="AJ53" s="1812"/>
      <c r="AK53" s="1812"/>
      <c r="AL53" s="799"/>
    </row>
    <row r="54" spans="1:38" ht="14.1" customHeight="1">
      <c r="A54" s="55"/>
      <c r="B54" s="1184"/>
      <c r="C54" s="55"/>
      <c r="D54" s="531" t="s">
        <v>472</v>
      </c>
      <c r="E54" s="1815" t="s">
        <v>1512</v>
      </c>
      <c r="F54" s="1815"/>
      <c r="G54" s="1815"/>
      <c r="H54" s="1815"/>
      <c r="I54" s="1815"/>
      <c r="J54" s="1815"/>
      <c r="K54" s="1815"/>
      <c r="L54" s="1815"/>
      <c r="M54" s="1815"/>
      <c r="N54" s="1815"/>
      <c r="O54" s="1815"/>
      <c r="P54" s="1815"/>
      <c r="Q54" s="1815"/>
      <c r="R54" s="1815"/>
      <c r="S54" s="1815"/>
      <c r="T54" s="1815"/>
      <c r="U54" s="1815"/>
      <c r="V54" s="1815"/>
      <c r="W54" s="1815"/>
      <c r="X54" s="1815"/>
      <c r="Y54" s="1815"/>
      <c r="AA54" s="63"/>
      <c r="AB54" s="1812"/>
      <c r="AC54" s="1812"/>
      <c r="AD54" s="1812"/>
      <c r="AE54" s="1812"/>
      <c r="AF54" s="1812"/>
      <c r="AG54" s="1812"/>
      <c r="AH54" s="1812"/>
      <c r="AI54" s="1812"/>
      <c r="AJ54" s="1812"/>
      <c r="AK54" s="1812"/>
      <c r="AL54" s="799"/>
    </row>
    <row r="55" spans="1:38" ht="14.1" customHeight="1">
      <c r="A55" s="55"/>
      <c r="B55" s="61"/>
      <c r="C55" s="137"/>
      <c r="D55" s="1675" t="s">
        <v>1516</v>
      </c>
      <c r="E55" s="1675"/>
      <c r="F55" s="1675"/>
      <c r="G55" s="1675"/>
      <c r="H55" s="2921"/>
      <c r="I55" s="2921"/>
      <c r="J55" s="1570" t="s">
        <v>901</v>
      </c>
      <c r="K55" s="1570"/>
      <c r="O55" s="137"/>
      <c r="R55" s="1675" t="s">
        <v>1519</v>
      </c>
      <c r="S55" s="1675"/>
      <c r="T55" s="1675"/>
      <c r="U55" s="137"/>
      <c r="V55" s="55" t="s">
        <v>789</v>
      </c>
      <c r="W55" s="137" t="s">
        <v>127</v>
      </c>
      <c r="X55" s="55"/>
      <c r="Y55" s="55" t="s">
        <v>790</v>
      </c>
      <c r="AA55" s="63"/>
      <c r="AB55" s="1812"/>
      <c r="AC55" s="1812"/>
      <c r="AD55" s="1812"/>
      <c r="AE55" s="1812"/>
      <c r="AF55" s="1812"/>
      <c r="AG55" s="1812"/>
      <c r="AH55" s="1812"/>
      <c r="AI55" s="1812"/>
      <c r="AJ55" s="1812"/>
      <c r="AK55" s="1812"/>
      <c r="AL55" s="799"/>
    </row>
    <row r="56" spans="1:38" ht="14.1" customHeight="1">
      <c r="A56" s="55"/>
      <c r="B56" s="61"/>
      <c r="D56" s="1675" t="s">
        <v>1517</v>
      </c>
      <c r="E56" s="1675"/>
      <c r="F56" s="1675"/>
      <c r="G56" s="1675"/>
      <c r="H56" s="2921"/>
      <c r="I56" s="2921"/>
      <c r="J56" s="1570" t="s">
        <v>901</v>
      </c>
      <c r="K56" s="1570"/>
      <c r="L56" s="137" t="s">
        <v>127</v>
      </c>
      <c r="N56" s="2083" t="s">
        <v>924</v>
      </c>
      <c r="O56" s="2083"/>
      <c r="P56" s="2083"/>
      <c r="R56" s="1675" t="s">
        <v>1519</v>
      </c>
      <c r="S56" s="1675"/>
      <c r="T56" s="1675"/>
      <c r="U56" s="137"/>
      <c r="V56" s="55" t="s">
        <v>789</v>
      </c>
      <c r="W56" s="137" t="s">
        <v>127</v>
      </c>
      <c r="X56" s="55"/>
      <c r="Y56" s="55" t="s">
        <v>790</v>
      </c>
      <c r="AA56" s="63"/>
      <c r="AL56" s="799"/>
    </row>
    <row r="57" spans="1:38" ht="14.1" customHeight="1">
      <c r="A57" s="55"/>
      <c r="B57" s="61"/>
      <c r="C57" s="531"/>
      <c r="D57" s="1675" t="s">
        <v>1518</v>
      </c>
      <c r="E57" s="1675"/>
      <c r="F57" s="1675"/>
      <c r="G57" s="1675"/>
      <c r="H57" s="2921"/>
      <c r="I57" s="2921"/>
      <c r="J57" s="1570" t="s">
        <v>901</v>
      </c>
      <c r="K57" s="1570"/>
      <c r="L57" s="137" t="s">
        <v>127</v>
      </c>
      <c r="N57" s="2083" t="s">
        <v>924</v>
      </c>
      <c r="O57" s="2083"/>
      <c r="P57" s="2083"/>
      <c r="R57" s="1675" t="s">
        <v>1519</v>
      </c>
      <c r="S57" s="1675"/>
      <c r="T57" s="1675"/>
      <c r="U57" s="137"/>
      <c r="V57" s="55" t="s">
        <v>789</v>
      </c>
      <c r="W57" s="137" t="s">
        <v>127</v>
      </c>
      <c r="X57" s="55"/>
      <c r="Y57" s="55" t="s">
        <v>790</v>
      </c>
      <c r="AA57" s="63"/>
      <c r="AL57" s="799"/>
    </row>
    <row r="58" spans="1:38" ht="14.1" customHeight="1">
      <c r="A58" s="55"/>
      <c r="B58" s="66"/>
      <c r="AA58" s="63"/>
      <c r="AK58" s="67"/>
      <c r="AL58" s="799"/>
    </row>
    <row r="59" spans="1:38" ht="14.1" customHeight="1">
      <c r="A59" s="55"/>
      <c r="B59" s="66"/>
      <c r="D59" s="580" t="s">
        <v>470</v>
      </c>
      <c r="E59" s="2000" t="s">
        <v>1410</v>
      </c>
      <c r="F59" s="2000"/>
      <c r="G59" s="2000"/>
      <c r="H59" s="2000"/>
      <c r="I59" s="2000"/>
      <c r="J59" s="2000"/>
      <c r="K59" s="2000"/>
      <c r="L59" s="2000"/>
      <c r="M59" s="2000"/>
      <c r="N59" s="2000"/>
      <c r="O59" s="2000"/>
      <c r="P59" s="2000"/>
      <c r="Q59" s="2000"/>
      <c r="R59" s="2000"/>
      <c r="S59" s="2000"/>
      <c r="T59" s="2000"/>
      <c r="U59" s="2000"/>
      <c r="V59" s="2000"/>
      <c r="W59" s="2000"/>
      <c r="X59" s="2000"/>
      <c r="Y59" s="2000"/>
      <c r="Z59" s="55"/>
      <c r="AA59" s="587" t="s">
        <v>127</v>
      </c>
      <c r="AB59" s="4499" t="s">
        <v>1520</v>
      </c>
      <c r="AC59" s="4499"/>
      <c r="AD59" s="4499"/>
      <c r="AE59" s="4499"/>
      <c r="AF59" s="4499"/>
      <c r="AG59" s="4499"/>
      <c r="AH59" s="4499"/>
      <c r="AI59" s="4499"/>
      <c r="AJ59" s="4499"/>
      <c r="AK59" s="4499"/>
      <c r="AL59" s="799"/>
    </row>
    <row r="60" spans="1:38" ht="14.1" customHeight="1">
      <c r="A60" s="55"/>
      <c r="B60" s="61"/>
      <c r="E60" s="2000"/>
      <c r="F60" s="2000"/>
      <c r="G60" s="2000"/>
      <c r="H60" s="2000"/>
      <c r="I60" s="2000"/>
      <c r="J60" s="2000"/>
      <c r="K60" s="2000"/>
      <c r="L60" s="2000"/>
      <c r="M60" s="2000"/>
      <c r="N60" s="2000"/>
      <c r="O60" s="2000"/>
      <c r="P60" s="2000"/>
      <c r="Q60" s="2000"/>
      <c r="R60" s="2000"/>
      <c r="S60" s="2000"/>
      <c r="T60" s="2000"/>
      <c r="U60" s="2000"/>
      <c r="V60" s="2000"/>
      <c r="W60" s="2000"/>
      <c r="X60" s="2000"/>
      <c r="Y60" s="2000"/>
      <c r="AA60" s="63"/>
      <c r="AL60" s="864"/>
    </row>
    <row r="61" spans="1:38" ht="14.1" customHeight="1" thickBot="1">
      <c r="A61" s="55"/>
      <c r="B61" s="126"/>
      <c r="C61" s="127"/>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643"/>
      <c r="AB61" s="128"/>
      <c r="AC61" s="128"/>
      <c r="AD61" s="128"/>
      <c r="AE61" s="128"/>
      <c r="AF61" s="128"/>
      <c r="AG61" s="128"/>
      <c r="AH61" s="128"/>
      <c r="AI61" s="128"/>
      <c r="AJ61" s="128"/>
      <c r="AK61" s="128"/>
      <c r="AL61" s="802"/>
    </row>
    <row r="62" spans="1:38" ht="14.1" customHeight="1">
      <c r="A62" s="55"/>
      <c r="B62" s="905"/>
      <c r="C62" s="598"/>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598"/>
      <c r="AA62" s="598"/>
      <c r="AB62" s="598"/>
      <c r="AC62" s="598"/>
      <c r="AD62" s="598"/>
      <c r="AE62" s="598"/>
      <c r="AF62" s="598"/>
      <c r="AG62" s="598"/>
      <c r="AH62" s="598"/>
      <c r="AI62" s="598"/>
      <c r="AJ62" s="598"/>
      <c r="AK62" s="598"/>
      <c r="AL62" s="598"/>
    </row>
    <row r="63" spans="1:38" ht="8.25" customHeight="1"/>
    <row r="64" spans="1:38" ht="14.1" customHeight="1"/>
    <row r="73" spans="1:1" ht="14.1" customHeight="1">
      <c r="A73" s="55"/>
    </row>
  </sheetData>
  <sheetProtection algorithmName="SHA-512" hashValue="x7PhVvd3ungcTfj97APXMxu+1PpLvE5hAlJV4mug5Nst04n0HjqfZZO0NA6J2Cc2zA7qs/ISp8XoHJbZ2LM3Eg==" saltValue="0rjyW0CV3UQOKJ2pgmExWA==" spinCount="100000" sheet="1" objects="1" scenarios="1"/>
  <mergeCells count="61">
    <mergeCell ref="AB48:AK48"/>
    <mergeCell ref="AB37:AK37"/>
    <mergeCell ref="E41:Z41"/>
    <mergeCell ref="E42:AJ43"/>
    <mergeCell ref="E45:Y45"/>
    <mergeCell ref="AB45:AK46"/>
    <mergeCell ref="AB47:AK47"/>
    <mergeCell ref="E37:Y39"/>
    <mergeCell ref="AY28:BC28"/>
    <mergeCell ref="B10:C10"/>
    <mergeCell ref="D10:Y10"/>
    <mergeCell ref="AB10:AK11"/>
    <mergeCell ref="E11:Y11"/>
    <mergeCell ref="AB12:AK13"/>
    <mergeCell ref="E13:Y13"/>
    <mergeCell ref="E24:Y24"/>
    <mergeCell ref="F14:K14"/>
    <mergeCell ref="L14:M14"/>
    <mergeCell ref="N14:O14"/>
    <mergeCell ref="P14:U14"/>
    <mergeCell ref="V14:W14"/>
    <mergeCell ref="E16:Y16"/>
    <mergeCell ref="E17:Y17"/>
    <mergeCell ref="E18:AJ19"/>
    <mergeCell ref="D55:G55"/>
    <mergeCell ref="D56:G56"/>
    <mergeCell ref="D57:G57"/>
    <mergeCell ref="A1:AL1"/>
    <mergeCell ref="B3:Z3"/>
    <mergeCell ref="AA3:AL3"/>
    <mergeCell ref="E5:Y6"/>
    <mergeCell ref="AB5:AK9"/>
    <mergeCell ref="E7:Y8"/>
    <mergeCell ref="E21:Y22"/>
    <mergeCell ref="AB21:AK21"/>
    <mergeCell ref="E25:Y25"/>
    <mergeCell ref="E26:Y27"/>
    <mergeCell ref="E29:Y29"/>
    <mergeCell ref="E31:Y33"/>
    <mergeCell ref="E35:Y35"/>
    <mergeCell ref="C49:Y49"/>
    <mergeCell ref="B50:C50"/>
    <mergeCell ref="D50:Y51"/>
    <mergeCell ref="D53:Y53"/>
    <mergeCell ref="E54:Y54"/>
    <mergeCell ref="E59:Y60"/>
    <mergeCell ref="AB59:AK59"/>
    <mergeCell ref="AB50:AK50"/>
    <mergeCell ref="AB51:AK51"/>
    <mergeCell ref="AB52:AK55"/>
    <mergeCell ref="H55:I55"/>
    <mergeCell ref="H56:I56"/>
    <mergeCell ref="H57:I57"/>
    <mergeCell ref="R55:T55"/>
    <mergeCell ref="N56:P56"/>
    <mergeCell ref="N57:P57"/>
    <mergeCell ref="R56:T56"/>
    <mergeCell ref="R57:T57"/>
    <mergeCell ref="J57:K57"/>
    <mergeCell ref="J55:K55"/>
    <mergeCell ref="J56:K56"/>
  </mergeCells>
  <phoneticPr fontId="4"/>
  <conditionalFormatting sqref="E7 H55:H57">
    <cfRule type="containsBlanks" dxfId="34" priority="6">
      <formula>LEN(TRIM(E7))=0</formula>
    </cfRule>
  </conditionalFormatting>
  <conditionalFormatting sqref="E26">
    <cfRule type="containsBlanks" dxfId="33" priority="3">
      <formula>LEN(TRIM(E26))=0</formula>
    </cfRule>
  </conditionalFormatting>
  <conditionalFormatting sqref="E42">
    <cfRule type="containsBlanks" dxfId="32" priority="2">
      <formula>LEN(TRIM(E42))=0</formula>
    </cfRule>
  </conditionalFormatting>
  <conditionalFormatting sqref="N14:O14 V14:W14 E18">
    <cfRule type="containsBlanks" dxfId="31" priority="4">
      <formula>LEN(TRIM(E14))=0</formula>
    </cfRule>
  </conditionalFormatting>
  <dataValidations count="1">
    <dataValidation type="list" allowBlank="1" showInputMessage="1" showErrorMessage="1" sqref="Q14:S14 W23:Y23 P23:R23 W12:Y12 P12:R12 P10:R10 W10:Y10" xr:uid="{2D3A86B8-C2D5-4D1B-A2A9-E0FC3B6752AA}">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1697"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181698"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181699"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181700"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181701" r:id="rId8" name="Check Box 5">
              <controlPr defaultSize="0" autoFill="0" autoLine="0" autoPict="0">
                <anchor moveWithCells="1">
                  <from>
                    <xdr:col>19</xdr:col>
                    <xdr:colOff>152400</xdr:colOff>
                    <xdr:row>20</xdr:row>
                    <xdr:rowOff>152400</xdr:rowOff>
                  </from>
                  <to>
                    <xdr:col>23</xdr:col>
                    <xdr:colOff>104775</xdr:colOff>
                    <xdr:row>22</xdr:row>
                    <xdr:rowOff>28575</xdr:rowOff>
                  </to>
                </anchor>
              </controlPr>
            </control>
          </mc:Choice>
        </mc:AlternateContent>
        <mc:AlternateContent xmlns:mc="http://schemas.openxmlformats.org/markup-compatibility/2006">
          <mc:Choice Requires="x14">
            <control shapeId="1181702" r:id="rId9" name="Check Box 6">
              <controlPr defaultSize="0" autoFill="0" autoLine="0" autoPict="0">
                <anchor moveWithCells="1">
                  <from>
                    <xdr:col>22</xdr:col>
                    <xdr:colOff>161925</xdr:colOff>
                    <xdr:row>20</xdr:row>
                    <xdr:rowOff>152400</xdr:rowOff>
                  </from>
                  <to>
                    <xdr:col>26</xdr:col>
                    <xdr:colOff>123825</xdr:colOff>
                    <xdr:row>22</xdr:row>
                    <xdr:rowOff>28575</xdr:rowOff>
                  </to>
                </anchor>
              </controlPr>
            </control>
          </mc:Choice>
        </mc:AlternateContent>
        <mc:AlternateContent xmlns:mc="http://schemas.openxmlformats.org/markup-compatibility/2006">
          <mc:Choice Requires="x14">
            <control shapeId="1181703" r:id="rId10" name="Check Box 7">
              <controlPr defaultSize="0" autoFill="0" autoLine="0" autoPict="0">
                <anchor moveWithCells="1">
                  <from>
                    <xdr:col>19</xdr:col>
                    <xdr:colOff>152400</xdr:colOff>
                    <xdr:row>22</xdr:row>
                    <xdr:rowOff>142875</xdr:rowOff>
                  </from>
                  <to>
                    <xdr:col>23</xdr:col>
                    <xdr:colOff>104775</xdr:colOff>
                    <xdr:row>24</xdr:row>
                    <xdr:rowOff>19050</xdr:rowOff>
                  </to>
                </anchor>
              </controlPr>
            </control>
          </mc:Choice>
        </mc:AlternateContent>
        <mc:AlternateContent xmlns:mc="http://schemas.openxmlformats.org/markup-compatibility/2006">
          <mc:Choice Requires="x14">
            <control shapeId="1181704" r:id="rId11" name="Check Box 8">
              <controlPr defaultSize="0" autoFill="0" autoLine="0" autoPict="0">
                <anchor moveWithCells="1">
                  <from>
                    <xdr:col>22</xdr:col>
                    <xdr:colOff>161925</xdr:colOff>
                    <xdr:row>22</xdr:row>
                    <xdr:rowOff>142875</xdr:rowOff>
                  </from>
                  <to>
                    <xdr:col>26</xdr:col>
                    <xdr:colOff>123825</xdr:colOff>
                    <xdr:row>24</xdr:row>
                    <xdr:rowOff>19050</xdr:rowOff>
                  </to>
                </anchor>
              </controlPr>
            </control>
          </mc:Choice>
        </mc:AlternateContent>
        <mc:AlternateContent xmlns:mc="http://schemas.openxmlformats.org/markup-compatibility/2006">
          <mc:Choice Requires="x14">
            <control shapeId="1181705" r:id="rId12" name="Check Box 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1181706" r:id="rId13" name="Check Box 1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1181707" r:id="rId14" name="Check Box 11">
              <controlPr defaultSize="0" autoFill="0" autoLine="0" autoPict="0">
                <anchor moveWithCells="1">
                  <from>
                    <xdr:col>19</xdr:col>
                    <xdr:colOff>152400</xdr:colOff>
                    <xdr:row>31</xdr:row>
                    <xdr:rowOff>133350</xdr:rowOff>
                  </from>
                  <to>
                    <xdr:col>23</xdr:col>
                    <xdr:colOff>104775</xdr:colOff>
                    <xdr:row>33</xdr:row>
                    <xdr:rowOff>9525</xdr:rowOff>
                  </to>
                </anchor>
              </controlPr>
            </control>
          </mc:Choice>
        </mc:AlternateContent>
        <mc:AlternateContent xmlns:mc="http://schemas.openxmlformats.org/markup-compatibility/2006">
          <mc:Choice Requires="x14">
            <control shapeId="1181708" r:id="rId15" name="Check Box 12">
              <controlPr defaultSize="0" autoFill="0" autoLine="0" autoPict="0">
                <anchor moveWithCells="1">
                  <from>
                    <xdr:col>22</xdr:col>
                    <xdr:colOff>161925</xdr:colOff>
                    <xdr:row>31</xdr:row>
                    <xdr:rowOff>133350</xdr:rowOff>
                  </from>
                  <to>
                    <xdr:col>26</xdr:col>
                    <xdr:colOff>123825</xdr:colOff>
                    <xdr:row>33</xdr:row>
                    <xdr:rowOff>9525</xdr:rowOff>
                  </to>
                </anchor>
              </controlPr>
            </control>
          </mc:Choice>
        </mc:AlternateContent>
        <mc:AlternateContent xmlns:mc="http://schemas.openxmlformats.org/markup-compatibility/2006">
          <mc:Choice Requires="x14">
            <control shapeId="1181709" r:id="rId16" name="Check Box 1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1181710" r:id="rId17" name="Check Box 1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1181713" r:id="rId18" name="Check Box 17">
              <controlPr defaultSize="0" autoFill="0" autoLine="0" autoPict="0">
                <anchor moveWithCells="1" sizeWithCells="1">
                  <from>
                    <xdr:col>13</xdr:col>
                    <xdr:colOff>171450</xdr:colOff>
                    <xdr:row>45</xdr:row>
                    <xdr:rowOff>19050</xdr:rowOff>
                  </from>
                  <to>
                    <xdr:col>17</xdr:col>
                    <xdr:colOff>66675</xdr:colOff>
                    <xdr:row>46</xdr:row>
                    <xdr:rowOff>57150</xdr:rowOff>
                  </to>
                </anchor>
              </controlPr>
            </control>
          </mc:Choice>
        </mc:AlternateContent>
        <mc:AlternateContent xmlns:mc="http://schemas.openxmlformats.org/markup-compatibility/2006">
          <mc:Choice Requires="x14">
            <control shapeId="1181714" r:id="rId19" name="Check Box 18">
              <controlPr defaultSize="0" autoFill="0" autoLine="0" autoPict="0">
                <anchor moveWithCells="1" sizeWithCells="1">
                  <from>
                    <xdr:col>16</xdr:col>
                    <xdr:colOff>133350</xdr:colOff>
                    <xdr:row>45</xdr:row>
                    <xdr:rowOff>19050</xdr:rowOff>
                  </from>
                  <to>
                    <xdr:col>20</xdr:col>
                    <xdr:colOff>38100</xdr:colOff>
                    <xdr:row>46</xdr:row>
                    <xdr:rowOff>57150</xdr:rowOff>
                  </to>
                </anchor>
              </controlPr>
            </control>
          </mc:Choice>
        </mc:AlternateContent>
        <mc:AlternateContent xmlns:mc="http://schemas.openxmlformats.org/markup-compatibility/2006">
          <mc:Choice Requires="x14">
            <control shapeId="1181715" r:id="rId20" name="Check Box 19">
              <controlPr defaultSize="0" autoFill="0" autoLine="0" autoPict="0">
                <anchor moveWithCells="1" sizeWithCells="1">
                  <from>
                    <xdr:col>19</xdr:col>
                    <xdr:colOff>152400</xdr:colOff>
                    <xdr:row>45</xdr:row>
                    <xdr:rowOff>9525</xdr:rowOff>
                  </from>
                  <to>
                    <xdr:col>24</xdr:col>
                    <xdr:colOff>28575</xdr:colOff>
                    <xdr:row>46</xdr:row>
                    <xdr:rowOff>76200</xdr:rowOff>
                  </to>
                </anchor>
              </controlPr>
            </control>
          </mc:Choice>
        </mc:AlternateContent>
        <mc:AlternateContent xmlns:mc="http://schemas.openxmlformats.org/markup-compatibility/2006">
          <mc:Choice Requires="x14">
            <control shapeId="1181716" r:id="rId21" name="Check Box 20">
              <controlPr defaultSize="0" autoFill="0" autoLine="0" autoPict="0">
                <anchor moveWithCells="1">
                  <from>
                    <xdr:col>19</xdr:col>
                    <xdr:colOff>152400</xdr:colOff>
                    <xdr:row>38</xdr:row>
                    <xdr:rowOff>114300</xdr:rowOff>
                  </from>
                  <to>
                    <xdr:col>23</xdr:col>
                    <xdr:colOff>104775</xdr:colOff>
                    <xdr:row>39</xdr:row>
                    <xdr:rowOff>161925</xdr:rowOff>
                  </to>
                </anchor>
              </controlPr>
            </control>
          </mc:Choice>
        </mc:AlternateContent>
        <mc:AlternateContent xmlns:mc="http://schemas.openxmlformats.org/markup-compatibility/2006">
          <mc:Choice Requires="x14">
            <control shapeId="1181717" r:id="rId22" name="Check Box 21">
              <controlPr defaultSize="0" autoFill="0" autoLine="0" autoPict="0">
                <anchor moveWithCells="1">
                  <from>
                    <xdr:col>22</xdr:col>
                    <xdr:colOff>161925</xdr:colOff>
                    <xdr:row>38</xdr:row>
                    <xdr:rowOff>114300</xdr:rowOff>
                  </from>
                  <to>
                    <xdr:col>26</xdr:col>
                    <xdr:colOff>123825</xdr:colOff>
                    <xdr:row>39</xdr:row>
                    <xdr:rowOff>161925</xdr:rowOff>
                  </to>
                </anchor>
              </controlPr>
            </control>
          </mc:Choice>
        </mc:AlternateContent>
        <mc:AlternateContent xmlns:mc="http://schemas.openxmlformats.org/markup-compatibility/2006">
          <mc:Choice Requires="x14">
            <control shapeId="1181727" r:id="rId23" name="Check Box 31">
              <controlPr defaultSize="0" autoFill="0" autoLine="0" autoPict="0">
                <anchor moveWithCells="1">
                  <from>
                    <xdr:col>18</xdr:col>
                    <xdr:colOff>161925</xdr:colOff>
                    <xdr:row>49</xdr:row>
                    <xdr:rowOff>161925</xdr:rowOff>
                  </from>
                  <to>
                    <xdr:col>21</xdr:col>
                    <xdr:colOff>180975</xdr:colOff>
                    <xdr:row>51</xdr:row>
                    <xdr:rowOff>0</xdr:rowOff>
                  </to>
                </anchor>
              </controlPr>
            </control>
          </mc:Choice>
        </mc:AlternateContent>
        <mc:AlternateContent xmlns:mc="http://schemas.openxmlformats.org/markup-compatibility/2006">
          <mc:Choice Requires="x14">
            <control shapeId="1181728" r:id="rId24" name="Check Box 32">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1181729" r:id="rId25" name="Check Box 25">
              <controlPr defaultSize="0" autoFill="0" autoLine="0" autoPict="0">
                <anchor moveWithCells="1">
                  <from>
                    <xdr:col>11</xdr:col>
                    <xdr:colOff>171450</xdr:colOff>
                    <xdr:row>54</xdr:row>
                    <xdr:rowOff>152400</xdr:rowOff>
                  </from>
                  <to>
                    <xdr:col>13</xdr:col>
                    <xdr:colOff>47625</xdr:colOff>
                    <xdr:row>56</xdr:row>
                    <xdr:rowOff>9525</xdr:rowOff>
                  </to>
                </anchor>
              </controlPr>
            </control>
          </mc:Choice>
        </mc:AlternateContent>
        <mc:AlternateContent xmlns:mc="http://schemas.openxmlformats.org/markup-compatibility/2006">
          <mc:Choice Requires="x14">
            <control shapeId="1181730" r:id="rId26" name="Check Box 34">
              <controlPr defaultSize="0" autoFill="0" autoLine="0" autoPict="0">
                <anchor moveWithCells="1">
                  <from>
                    <xdr:col>11</xdr:col>
                    <xdr:colOff>171450</xdr:colOff>
                    <xdr:row>55</xdr:row>
                    <xdr:rowOff>152400</xdr:rowOff>
                  </from>
                  <to>
                    <xdr:col>13</xdr:col>
                    <xdr:colOff>47625</xdr:colOff>
                    <xdr:row>57</xdr:row>
                    <xdr:rowOff>9525</xdr:rowOff>
                  </to>
                </anchor>
              </controlPr>
            </control>
          </mc:Choice>
        </mc:AlternateContent>
        <mc:AlternateContent xmlns:mc="http://schemas.openxmlformats.org/markup-compatibility/2006">
          <mc:Choice Requires="x14">
            <control shapeId="1181731" r:id="rId27" name="Check Box 25">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1181732" r:id="rId28" name="Check Box 25">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1181733" r:id="rId29" name="Check Box 25">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1181734" r:id="rId30" name="Check Box 25">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mc:AlternateContent xmlns:mc="http://schemas.openxmlformats.org/markup-compatibility/2006">
          <mc:Choice Requires="x14">
            <control shapeId="1181735" r:id="rId31" name="Check Box 25">
              <controlPr defaultSize="0" autoFill="0" autoLine="0" autoPict="0">
                <anchor moveWithCells="1">
                  <from>
                    <xdr:col>19</xdr:col>
                    <xdr:colOff>171450</xdr:colOff>
                    <xdr:row>55</xdr:row>
                    <xdr:rowOff>161925</xdr:rowOff>
                  </from>
                  <to>
                    <xdr:col>21</xdr:col>
                    <xdr:colOff>47625</xdr:colOff>
                    <xdr:row>57</xdr:row>
                    <xdr:rowOff>19050</xdr:rowOff>
                  </to>
                </anchor>
              </controlPr>
            </control>
          </mc:Choice>
        </mc:AlternateContent>
        <mc:AlternateContent xmlns:mc="http://schemas.openxmlformats.org/markup-compatibility/2006">
          <mc:Choice Requires="x14">
            <control shapeId="1181736" r:id="rId32" name="Check Box 25">
              <controlPr defaultSize="0" autoFill="0" autoLine="0" autoPict="0">
                <anchor moveWithCells="1">
                  <from>
                    <xdr:col>22</xdr:col>
                    <xdr:colOff>161925</xdr:colOff>
                    <xdr:row>55</xdr:row>
                    <xdr:rowOff>161925</xdr:rowOff>
                  </from>
                  <to>
                    <xdr:col>24</xdr:col>
                    <xdr:colOff>38100</xdr:colOff>
                    <xdr:row>57</xdr:row>
                    <xdr:rowOff>19050</xdr:rowOff>
                  </to>
                </anchor>
              </controlPr>
            </control>
          </mc:Choice>
        </mc:AlternateContent>
        <mc:AlternateContent xmlns:mc="http://schemas.openxmlformats.org/markup-compatibility/2006">
          <mc:Choice Requires="x14">
            <control shapeId="1181741" r:id="rId33" name="Check Box 45">
              <controlPr defaultSize="0" autoFill="0" autoLine="0" autoPict="0">
                <anchor moveWithCells="1">
                  <from>
                    <xdr:col>18</xdr:col>
                    <xdr:colOff>161925</xdr:colOff>
                    <xdr:row>59</xdr:row>
                    <xdr:rowOff>0</xdr:rowOff>
                  </from>
                  <to>
                    <xdr:col>21</xdr:col>
                    <xdr:colOff>180975</xdr:colOff>
                    <xdr:row>60</xdr:row>
                    <xdr:rowOff>9525</xdr:rowOff>
                  </to>
                </anchor>
              </controlPr>
            </control>
          </mc:Choice>
        </mc:AlternateContent>
        <mc:AlternateContent xmlns:mc="http://schemas.openxmlformats.org/markup-compatibility/2006">
          <mc:Choice Requires="x14">
            <control shapeId="1181742" r:id="rId34" name="Check Box 46">
              <controlPr defaultSize="0" autoFill="0" autoLine="0" autoPict="0">
                <anchor moveWithCells="1">
                  <from>
                    <xdr:col>22</xdr:col>
                    <xdr:colOff>38100</xdr:colOff>
                    <xdr:row>59</xdr:row>
                    <xdr:rowOff>0</xdr:rowOff>
                  </from>
                  <to>
                    <xdr:col>25</xdr:col>
                    <xdr:colOff>57150</xdr:colOff>
                    <xdr:row>60</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615D-5A35-48C6-998B-58963F2DF23E}">
  <sheetPr>
    <tabColor theme="7" tint="0.59999389629810485"/>
  </sheetPr>
  <dimension ref="A1:BU75"/>
  <sheetViews>
    <sheetView showGridLines="0" view="pageBreakPreview" zoomScaleNormal="100" zoomScaleSheetLayoutView="100" workbookViewId="0">
      <selection activeCell="AQ6" sqref="AQ6"/>
    </sheetView>
  </sheetViews>
  <sheetFormatPr defaultColWidth="8" defaultRowHeight="12"/>
  <cols>
    <col min="1" max="2" width="1.375" style="54" customWidth="1"/>
    <col min="3" max="40" width="2.375" style="54" customWidth="1"/>
    <col min="41" max="82" width="2.625" style="54" customWidth="1"/>
    <col min="83" max="16384" width="8" style="54"/>
  </cols>
  <sheetData>
    <row r="1" spans="1:55" ht="14.1" customHeight="1">
      <c r="A1" s="1743" t="s">
        <v>1241</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N1" s="665"/>
      <c r="AO1" s="665"/>
      <c r="AP1" s="665"/>
      <c r="AQ1" s="665"/>
      <c r="AR1" s="665"/>
    </row>
    <row r="2" spans="1:55" ht="5.0999999999999996" customHeight="1" thickBot="1">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row>
    <row r="3" spans="1:55" ht="14.1" customHeight="1">
      <c r="B3" s="1745" t="s">
        <v>290</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2614"/>
      <c r="AA3" s="1829" t="s">
        <v>118</v>
      </c>
      <c r="AB3" s="1746"/>
      <c r="AC3" s="1746"/>
      <c r="AD3" s="1746"/>
      <c r="AE3" s="1746"/>
      <c r="AF3" s="1746"/>
      <c r="AG3" s="1746"/>
      <c r="AH3" s="1746"/>
      <c r="AI3" s="1746"/>
      <c r="AJ3" s="1746"/>
      <c r="AK3" s="1746"/>
      <c r="AL3" s="1830"/>
    </row>
    <row r="4" spans="1:55" ht="6.95" customHeight="1">
      <c r="B4" s="818"/>
      <c r="C4" s="758"/>
      <c r="D4" s="758"/>
      <c r="E4" s="758"/>
      <c r="F4" s="758"/>
      <c r="G4" s="758"/>
      <c r="H4" s="758"/>
      <c r="I4" s="758"/>
      <c r="J4" s="758"/>
      <c r="K4" s="758"/>
      <c r="L4" s="758"/>
      <c r="M4" s="758"/>
      <c r="N4" s="758"/>
      <c r="O4" s="758"/>
      <c r="P4" s="758"/>
      <c r="Q4" s="758"/>
      <c r="R4" s="758"/>
      <c r="S4" s="758"/>
      <c r="T4" s="758"/>
      <c r="U4" s="758"/>
      <c r="V4" s="758"/>
      <c r="W4" s="758"/>
      <c r="X4" s="758"/>
      <c r="Y4" s="758"/>
      <c r="Z4" s="758"/>
      <c r="AA4" s="1168"/>
      <c r="AB4" s="758"/>
      <c r="AC4" s="758"/>
      <c r="AD4" s="758"/>
      <c r="AE4" s="758"/>
      <c r="AF4" s="758"/>
      <c r="AG4" s="758"/>
      <c r="AH4" s="758"/>
      <c r="AI4" s="758"/>
      <c r="AJ4" s="758"/>
      <c r="AK4" s="758"/>
      <c r="AL4" s="1215"/>
    </row>
    <row r="5" spans="1:55" ht="14.1" customHeight="1">
      <c r="A5" s="55"/>
      <c r="B5" s="729"/>
      <c r="C5" s="1224"/>
      <c r="D5" s="531" t="s">
        <v>471</v>
      </c>
      <c r="E5" s="1815" t="s">
        <v>1513</v>
      </c>
      <c r="F5" s="1815"/>
      <c r="G5" s="1815"/>
      <c r="H5" s="1815"/>
      <c r="I5" s="1815"/>
      <c r="J5" s="1815"/>
      <c r="K5" s="1815"/>
      <c r="L5" s="1815"/>
      <c r="M5" s="1815"/>
      <c r="N5" s="1815"/>
      <c r="O5" s="1815"/>
      <c r="P5" s="1815"/>
      <c r="Q5" s="1815"/>
      <c r="R5" s="1815"/>
      <c r="S5" s="1815"/>
      <c r="T5" s="1815"/>
      <c r="U5" s="1815"/>
      <c r="V5" s="1815"/>
      <c r="W5" s="1815"/>
      <c r="X5" s="1815"/>
      <c r="Y5" s="1815"/>
      <c r="Z5" s="1815"/>
      <c r="AA5" s="1225"/>
      <c r="AB5" s="1226"/>
      <c r="AC5" s="1226"/>
      <c r="AD5" s="1226"/>
      <c r="AE5" s="1226"/>
      <c r="AF5" s="1226"/>
      <c r="AG5" s="1226"/>
      <c r="AH5" s="1226"/>
      <c r="AI5" s="1226"/>
      <c r="AJ5" s="1226"/>
      <c r="AK5" s="118"/>
      <c r="AL5" s="640"/>
      <c r="AN5" s="759"/>
      <c r="AO5" s="759"/>
      <c r="AP5" s="759"/>
      <c r="AQ5" s="759"/>
      <c r="AR5" s="759"/>
      <c r="AS5" s="759"/>
      <c r="AT5" s="759"/>
      <c r="AU5" s="759"/>
      <c r="AV5" s="759"/>
      <c r="AW5" s="759"/>
      <c r="AX5" s="759"/>
      <c r="AY5" s="759"/>
      <c r="AZ5" s="759"/>
      <c r="BA5" s="759"/>
      <c r="BB5" s="759"/>
      <c r="BC5" s="759"/>
    </row>
    <row r="6" spans="1:55" ht="14.1" customHeight="1">
      <c r="A6" s="55"/>
      <c r="B6" s="880"/>
      <c r="C6" s="724"/>
      <c r="D6" s="55"/>
      <c r="E6" s="55"/>
      <c r="F6" s="2905"/>
      <c r="G6" s="2905"/>
      <c r="H6" s="2905"/>
      <c r="I6" s="2905"/>
      <c r="J6" s="2905"/>
      <c r="K6" s="2905"/>
      <c r="L6" s="2905"/>
      <c r="M6" s="2905"/>
      <c r="N6" s="2905"/>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118"/>
      <c r="AL6" s="640"/>
      <c r="AN6" s="759"/>
      <c r="AO6" s="759"/>
      <c r="AP6" s="759"/>
      <c r="AQ6" s="759"/>
      <c r="AR6" s="759"/>
      <c r="AS6" s="759"/>
      <c r="AT6" s="759"/>
    </row>
    <row r="7" spans="1:55" ht="14.1" customHeight="1">
      <c r="A7" s="55"/>
      <c r="B7" s="61"/>
      <c r="C7" s="531"/>
      <c r="D7" s="55"/>
      <c r="E7" s="55"/>
      <c r="F7" s="2905"/>
      <c r="G7" s="2905"/>
      <c r="H7" s="2905"/>
      <c r="I7" s="2905"/>
      <c r="J7" s="2905"/>
      <c r="K7" s="2905"/>
      <c r="L7" s="2905"/>
      <c r="M7" s="2905"/>
      <c r="N7" s="2905"/>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67"/>
      <c r="AL7" s="962"/>
      <c r="AN7" s="759"/>
      <c r="AO7" s="759"/>
      <c r="AP7" s="759"/>
      <c r="AQ7" s="759"/>
      <c r="AR7" s="759"/>
      <c r="AS7" s="759"/>
      <c r="AT7" s="759"/>
    </row>
    <row r="8" spans="1:55" ht="14.1" customHeight="1">
      <c r="B8" s="69"/>
      <c r="C8" s="55"/>
      <c r="D8" s="531"/>
      <c r="Z8" s="596"/>
      <c r="AA8" s="595"/>
      <c r="AB8" s="596"/>
      <c r="AC8" s="596"/>
      <c r="AD8" s="596"/>
      <c r="AE8" s="596"/>
      <c r="AF8" s="596"/>
      <c r="AG8" s="596"/>
      <c r="AH8" s="596"/>
      <c r="AI8" s="596"/>
      <c r="AJ8" s="596"/>
      <c r="AK8" s="67"/>
      <c r="AL8" s="962"/>
      <c r="AN8" s="759"/>
      <c r="AO8" s="759"/>
      <c r="AP8" s="759"/>
      <c r="AQ8" s="759"/>
      <c r="AR8" s="759"/>
      <c r="AS8" s="759"/>
      <c r="AT8" s="759"/>
    </row>
    <row r="9" spans="1:55" ht="14.1" customHeight="1">
      <c r="A9" s="55"/>
      <c r="B9" s="61"/>
      <c r="C9" s="4502" t="s">
        <v>1411</v>
      </c>
      <c r="D9" s="4502"/>
      <c r="E9" s="4502"/>
      <c r="F9" s="4502"/>
      <c r="G9" s="4502"/>
      <c r="H9" s="4502"/>
      <c r="I9" s="4502"/>
      <c r="J9" s="4502"/>
      <c r="K9" s="4502"/>
      <c r="L9" s="4502"/>
      <c r="M9" s="4502"/>
      <c r="N9" s="4502"/>
      <c r="O9" s="4502"/>
      <c r="P9" s="4502"/>
      <c r="Q9" s="4502"/>
      <c r="R9" s="4502"/>
      <c r="S9" s="4502"/>
      <c r="T9" s="4502"/>
      <c r="U9" s="4502"/>
      <c r="V9" s="4502"/>
      <c r="W9" s="4502"/>
      <c r="X9" s="4502"/>
      <c r="Y9" s="4502"/>
      <c r="Z9" s="62"/>
      <c r="AA9" s="71"/>
      <c r="AB9" s="118"/>
      <c r="AC9" s="67"/>
      <c r="AD9" s="67"/>
      <c r="AE9" s="118"/>
      <c r="AF9" s="118"/>
      <c r="AG9" s="118"/>
      <c r="AH9" s="118"/>
      <c r="AI9" s="118"/>
      <c r="AJ9" s="118"/>
      <c r="AK9" s="118"/>
      <c r="AL9" s="962"/>
      <c r="AN9" s="759"/>
      <c r="AO9" s="759"/>
      <c r="AP9" s="759"/>
      <c r="AQ9" s="759"/>
      <c r="AR9" s="759"/>
      <c r="AS9" s="759"/>
      <c r="AT9" s="759"/>
      <c r="AU9" s="759"/>
      <c r="AV9" s="759"/>
      <c r="AW9" s="759"/>
      <c r="AX9" s="759"/>
      <c r="AY9" s="759"/>
      <c r="AZ9" s="759"/>
      <c r="BA9" s="759"/>
      <c r="BB9" s="759"/>
      <c r="BC9" s="759"/>
    </row>
    <row r="10" spans="1:55" ht="14.1" customHeight="1">
      <c r="A10" s="55"/>
      <c r="B10" s="2785" t="s">
        <v>454</v>
      </c>
      <c r="C10" s="2602"/>
      <c r="D10" s="2000" t="s">
        <v>1730</v>
      </c>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79"/>
      <c r="AA10" s="587" t="s">
        <v>296</v>
      </c>
      <c r="AB10" s="1812" t="s">
        <v>1355</v>
      </c>
      <c r="AC10" s="1812"/>
      <c r="AD10" s="1812"/>
      <c r="AE10" s="1812"/>
      <c r="AF10" s="1812"/>
      <c r="AG10" s="1812"/>
      <c r="AH10" s="1812"/>
      <c r="AI10" s="1812"/>
      <c r="AJ10" s="1812"/>
      <c r="AK10" s="1812"/>
      <c r="AL10" s="962"/>
      <c r="AN10" s="759"/>
      <c r="AO10" s="759"/>
      <c r="AP10" s="759"/>
      <c r="AQ10" s="759"/>
      <c r="AR10" s="759"/>
      <c r="AS10" s="759"/>
      <c r="AT10" s="759"/>
      <c r="AU10" s="759"/>
      <c r="AV10" s="759"/>
      <c r="AW10" s="759"/>
      <c r="AX10" s="759"/>
      <c r="AY10" s="759"/>
      <c r="AZ10" s="759"/>
      <c r="BA10" s="759"/>
      <c r="BB10" s="759"/>
      <c r="BC10" s="759"/>
    </row>
    <row r="11" spans="1:55" ht="14.1" customHeight="1">
      <c r="A11" s="55"/>
      <c r="B11" s="61"/>
      <c r="C11" s="55"/>
      <c r="D11" s="2000"/>
      <c r="E11" s="2000"/>
      <c r="F11" s="2000"/>
      <c r="G11" s="2000"/>
      <c r="H11" s="2000"/>
      <c r="I11" s="2000"/>
      <c r="J11" s="2000"/>
      <c r="K11" s="2000"/>
      <c r="L11" s="2000"/>
      <c r="M11" s="2000"/>
      <c r="N11" s="2000"/>
      <c r="O11" s="2000"/>
      <c r="P11" s="2000"/>
      <c r="Q11" s="2000"/>
      <c r="R11" s="2000"/>
      <c r="S11" s="2000"/>
      <c r="T11" s="2000"/>
      <c r="U11" s="2000"/>
      <c r="V11" s="2000"/>
      <c r="W11" s="2000"/>
      <c r="X11" s="2000"/>
      <c r="Y11" s="2000"/>
      <c r="Z11" s="1157"/>
      <c r="AA11" s="587"/>
      <c r="AB11" s="1812"/>
      <c r="AC11" s="1812"/>
      <c r="AD11" s="1812"/>
      <c r="AE11" s="1812"/>
      <c r="AF11" s="1812"/>
      <c r="AG11" s="1812"/>
      <c r="AH11" s="1812"/>
      <c r="AI11" s="1812"/>
      <c r="AJ11" s="1812"/>
      <c r="AK11" s="1812"/>
      <c r="AL11" s="1227"/>
      <c r="AN11" s="759"/>
      <c r="AO11" s="759"/>
      <c r="AP11" s="759"/>
      <c r="AQ11" s="759"/>
      <c r="AR11" s="759"/>
      <c r="AS11" s="759"/>
      <c r="AT11" s="759"/>
      <c r="AU11" s="759"/>
      <c r="AV11" s="759"/>
      <c r="AW11" s="759"/>
      <c r="AX11" s="759"/>
      <c r="AY11" s="759"/>
      <c r="AZ11" s="759"/>
      <c r="BA11" s="759"/>
      <c r="BB11" s="759"/>
      <c r="BC11" s="759"/>
    </row>
    <row r="12" spans="1:55" ht="14.1" customHeight="1">
      <c r="A12" s="55"/>
      <c r="B12" s="61"/>
      <c r="C12" s="55"/>
      <c r="D12" s="2000"/>
      <c r="E12" s="2000"/>
      <c r="F12" s="2000"/>
      <c r="G12" s="2000"/>
      <c r="H12" s="2000"/>
      <c r="I12" s="2000"/>
      <c r="J12" s="2000"/>
      <c r="K12" s="2000"/>
      <c r="L12" s="2000"/>
      <c r="M12" s="2000"/>
      <c r="N12" s="2000"/>
      <c r="O12" s="2000"/>
      <c r="P12" s="2000"/>
      <c r="Q12" s="2000"/>
      <c r="R12" s="2000"/>
      <c r="S12" s="2000"/>
      <c r="T12" s="2000"/>
      <c r="U12" s="2000"/>
      <c r="V12" s="2000"/>
      <c r="W12" s="2000"/>
      <c r="X12" s="2000"/>
      <c r="Y12" s="2000"/>
      <c r="Z12" s="55"/>
      <c r="AA12" s="587" t="s">
        <v>296</v>
      </c>
      <c r="AB12" s="1812" t="s">
        <v>1523</v>
      </c>
      <c r="AC12" s="1812"/>
      <c r="AD12" s="1812"/>
      <c r="AE12" s="1812"/>
      <c r="AF12" s="1812"/>
      <c r="AG12" s="1812"/>
      <c r="AH12" s="1812"/>
      <c r="AI12" s="1812"/>
      <c r="AJ12" s="1812"/>
      <c r="AK12" s="1812"/>
      <c r="AL12" s="1227"/>
      <c r="AN12" s="759"/>
      <c r="AO12" s="759"/>
      <c r="AP12" s="759"/>
      <c r="AQ12" s="759"/>
      <c r="AR12" s="759"/>
      <c r="AS12" s="759"/>
      <c r="AT12" s="759"/>
      <c r="AU12" s="759"/>
      <c r="AV12" s="759"/>
      <c r="AW12" s="759"/>
      <c r="AX12" s="759"/>
      <c r="AY12" s="759"/>
      <c r="AZ12" s="759"/>
      <c r="BA12" s="759"/>
      <c r="BB12" s="759"/>
      <c r="BC12" s="759"/>
    </row>
    <row r="13" spans="1:55" ht="14.1" customHeight="1">
      <c r="A13" s="55"/>
      <c r="B13" s="66"/>
      <c r="D13" s="531"/>
      <c r="T13" s="55"/>
      <c r="V13" s="137"/>
      <c r="W13" s="137"/>
      <c r="X13" s="55"/>
      <c r="Y13" s="718"/>
      <c r="Z13" s="55"/>
      <c r="AA13" s="71"/>
      <c r="AB13" s="1812"/>
      <c r="AC13" s="1812"/>
      <c r="AD13" s="1812"/>
      <c r="AE13" s="1812"/>
      <c r="AF13" s="1812"/>
      <c r="AG13" s="1812"/>
      <c r="AH13" s="1812"/>
      <c r="AI13" s="1812"/>
      <c r="AJ13" s="1812"/>
      <c r="AK13" s="1812"/>
      <c r="AL13" s="962"/>
      <c r="AN13" s="759"/>
      <c r="AO13" s="759"/>
      <c r="AP13" s="759"/>
      <c r="AQ13" s="759"/>
      <c r="AR13" s="759"/>
      <c r="AS13" s="759"/>
      <c r="AT13" s="759"/>
      <c r="AU13" s="759"/>
    </row>
    <row r="14" spans="1:55" ht="14.1" customHeight="1">
      <c r="A14" s="55"/>
      <c r="B14" s="2785" t="s">
        <v>453</v>
      </c>
      <c r="C14" s="2602"/>
      <c r="D14" s="2000" t="s">
        <v>1522</v>
      </c>
      <c r="E14" s="2000"/>
      <c r="F14" s="2000"/>
      <c r="G14" s="2000"/>
      <c r="H14" s="2000"/>
      <c r="I14" s="2000"/>
      <c r="J14" s="2000"/>
      <c r="K14" s="2000"/>
      <c r="L14" s="2000"/>
      <c r="M14" s="2000"/>
      <c r="N14" s="2000"/>
      <c r="O14" s="2000"/>
      <c r="P14" s="2000"/>
      <c r="Q14" s="2000"/>
      <c r="R14" s="2000"/>
      <c r="S14" s="2000"/>
      <c r="T14" s="2000"/>
      <c r="U14" s="2000"/>
      <c r="V14" s="2000"/>
      <c r="W14" s="2000"/>
      <c r="X14" s="2000"/>
      <c r="Y14" s="2000"/>
      <c r="Z14" s="62"/>
      <c r="AA14" s="63"/>
      <c r="AB14" s="1812"/>
      <c r="AC14" s="1812"/>
      <c r="AD14" s="1812"/>
      <c r="AE14" s="1812"/>
      <c r="AF14" s="1812"/>
      <c r="AG14" s="1812"/>
      <c r="AH14" s="1812"/>
      <c r="AI14" s="1812"/>
      <c r="AJ14" s="1812"/>
      <c r="AK14" s="1812"/>
      <c r="AL14" s="962"/>
    </row>
    <row r="15" spans="1:55" ht="14.1" customHeight="1">
      <c r="A15" s="55"/>
      <c r="B15" s="61"/>
      <c r="D15" s="2000"/>
      <c r="E15" s="2000"/>
      <c r="F15" s="2000"/>
      <c r="G15" s="2000"/>
      <c r="H15" s="2000"/>
      <c r="I15" s="2000"/>
      <c r="J15" s="2000"/>
      <c r="K15" s="2000"/>
      <c r="L15" s="2000"/>
      <c r="M15" s="2000"/>
      <c r="N15" s="2000"/>
      <c r="O15" s="2000"/>
      <c r="P15" s="2000"/>
      <c r="Q15" s="2000"/>
      <c r="R15" s="2000"/>
      <c r="S15" s="2000"/>
      <c r="T15" s="2000"/>
      <c r="U15" s="2000"/>
      <c r="V15" s="2000"/>
      <c r="W15" s="2000"/>
      <c r="X15" s="2000"/>
      <c r="Y15" s="2000"/>
      <c r="AA15" s="63"/>
      <c r="AB15" s="1812"/>
      <c r="AC15" s="1812"/>
      <c r="AD15" s="1812"/>
      <c r="AE15" s="1812"/>
      <c r="AF15" s="1812"/>
      <c r="AG15" s="1812"/>
      <c r="AH15" s="1812"/>
      <c r="AI15" s="1812"/>
      <c r="AJ15" s="1812"/>
      <c r="AK15" s="1812"/>
      <c r="AL15" s="962"/>
    </row>
    <row r="16" spans="1:55" ht="14.1" customHeight="1">
      <c r="A16" s="55"/>
      <c r="B16" s="61"/>
      <c r="C16" s="1224"/>
      <c r="D16" s="2000"/>
      <c r="E16" s="2000"/>
      <c r="F16" s="2000"/>
      <c r="G16" s="2000"/>
      <c r="H16" s="2000"/>
      <c r="I16" s="2000"/>
      <c r="J16" s="2000"/>
      <c r="K16" s="2000"/>
      <c r="L16" s="2000"/>
      <c r="M16" s="2000"/>
      <c r="N16" s="2000"/>
      <c r="O16" s="2000"/>
      <c r="P16" s="2000"/>
      <c r="Q16" s="2000"/>
      <c r="R16" s="2000"/>
      <c r="S16" s="2000"/>
      <c r="T16" s="2000"/>
      <c r="U16" s="2000"/>
      <c r="V16" s="2000"/>
      <c r="W16" s="2000"/>
      <c r="X16" s="2000"/>
      <c r="Y16" s="2000"/>
      <c r="AA16" s="923"/>
      <c r="AB16" s="1812"/>
      <c r="AC16" s="1812"/>
      <c r="AD16" s="1812"/>
      <c r="AE16" s="1812"/>
      <c r="AF16" s="1812"/>
      <c r="AG16" s="1812"/>
      <c r="AH16" s="1812"/>
      <c r="AI16" s="1812"/>
      <c r="AJ16" s="1812"/>
      <c r="AK16" s="1812"/>
      <c r="AL16" s="962"/>
    </row>
    <row r="17" spans="1:73" ht="14.1" customHeight="1">
      <c r="A17" s="55"/>
      <c r="B17" s="1814"/>
      <c r="C17" s="1675"/>
      <c r="D17" s="2000"/>
      <c r="E17" s="2000"/>
      <c r="F17" s="2000"/>
      <c r="G17" s="2000"/>
      <c r="H17" s="2000"/>
      <c r="I17" s="2000"/>
      <c r="J17" s="2000"/>
      <c r="K17" s="2000"/>
      <c r="L17" s="2000"/>
      <c r="M17" s="2000"/>
      <c r="N17" s="2000"/>
      <c r="O17" s="2000"/>
      <c r="P17" s="2000"/>
      <c r="Q17" s="2000"/>
      <c r="R17" s="2000"/>
      <c r="S17" s="2000"/>
      <c r="T17" s="2000"/>
      <c r="U17" s="2000"/>
      <c r="V17" s="2000"/>
      <c r="W17" s="2000"/>
      <c r="X17" s="2000"/>
      <c r="Y17" s="2000"/>
      <c r="AA17" s="63"/>
      <c r="AB17" s="1812"/>
      <c r="AC17" s="1812"/>
      <c r="AD17" s="1812"/>
      <c r="AE17" s="1812"/>
      <c r="AF17" s="1812"/>
      <c r="AG17" s="1812"/>
      <c r="AH17" s="1812"/>
      <c r="AI17" s="1812"/>
      <c r="AJ17" s="1812"/>
      <c r="AK17" s="1812"/>
      <c r="AL17" s="962"/>
    </row>
    <row r="18" spans="1:73" ht="14.1" customHeight="1">
      <c r="A18" s="55"/>
      <c r="B18" s="66"/>
      <c r="AA18" s="63"/>
      <c r="AK18" s="1226"/>
      <c r="AL18" s="1228"/>
    </row>
    <row r="19" spans="1:73" ht="14.1" customHeight="1">
      <c r="A19" s="55"/>
      <c r="B19" s="61"/>
      <c r="C19" s="4502" t="s">
        <v>1412</v>
      </c>
      <c r="D19" s="4502"/>
      <c r="E19" s="4502"/>
      <c r="F19" s="4502"/>
      <c r="G19" s="4502"/>
      <c r="H19" s="4502"/>
      <c r="I19" s="4502"/>
      <c r="J19" s="4502"/>
      <c r="K19" s="4502"/>
      <c r="L19" s="4502"/>
      <c r="M19" s="4502"/>
      <c r="N19" s="4502"/>
      <c r="O19" s="4502"/>
      <c r="P19" s="4502"/>
      <c r="Q19" s="4502"/>
      <c r="R19" s="4502"/>
      <c r="S19" s="4502"/>
      <c r="T19" s="4502"/>
      <c r="U19" s="4502"/>
      <c r="V19" s="4502"/>
      <c r="W19" s="4502"/>
      <c r="X19" s="4502"/>
      <c r="Y19" s="4502"/>
      <c r="AA19" s="63"/>
      <c r="AK19" s="854"/>
      <c r="AL19" s="1229"/>
    </row>
    <row r="20" spans="1:73" ht="14.1" customHeight="1">
      <c r="A20" s="55"/>
      <c r="B20" s="1814" t="s">
        <v>454</v>
      </c>
      <c r="C20" s="1675"/>
      <c r="D20" s="1815" t="s">
        <v>1514</v>
      </c>
      <c r="E20" s="1815"/>
      <c r="F20" s="1815"/>
      <c r="G20" s="1815"/>
      <c r="H20" s="1815"/>
      <c r="I20" s="1815"/>
      <c r="J20" s="1815"/>
      <c r="K20" s="1815"/>
      <c r="L20" s="1815"/>
      <c r="M20" s="1815"/>
      <c r="N20" s="1815"/>
      <c r="O20" s="1815"/>
      <c r="P20" s="1815"/>
      <c r="Q20" s="1815"/>
      <c r="R20" s="1815"/>
      <c r="S20" s="1815"/>
      <c r="T20" s="1815"/>
      <c r="U20" s="1815"/>
      <c r="V20" s="1815"/>
      <c r="W20" s="1815"/>
      <c r="X20" s="1815"/>
      <c r="Y20" s="1815"/>
      <c r="AA20" s="552" t="s">
        <v>150</v>
      </c>
      <c r="AB20" s="1812" t="s">
        <v>1180</v>
      </c>
      <c r="AC20" s="1812"/>
      <c r="AD20" s="1812"/>
      <c r="AE20" s="1812"/>
      <c r="AF20" s="1812"/>
      <c r="AG20" s="1812"/>
      <c r="AH20" s="1812"/>
      <c r="AI20" s="1812"/>
      <c r="AJ20" s="1812"/>
      <c r="AK20" s="1812"/>
      <c r="AL20" s="1229"/>
    </row>
    <row r="21" spans="1:73" ht="14.1" customHeight="1">
      <c r="A21" s="55"/>
      <c r="B21" s="61"/>
      <c r="C21" s="580"/>
      <c r="F21" s="4391" t="s">
        <v>1356</v>
      </c>
      <c r="G21" s="4391"/>
      <c r="H21" s="4391"/>
      <c r="I21" s="4391"/>
      <c r="J21" s="4391"/>
      <c r="K21" s="4391"/>
      <c r="L21" s="4391"/>
      <c r="M21" s="2683"/>
      <c r="N21" s="2683"/>
      <c r="O21" s="79" t="s">
        <v>21</v>
      </c>
      <c r="P21" s="2683"/>
      <c r="Q21" s="2683"/>
      <c r="R21" s="137" t="s">
        <v>394</v>
      </c>
      <c r="S21" s="2683"/>
      <c r="T21" s="2683"/>
      <c r="U21" s="54" t="s">
        <v>125</v>
      </c>
      <c r="V21" s="137" t="s">
        <v>1179</v>
      </c>
      <c r="AA21" s="63"/>
      <c r="AB21" s="1812"/>
      <c r="AC21" s="1812"/>
      <c r="AD21" s="1812"/>
      <c r="AE21" s="1812"/>
      <c r="AF21" s="1812"/>
      <c r="AG21" s="1812"/>
      <c r="AH21" s="1812"/>
      <c r="AI21" s="1812"/>
      <c r="AJ21" s="1812"/>
      <c r="AK21" s="1812"/>
      <c r="AL21" s="1228"/>
    </row>
    <row r="22" spans="1:73" ht="14.1" customHeight="1">
      <c r="A22" s="55"/>
      <c r="B22" s="61"/>
      <c r="C22" s="531"/>
      <c r="AA22" s="552" t="s">
        <v>296</v>
      </c>
      <c r="AB22" s="1812" t="s">
        <v>781</v>
      </c>
      <c r="AC22" s="1812"/>
      <c r="AD22" s="1812"/>
      <c r="AE22" s="1812"/>
      <c r="AF22" s="1812"/>
      <c r="AG22" s="1812"/>
      <c r="AH22" s="1812"/>
      <c r="AI22" s="1812"/>
      <c r="AJ22" s="1812"/>
      <c r="AK22" s="1812"/>
      <c r="AL22" s="1228"/>
    </row>
    <row r="23" spans="1:73" ht="14.1" customHeight="1">
      <c r="A23" s="55"/>
      <c r="B23" s="66"/>
      <c r="D23" s="531" t="s">
        <v>467</v>
      </c>
      <c r="E23" s="1815" t="s">
        <v>1598</v>
      </c>
      <c r="F23" s="1815"/>
      <c r="G23" s="1815"/>
      <c r="H23" s="1815"/>
      <c r="I23" s="1815"/>
      <c r="J23" s="1815"/>
      <c r="K23" s="1815"/>
      <c r="L23" s="1815"/>
      <c r="M23" s="1815"/>
      <c r="N23" s="1815"/>
      <c r="O23" s="1815"/>
      <c r="P23" s="1815"/>
      <c r="Q23" s="1815"/>
      <c r="R23" s="1815"/>
      <c r="S23" s="1815"/>
      <c r="T23" s="1815"/>
      <c r="U23" s="1815"/>
      <c r="V23" s="1815"/>
      <c r="W23" s="1815"/>
      <c r="X23" s="1815"/>
      <c r="Y23" s="1815"/>
      <c r="Z23" s="596"/>
      <c r="AA23" s="587"/>
      <c r="AB23" s="1812"/>
      <c r="AC23" s="1812"/>
      <c r="AD23" s="1812"/>
      <c r="AE23" s="1812"/>
      <c r="AF23" s="1812"/>
      <c r="AG23" s="1812"/>
      <c r="AH23" s="1812"/>
      <c r="AI23" s="1812"/>
      <c r="AJ23" s="1812"/>
      <c r="AK23" s="1812"/>
      <c r="AL23" s="1228"/>
    </row>
    <row r="24" spans="1:73" ht="14.1" customHeight="1">
      <c r="A24" s="55"/>
      <c r="B24" s="66"/>
      <c r="D24" s="55"/>
      <c r="F24" s="2905"/>
      <c r="G24" s="2905"/>
      <c r="H24" s="2905"/>
      <c r="I24" s="2905"/>
      <c r="J24" s="2905"/>
      <c r="K24" s="2905"/>
      <c r="L24" s="2905"/>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854"/>
      <c r="AL24" s="962"/>
    </row>
    <row r="25" spans="1:73" ht="14.1" customHeight="1">
      <c r="A25" s="55"/>
      <c r="B25" s="66"/>
      <c r="F25" s="2905"/>
      <c r="G25" s="2905"/>
      <c r="H25" s="2905"/>
      <c r="I25" s="2905"/>
      <c r="J25" s="2905"/>
      <c r="K25" s="2905"/>
      <c r="L25" s="2905"/>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67"/>
      <c r="AL25" s="962"/>
    </row>
    <row r="26" spans="1:73" ht="14.1" customHeight="1">
      <c r="A26" s="55"/>
      <c r="B26" s="66"/>
      <c r="F26" s="2905"/>
      <c r="G26" s="2905"/>
      <c r="H26" s="2905"/>
      <c r="I26" s="2905"/>
      <c r="J26" s="2905"/>
      <c r="K26" s="2905"/>
      <c r="L26" s="2905"/>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L26" s="962"/>
    </row>
    <row r="27" spans="1:73" ht="14.1" customHeight="1">
      <c r="A27" s="55"/>
      <c r="B27" s="61"/>
      <c r="AA27" s="63"/>
      <c r="AK27" s="118"/>
      <c r="AL27" s="962"/>
    </row>
    <row r="28" spans="1:73" ht="14.1" customHeight="1">
      <c r="A28" s="55"/>
      <c r="B28" s="2785" t="s">
        <v>453</v>
      </c>
      <c r="C28" s="2602"/>
      <c r="D28" s="2000" t="s">
        <v>634</v>
      </c>
      <c r="E28" s="2000"/>
      <c r="F28" s="2000"/>
      <c r="G28" s="2000"/>
      <c r="H28" s="2000"/>
      <c r="I28" s="2000"/>
      <c r="J28" s="2000"/>
      <c r="K28" s="2000"/>
      <c r="L28" s="2000"/>
      <c r="M28" s="2000"/>
      <c r="N28" s="2000"/>
      <c r="O28" s="2000"/>
      <c r="P28" s="2000"/>
      <c r="Q28" s="2000"/>
      <c r="R28" s="2000"/>
      <c r="S28" s="2000"/>
      <c r="T28" s="2000"/>
      <c r="U28" s="2000"/>
      <c r="V28" s="2000"/>
      <c r="W28" s="2000"/>
      <c r="X28" s="2000"/>
      <c r="Y28" s="2000"/>
      <c r="Z28" s="62"/>
      <c r="AA28" s="552" t="s">
        <v>296</v>
      </c>
      <c r="AB28" s="1812" t="s">
        <v>780</v>
      </c>
      <c r="AC28" s="1812"/>
      <c r="AD28" s="1812"/>
      <c r="AE28" s="1812"/>
      <c r="AF28" s="1812"/>
      <c r="AG28" s="1812"/>
      <c r="AH28" s="1812"/>
      <c r="AI28" s="1812"/>
      <c r="AJ28" s="1812"/>
      <c r="AK28" s="1812"/>
      <c r="AL28" s="1228"/>
      <c r="AP28" s="118" t="s">
        <v>148</v>
      </c>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row>
    <row r="29" spans="1:73" ht="14.1" customHeight="1">
      <c r="A29" s="55"/>
      <c r="B29" s="61"/>
      <c r="C29" s="55"/>
      <c r="D29" s="2000"/>
      <c r="E29" s="2000"/>
      <c r="F29" s="2000"/>
      <c r="G29" s="2000"/>
      <c r="H29" s="2000"/>
      <c r="I29" s="2000"/>
      <c r="J29" s="2000"/>
      <c r="K29" s="2000"/>
      <c r="L29" s="2000"/>
      <c r="M29" s="2000"/>
      <c r="N29" s="2000"/>
      <c r="O29" s="2000"/>
      <c r="P29" s="2000"/>
      <c r="Q29" s="2000"/>
      <c r="R29" s="2000"/>
      <c r="S29" s="2000"/>
      <c r="T29" s="2000"/>
      <c r="U29" s="2000"/>
      <c r="V29" s="2000"/>
      <c r="W29" s="2000"/>
      <c r="X29" s="2000"/>
      <c r="Y29" s="2000"/>
      <c r="Z29" s="62"/>
      <c r="AA29" s="587"/>
      <c r="AB29" s="1812"/>
      <c r="AC29" s="1812"/>
      <c r="AD29" s="1812"/>
      <c r="AE29" s="1812"/>
      <c r="AF29" s="1812"/>
      <c r="AG29" s="1812"/>
      <c r="AH29" s="1812"/>
      <c r="AI29" s="1812"/>
      <c r="AJ29" s="1812"/>
      <c r="AK29" s="1812"/>
      <c r="AL29" s="1228"/>
      <c r="AO29" s="893"/>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c r="BQ29" s="634"/>
      <c r="BR29" s="634"/>
      <c r="BS29" s="634"/>
      <c r="BT29" s="634"/>
      <c r="BU29" s="1230"/>
    </row>
    <row r="30" spans="1:73" ht="14.1" customHeight="1">
      <c r="A30" s="55"/>
      <c r="B30" s="61"/>
      <c r="D30" s="531" t="s">
        <v>467</v>
      </c>
      <c r="E30" s="1815" t="s">
        <v>633</v>
      </c>
      <c r="F30" s="1815"/>
      <c r="G30" s="1815"/>
      <c r="H30" s="1815"/>
      <c r="I30" s="1815"/>
      <c r="J30" s="1815"/>
      <c r="K30" s="1815"/>
      <c r="L30" s="1815"/>
      <c r="M30" s="1815"/>
      <c r="N30" s="1815"/>
      <c r="O30" s="1815"/>
      <c r="P30" s="1815"/>
      <c r="Q30" s="1815"/>
      <c r="R30" s="1815"/>
      <c r="S30" s="1815"/>
      <c r="T30" s="1815"/>
      <c r="U30" s="1815"/>
      <c r="V30" s="1815"/>
      <c r="W30" s="1815"/>
      <c r="X30" s="1815"/>
      <c r="Y30" s="1815"/>
      <c r="Z30" s="62"/>
      <c r="AL30" s="962"/>
      <c r="AO30" s="896" t="s">
        <v>15</v>
      </c>
      <c r="AP30" s="885" t="s">
        <v>297</v>
      </c>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847"/>
      <c r="BO30" s="118"/>
      <c r="BP30" s="118"/>
      <c r="BQ30" s="118"/>
      <c r="BR30" s="118"/>
      <c r="BS30" s="118"/>
      <c r="BT30" s="118"/>
      <c r="BU30" s="897"/>
    </row>
    <row r="31" spans="1:73" ht="14.1" customHeight="1">
      <c r="A31" s="55"/>
      <c r="B31" s="61"/>
      <c r="F31" s="2905"/>
      <c r="G31" s="2905"/>
      <c r="H31" s="2905"/>
      <c r="I31" s="2905"/>
      <c r="J31" s="2905"/>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L31" s="962"/>
      <c r="AO31" s="544"/>
      <c r="AP31" s="4501" t="s">
        <v>1731</v>
      </c>
      <c r="AQ31" s="4501"/>
      <c r="AR31" s="4501"/>
      <c r="AS31" s="4501"/>
      <c r="AT31" s="4501"/>
      <c r="AU31" s="4501"/>
      <c r="AV31" s="4501"/>
      <c r="AW31" s="4501"/>
      <c r="AX31" s="4501"/>
      <c r="AY31" s="4501"/>
      <c r="AZ31" s="4501"/>
      <c r="BA31" s="4501"/>
      <c r="BB31" s="4501"/>
      <c r="BC31" s="4501"/>
      <c r="BD31" s="4501"/>
      <c r="BE31" s="4501"/>
      <c r="BF31" s="4501"/>
      <c r="BG31" s="4501"/>
      <c r="BH31" s="4501"/>
      <c r="BI31" s="4501"/>
      <c r="BJ31" s="4501"/>
      <c r="BK31" s="4501"/>
      <c r="BL31" s="4501"/>
      <c r="BM31" s="4501"/>
      <c r="BN31" s="4501"/>
      <c r="BO31" s="4501"/>
      <c r="BP31" s="4501"/>
      <c r="BQ31" s="4501"/>
      <c r="BR31" s="4501"/>
      <c r="BS31" s="4501"/>
      <c r="BT31" s="4501"/>
      <c r="BU31" s="1231"/>
    </row>
    <row r="32" spans="1:73" ht="14.1" customHeight="1">
      <c r="A32" s="55"/>
      <c r="B32" s="61"/>
      <c r="F32" s="2905"/>
      <c r="G32" s="2905"/>
      <c r="H32" s="2905"/>
      <c r="I32" s="2905"/>
      <c r="J32" s="2905"/>
      <c r="K32" s="2905"/>
      <c r="L32" s="2905"/>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L32" s="962"/>
      <c r="AO32" s="544"/>
      <c r="AP32" s="4501"/>
      <c r="AQ32" s="4501"/>
      <c r="AR32" s="4501"/>
      <c r="AS32" s="4501"/>
      <c r="AT32" s="4501"/>
      <c r="AU32" s="4501"/>
      <c r="AV32" s="4501"/>
      <c r="AW32" s="4501"/>
      <c r="AX32" s="4501"/>
      <c r="AY32" s="4501"/>
      <c r="AZ32" s="4501"/>
      <c r="BA32" s="4501"/>
      <c r="BB32" s="4501"/>
      <c r="BC32" s="4501"/>
      <c r="BD32" s="4501"/>
      <c r="BE32" s="4501"/>
      <c r="BF32" s="4501"/>
      <c r="BG32" s="4501"/>
      <c r="BH32" s="4501"/>
      <c r="BI32" s="4501"/>
      <c r="BJ32" s="4501"/>
      <c r="BK32" s="4501"/>
      <c r="BL32" s="4501"/>
      <c r="BM32" s="4501"/>
      <c r="BN32" s="4501"/>
      <c r="BO32" s="4501"/>
      <c r="BP32" s="4501"/>
      <c r="BQ32" s="4501"/>
      <c r="BR32" s="4501"/>
      <c r="BS32" s="4501"/>
      <c r="BT32" s="4501"/>
      <c r="BU32" s="1231"/>
    </row>
    <row r="33" spans="1:73" ht="14.1" customHeight="1">
      <c r="A33" s="55"/>
      <c r="B33" s="61"/>
      <c r="F33" s="2905"/>
      <c r="G33" s="2905"/>
      <c r="H33" s="2905"/>
      <c r="I33" s="2905"/>
      <c r="J33" s="2905"/>
      <c r="K33" s="2905"/>
      <c r="L33" s="2905"/>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L33" s="1228"/>
      <c r="AO33" s="544"/>
      <c r="AP33" s="4501"/>
      <c r="AQ33" s="4501"/>
      <c r="AR33" s="4501"/>
      <c r="AS33" s="4501"/>
      <c r="AT33" s="4501"/>
      <c r="AU33" s="4501"/>
      <c r="AV33" s="4501"/>
      <c r="AW33" s="4501"/>
      <c r="AX33" s="4501"/>
      <c r="AY33" s="4501"/>
      <c r="AZ33" s="4501"/>
      <c r="BA33" s="4501"/>
      <c r="BB33" s="4501"/>
      <c r="BC33" s="4501"/>
      <c r="BD33" s="4501"/>
      <c r="BE33" s="4501"/>
      <c r="BF33" s="4501"/>
      <c r="BG33" s="4501"/>
      <c r="BH33" s="4501"/>
      <c r="BI33" s="4501"/>
      <c r="BJ33" s="4501"/>
      <c r="BK33" s="4501"/>
      <c r="BL33" s="4501"/>
      <c r="BM33" s="4501"/>
      <c r="BN33" s="4501"/>
      <c r="BO33" s="4501"/>
      <c r="BP33" s="4501"/>
      <c r="BQ33" s="4501"/>
      <c r="BR33" s="4501"/>
      <c r="BS33" s="4501"/>
      <c r="BT33" s="4501"/>
      <c r="BU33" s="1231"/>
    </row>
    <row r="34" spans="1:73" ht="14.1" customHeight="1">
      <c r="A34" s="55"/>
      <c r="B34" s="66"/>
      <c r="AA34" s="63"/>
      <c r="AL34" s="1228"/>
      <c r="AO34" s="544"/>
      <c r="AP34" s="4501"/>
      <c r="AQ34" s="4501"/>
      <c r="AR34" s="4501"/>
      <c r="AS34" s="4501"/>
      <c r="AT34" s="4501"/>
      <c r="AU34" s="4501"/>
      <c r="AV34" s="4501"/>
      <c r="AW34" s="4501"/>
      <c r="AX34" s="4501"/>
      <c r="AY34" s="4501"/>
      <c r="AZ34" s="4501"/>
      <c r="BA34" s="4501"/>
      <c r="BB34" s="4501"/>
      <c r="BC34" s="4501"/>
      <c r="BD34" s="4501"/>
      <c r="BE34" s="4501"/>
      <c r="BF34" s="4501"/>
      <c r="BG34" s="4501"/>
      <c r="BH34" s="4501"/>
      <c r="BI34" s="4501"/>
      <c r="BJ34" s="4501"/>
      <c r="BK34" s="4501"/>
      <c r="BL34" s="4501"/>
      <c r="BM34" s="4501"/>
      <c r="BN34" s="4501"/>
      <c r="BO34" s="4501"/>
      <c r="BP34" s="4501"/>
      <c r="BQ34" s="4501"/>
      <c r="BR34" s="4501"/>
      <c r="BS34" s="4501"/>
      <c r="BT34" s="4501"/>
      <c r="BU34" s="1231"/>
    </row>
    <row r="35" spans="1:73" ht="14.1" customHeight="1">
      <c r="A35" s="55"/>
      <c r="B35" s="2785" t="s">
        <v>448</v>
      </c>
      <c r="C35" s="2602"/>
      <c r="D35" s="2000" t="s">
        <v>635</v>
      </c>
      <c r="E35" s="2000"/>
      <c r="F35" s="2000"/>
      <c r="G35" s="2000"/>
      <c r="H35" s="2000"/>
      <c r="I35" s="2000"/>
      <c r="J35" s="2000"/>
      <c r="K35" s="2000"/>
      <c r="L35" s="2000"/>
      <c r="M35" s="2000"/>
      <c r="N35" s="2000"/>
      <c r="O35" s="2000"/>
      <c r="P35" s="2000"/>
      <c r="Q35" s="2000"/>
      <c r="R35" s="2000"/>
      <c r="S35" s="2000"/>
      <c r="T35" s="2000"/>
      <c r="U35" s="2000"/>
      <c r="V35" s="2000"/>
      <c r="W35" s="2000"/>
      <c r="X35" s="2000"/>
      <c r="Y35" s="2000"/>
      <c r="AA35" s="552" t="s">
        <v>127</v>
      </c>
      <c r="AB35" s="1812" t="s">
        <v>1357</v>
      </c>
      <c r="AC35" s="1812"/>
      <c r="AD35" s="1812"/>
      <c r="AE35" s="1812"/>
      <c r="AF35" s="1812"/>
      <c r="AG35" s="1812"/>
      <c r="AH35" s="1812"/>
      <c r="AI35" s="1812"/>
      <c r="AJ35" s="1812"/>
      <c r="AK35" s="1812"/>
      <c r="AL35" s="1228"/>
      <c r="AO35" s="544"/>
      <c r="AP35" s="4501"/>
      <c r="AQ35" s="4501"/>
      <c r="AR35" s="4501"/>
      <c r="AS35" s="4501"/>
      <c r="AT35" s="4501"/>
      <c r="AU35" s="4501"/>
      <c r="AV35" s="4501"/>
      <c r="AW35" s="4501"/>
      <c r="AX35" s="4501"/>
      <c r="AY35" s="4501"/>
      <c r="AZ35" s="4501"/>
      <c r="BA35" s="4501"/>
      <c r="BB35" s="4501"/>
      <c r="BC35" s="4501"/>
      <c r="BD35" s="4501"/>
      <c r="BE35" s="4501"/>
      <c r="BF35" s="4501"/>
      <c r="BG35" s="4501"/>
      <c r="BH35" s="4501"/>
      <c r="BI35" s="4501"/>
      <c r="BJ35" s="4501"/>
      <c r="BK35" s="4501"/>
      <c r="BL35" s="4501"/>
      <c r="BM35" s="4501"/>
      <c r="BN35" s="4501"/>
      <c r="BO35" s="4501"/>
      <c r="BP35" s="4501"/>
      <c r="BQ35" s="4501"/>
      <c r="BR35" s="4501"/>
      <c r="BS35" s="4501"/>
      <c r="BT35" s="4501"/>
      <c r="BU35" s="1231"/>
    </row>
    <row r="36" spans="1:73" ht="14.1" customHeight="1">
      <c r="A36" s="55"/>
      <c r="B36" s="61"/>
      <c r="D36" s="2000"/>
      <c r="E36" s="2000"/>
      <c r="F36" s="2000"/>
      <c r="G36" s="2000"/>
      <c r="H36" s="2000"/>
      <c r="I36" s="2000"/>
      <c r="J36" s="2000"/>
      <c r="K36" s="2000"/>
      <c r="L36" s="2000"/>
      <c r="M36" s="2000"/>
      <c r="N36" s="2000"/>
      <c r="O36" s="2000"/>
      <c r="P36" s="2000"/>
      <c r="Q36" s="2000"/>
      <c r="R36" s="2000"/>
      <c r="S36" s="2000"/>
      <c r="T36" s="2000"/>
      <c r="U36" s="2000"/>
      <c r="V36" s="2000"/>
      <c r="W36" s="2000"/>
      <c r="X36" s="2000"/>
      <c r="Y36" s="2000"/>
      <c r="AA36" s="554"/>
      <c r="AB36" s="1812"/>
      <c r="AC36" s="1812"/>
      <c r="AD36" s="1812"/>
      <c r="AE36" s="1812"/>
      <c r="AF36" s="1812"/>
      <c r="AG36" s="1812"/>
      <c r="AH36" s="1812"/>
      <c r="AI36" s="1812"/>
      <c r="AJ36" s="1812"/>
      <c r="AK36" s="1812"/>
      <c r="AL36" s="799"/>
      <c r="AO36" s="544"/>
      <c r="AP36" s="4501"/>
      <c r="AQ36" s="4501"/>
      <c r="AR36" s="4501"/>
      <c r="AS36" s="4501"/>
      <c r="AT36" s="4501"/>
      <c r="AU36" s="4501"/>
      <c r="AV36" s="4501"/>
      <c r="AW36" s="4501"/>
      <c r="AX36" s="4501"/>
      <c r="AY36" s="4501"/>
      <c r="AZ36" s="4501"/>
      <c r="BA36" s="4501"/>
      <c r="BB36" s="4501"/>
      <c r="BC36" s="4501"/>
      <c r="BD36" s="4501"/>
      <c r="BE36" s="4501"/>
      <c r="BF36" s="4501"/>
      <c r="BG36" s="4501"/>
      <c r="BH36" s="4501"/>
      <c r="BI36" s="4501"/>
      <c r="BJ36" s="4501"/>
      <c r="BK36" s="4501"/>
      <c r="BL36" s="4501"/>
      <c r="BM36" s="4501"/>
      <c r="BN36" s="4501"/>
      <c r="BO36" s="4501"/>
      <c r="BP36" s="4501"/>
      <c r="BQ36" s="4501"/>
      <c r="BR36" s="4501"/>
      <c r="BS36" s="4501"/>
      <c r="BT36" s="4501"/>
      <c r="BU36" s="1231"/>
    </row>
    <row r="37" spans="1:73" ht="14.1" customHeight="1">
      <c r="A37" s="55"/>
      <c r="B37" s="66"/>
      <c r="AA37" s="554"/>
      <c r="AB37" s="1812"/>
      <c r="AC37" s="1812"/>
      <c r="AD37" s="1812"/>
      <c r="AE37" s="1812"/>
      <c r="AF37" s="1812"/>
      <c r="AG37" s="1812"/>
      <c r="AH37" s="1812"/>
      <c r="AI37" s="1812"/>
      <c r="AJ37" s="1812"/>
      <c r="AK37" s="1812"/>
      <c r="AL37" s="640"/>
      <c r="AO37" s="544"/>
      <c r="AP37" s="4501"/>
      <c r="AQ37" s="4501"/>
      <c r="AR37" s="4501"/>
      <c r="AS37" s="4501"/>
      <c r="AT37" s="4501"/>
      <c r="AU37" s="4501"/>
      <c r="AV37" s="4501"/>
      <c r="AW37" s="4501"/>
      <c r="AX37" s="4501"/>
      <c r="AY37" s="4501"/>
      <c r="AZ37" s="4501"/>
      <c r="BA37" s="4501"/>
      <c r="BB37" s="4501"/>
      <c r="BC37" s="4501"/>
      <c r="BD37" s="4501"/>
      <c r="BE37" s="4501"/>
      <c r="BF37" s="4501"/>
      <c r="BG37" s="4501"/>
      <c r="BH37" s="4501"/>
      <c r="BI37" s="4501"/>
      <c r="BJ37" s="4501"/>
      <c r="BK37" s="4501"/>
      <c r="BL37" s="4501"/>
      <c r="BM37" s="4501"/>
      <c r="BN37" s="4501"/>
      <c r="BO37" s="4501"/>
      <c r="BP37" s="4501"/>
      <c r="BQ37" s="4501"/>
      <c r="BR37" s="4501"/>
      <c r="BS37" s="4501"/>
      <c r="BT37" s="4501"/>
      <c r="BU37" s="1231"/>
    </row>
    <row r="38" spans="1:73" ht="14.1" customHeight="1">
      <c r="A38" s="55"/>
      <c r="B38" s="66"/>
      <c r="D38" s="531" t="s">
        <v>467</v>
      </c>
      <c r="E38" s="1815" t="s">
        <v>636</v>
      </c>
      <c r="F38" s="1815"/>
      <c r="G38" s="1815"/>
      <c r="H38" s="1815"/>
      <c r="I38" s="1815"/>
      <c r="J38" s="1815"/>
      <c r="K38" s="1815"/>
      <c r="L38" s="1815"/>
      <c r="M38" s="1815"/>
      <c r="N38" s="1815"/>
      <c r="O38" s="1815"/>
      <c r="P38" s="1815"/>
      <c r="Q38" s="1815"/>
      <c r="R38" s="1815"/>
      <c r="S38" s="1815"/>
      <c r="T38" s="1815"/>
      <c r="U38" s="1815"/>
      <c r="V38" s="1815"/>
      <c r="W38" s="1815"/>
      <c r="X38" s="1815"/>
      <c r="Y38" s="1815"/>
      <c r="AA38" s="554"/>
      <c r="AB38" s="1812"/>
      <c r="AC38" s="1812"/>
      <c r="AD38" s="1812"/>
      <c r="AE38" s="1812"/>
      <c r="AF38" s="1812"/>
      <c r="AG38" s="1812"/>
      <c r="AH38" s="1812"/>
      <c r="AI38" s="1812"/>
      <c r="AJ38" s="1812"/>
      <c r="AK38" s="1812"/>
      <c r="AL38" s="640"/>
      <c r="AO38" s="544"/>
      <c r="AP38" s="4501"/>
      <c r="AQ38" s="4501"/>
      <c r="AR38" s="4501"/>
      <c r="AS38" s="4501"/>
      <c r="AT38" s="4501"/>
      <c r="AU38" s="4501"/>
      <c r="AV38" s="4501"/>
      <c r="AW38" s="4501"/>
      <c r="AX38" s="4501"/>
      <c r="AY38" s="4501"/>
      <c r="AZ38" s="4501"/>
      <c r="BA38" s="4501"/>
      <c r="BB38" s="4501"/>
      <c r="BC38" s="4501"/>
      <c r="BD38" s="4501"/>
      <c r="BE38" s="4501"/>
      <c r="BF38" s="4501"/>
      <c r="BG38" s="4501"/>
      <c r="BH38" s="4501"/>
      <c r="BI38" s="4501"/>
      <c r="BJ38" s="4501"/>
      <c r="BK38" s="4501"/>
      <c r="BL38" s="4501"/>
      <c r="BM38" s="4501"/>
      <c r="BN38" s="4501"/>
      <c r="BO38" s="4501"/>
      <c r="BP38" s="4501"/>
      <c r="BQ38" s="4501"/>
      <c r="BR38" s="4501"/>
      <c r="BS38" s="4501"/>
      <c r="BT38" s="4501"/>
      <c r="BU38" s="1231"/>
    </row>
    <row r="39" spans="1:73" ht="14.1" customHeight="1">
      <c r="A39" s="55"/>
      <c r="B39" s="66"/>
      <c r="F39" s="2905"/>
      <c r="G39" s="2905"/>
      <c r="H39" s="2905"/>
      <c r="I39" s="2905"/>
      <c r="J39" s="2905"/>
      <c r="K39" s="2905"/>
      <c r="L39" s="2905"/>
      <c r="M39" s="2905"/>
      <c r="N39" s="2905"/>
      <c r="O39" s="2905"/>
      <c r="P39" s="2905"/>
      <c r="Q39" s="2905"/>
      <c r="R39" s="2905"/>
      <c r="S39" s="2905"/>
      <c r="T39" s="2905"/>
      <c r="U39" s="2905"/>
      <c r="V39" s="2905"/>
      <c r="W39" s="2905"/>
      <c r="X39" s="2905"/>
      <c r="Y39" s="2905"/>
      <c r="Z39" s="2905"/>
      <c r="AA39" s="2905"/>
      <c r="AB39" s="2905"/>
      <c r="AC39" s="2905"/>
      <c r="AD39" s="2905"/>
      <c r="AE39" s="2905"/>
      <c r="AF39" s="2905"/>
      <c r="AG39" s="2905"/>
      <c r="AH39" s="2905"/>
      <c r="AI39" s="2905"/>
      <c r="AJ39" s="2905"/>
      <c r="AL39" s="640"/>
      <c r="AO39" s="544"/>
      <c r="AP39" s="4501"/>
      <c r="AQ39" s="4501"/>
      <c r="AR39" s="4501"/>
      <c r="AS39" s="4501"/>
      <c r="AT39" s="4501"/>
      <c r="AU39" s="4501"/>
      <c r="AV39" s="4501"/>
      <c r="AW39" s="4501"/>
      <c r="AX39" s="4501"/>
      <c r="AY39" s="4501"/>
      <c r="AZ39" s="4501"/>
      <c r="BA39" s="4501"/>
      <c r="BB39" s="4501"/>
      <c r="BC39" s="4501"/>
      <c r="BD39" s="4501"/>
      <c r="BE39" s="4501"/>
      <c r="BF39" s="4501"/>
      <c r="BG39" s="4501"/>
      <c r="BH39" s="4501"/>
      <c r="BI39" s="4501"/>
      <c r="BJ39" s="4501"/>
      <c r="BK39" s="4501"/>
      <c r="BL39" s="4501"/>
      <c r="BM39" s="4501"/>
      <c r="BN39" s="4501"/>
      <c r="BO39" s="4501"/>
      <c r="BP39" s="4501"/>
      <c r="BQ39" s="4501"/>
      <c r="BR39" s="4501"/>
      <c r="BS39" s="4501"/>
      <c r="BT39" s="4501"/>
      <c r="BU39" s="1231"/>
    </row>
    <row r="40" spans="1:73" ht="14.1" customHeight="1">
      <c r="A40" s="55"/>
      <c r="B40" s="66"/>
      <c r="F40" s="2905"/>
      <c r="G40" s="2905"/>
      <c r="H40" s="2905"/>
      <c r="I40" s="2905"/>
      <c r="J40" s="2905"/>
      <c r="K40" s="2905"/>
      <c r="L40" s="2905"/>
      <c r="M40" s="2905"/>
      <c r="N40" s="2905"/>
      <c r="O40" s="2905"/>
      <c r="P40" s="2905"/>
      <c r="Q40" s="2905"/>
      <c r="R40" s="2905"/>
      <c r="S40" s="2905"/>
      <c r="T40" s="2905"/>
      <c r="U40" s="2905"/>
      <c r="V40" s="2905"/>
      <c r="W40" s="2905"/>
      <c r="X40" s="2905"/>
      <c r="Y40" s="2905"/>
      <c r="Z40" s="2905"/>
      <c r="AA40" s="2905"/>
      <c r="AB40" s="2905"/>
      <c r="AC40" s="2905"/>
      <c r="AD40" s="2905"/>
      <c r="AE40" s="2905"/>
      <c r="AF40" s="2905"/>
      <c r="AG40" s="2905"/>
      <c r="AH40" s="2905"/>
      <c r="AI40" s="2905"/>
      <c r="AJ40" s="2905"/>
      <c r="AL40" s="640"/>
      <c r="AO40" s="544"/>
      <c r="AP40" s="4501"/>
      <c r="AQ40" s="4501"/>
      <c r="AR40" s="4501"/>
      <c r="AS40" s="4501"/>
      <c r="AT40" s="4501"/>
      <c r="AU40" s="4501"/>
      <c r="AV40" s="4501"/>
      <c r="AW40" s="4501"/>
      <c r="AX40" s="4501"/>
      <c r="AY40" s="4501"/>
      <c r="AZ40" s="4501"/>
      <c r="BA40" s="4501"/>
      <c r="BB40" s="4501"/>
      <c r="BC40" s="4501"/>
      <c r="BD40" s="4501"/>
      <c r="BE40" s="4501"/>
      <c r="BF40" s="4501"/>
      <c r="BG40" s="4501"/>
      <c r="BH40" s="4501"/>
      <c r="BI40" s="4501"/>
      <c r="BJ40" s="4501"/>
      <c r="BK40" s="4501"/>
      <c r="BL40" s="4501"/>
      <c r="BM40" s="4501"/>
      <c r="BN40" s="4501"/>
      <c r="BO40" s="4501"/>
      <c r="BP40" s="4501"/>
      <c r="BQ40" s="4501"/>
      <c r="BR40" s="4501"/>
      <c r="BS40" s="4501"/>
      <c r="BT40" s="4501"/>
      <c r="BU40" s="1231"/>
    </row>
    <row r="41" spans="1:73" ht="14.1" customHeight="1">
      <c r="A41" s="55"/>
      <c r="B41" s="66"/>
      <c r="AA41" s="63"/>
      <c r="AL41" s="1228"/>
      <c r="AO41" s="544"/>
      <c r="AP41" s="4501"/>
      <c r="AQ41" s="4501"/>
      <c r="AR41" s="4501"/>
      <c r="AS41" s="4501"/>
      <c r="AT41" s="4501"/>
      <c r="AU41" s="4501"/>
      <c r="AV41" s="4501"/>
      <c r="AW41" s="4501"/>
      <c r="AX41" s="4501"/>
      <c r="AY41" s="4501"/>
      <c r="AZ41" s="4501"/>
      <c r="BA41" s="4501"/>
      <c r="BB41" s="4501"/>
      <c r="BC41" s="4501"/>
      <c r="BD41" s="4501"/>
      <c r="BE41" s="4501"/>
      <c r="BF41" s="4501"/>
      <c r="BG41" s="4501"/>
      <c r="BH41" s="4501"/>
      <c r="BI41" s="4501"/>
      <c r="BJ41" s="4501"/>
      <c r="BK41" s="4501"/>
      <c r="BL41" s="4501"/>
      <c r="BM41" s="4501"/>
      <c r="BN41" s="4501"/>
      <c r="BO41" s="4501"/>
      <c r="BP41" s="4501"/>
      <c r="BQ41" s="4501"/>
      <c r="BR41" s="4501"/>
      <c r="BS41" s="4501"/>
      <c r="BT41" s="4501"/>
      <c r="BU41" s="1231"/>
    </row>
    <row r="42" spans="1:73" ht="14.1" customHeight="1">
      <c r="A42" s="55"/>
      <c r="B42" s="2785" t="s">
        <v>465</v>
      </c>
      <c r="C42" s="2602"/>
      <c r="D42" s="2000" t="s">
        <v>1515</v>
      </c>
      <c r="E42" s="2000"/>
      <c r="F42" s="2000"/>
      <c r="G42" s="2000"/>
      <c r="H42" s="2000"/>
      <c r="I42" s="2000"/>
      <c r="J42" s="2000"/>
      <c r="K42" s="2000"/>
      <c r="L42" s="2000"/>
      <c r="M42" s="2000"/>
      <c r="N42" s="2000"/>
      <c r="O42" s="2000"/>
      <c r="P42" s="2000"/>
      <c r="Q42" s="2000"/>
      <c r="R42" s="2000"/>
      <c r="S42" s="2000"/>
      <c r="T42" s="2000"/>
      <c r="U42" s="2000"/>
      <c r="V42" s="2000"/>
      <c r="W42" s="2000"/>
      <c r="X42" s="2000"/>
      <c r="Y42" s="2000"/>
      <c r="Z42" s="596"/>
      <c r="AA42" s="552" t="s">
        <v>127</v>
      </c>
      <c r="AB42" s="1812" t="s">
        <v>779</v>
      </c>
      <c r="AC42" s="1812"/>
      <c r="AD42" s="1812"/>
      <c r="AE42" s="1812"/>
      <c r="AF42" s="1812"/>
      <c r="AG42" s="1812"/>
      <c r="AH42" s="1812"/>
      <c r="AI42" s="1812"/>
      <c r="AJ42" s="1812"/>
      <c r="AK42" s="1812"/>
      <c r="AL42" s="1228"/>
      <c r="AO42" s="896" t="s">
        <v>15</v>
      </c>
      <c r="AP42" s="885" t="s">
        <v>298</v>
      </c>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897"/>
    </row>
    <row r="43" spans="1:73" ht="14.1" customHeight="1">
      <c r="A43" s="55"/>
      <c r="B43" s="61"/>
      <c r="D43" s="2000"/>
      <c r="E43" s="2000"/>
      <c r="F43" s="2000"/>
      <c r="G43" s="2000"/>
      <c r="H43" s="2000"/>
      <c r="I43" s="2000"/>
      <c r="J43" s="2000"/>
      <c r="K43" s="2000"/>
      <c r="L43" s="2000"/>
      <c r="M43" s="2000"/>
      <c r="N43" s="2000"/>
      <c r="O43" s="2000"/>
      <c r="P43" s="2000"/>
      <c r="Q43" s="2000"/>
      <c r="R43" s="2000"/>
      <c r="S43" s="2000"/>
      <c r="T43" s="2000"/>
      <c r="U43" s="2000"/>
      <c r="V43" s="2000"/>
      <c r="W43" s="2000"/>
      <c r="X43" s="2000"/>
      <c r="Y43" s="2000"/>
      <c r="Z43" s="596"/>
      <c r="AA43" s="71"/>
      <c r="AB43" s="1812"/>
      <c r="AC43" s="1812"/>
      <c r="AD43" s="1812"/>
      <c r="AE43" s="1812"/>
      <c r="AF43" s="1812"/>
      <c r="AG43" s="1812"/>
      <c r="AH43" s="1812"/>
      <c r="AI43" s="1812"/>
      <c r="AJ43" s="1812"/>
      <c r="AK43" s="1812"/>
      <c r="AL43" s="962"/>
      <c r="AO43" s="544"/>
      <c r="AP43" s="1566" t="s">
        <v>299</v>
      </c>
      <c r="AQ43" s="1566"/>
      <c r="AR43" s="1566"/>
      <c r="AS43" s="1566"/>
      <c r="AT43" s="1566"/>
      <c r="AU43" s="1566"/>
      <c r="AV43" s="1566"/>
      <c r="AW43" s="1566"/>
      <c r="AX43" s="1566"/>
      <c r="AY43" s="1566"/>
      <c r="AZ43" s="1566"/>
      <c r="BA43" s="1566"/>
      <c r="BB43" s="1566"/>
      <c r="BC43" s="1566"/>
      <c r="BD43" s="1566"/>
      <c r="BE43" s="1566"/>
      <c r="BF43" s="1566"/>
      <c r="BG43" s="1566"/>
      <c r="BH43" s="1566"/>
      <c r="BI43" s="1566"/>
      <c r="BJ43" s="1566"/>
      <c r="BK43" s="1566"/>
      <c r="BL43" s="1566"/>
      <c r="BM43" s="1566"/>
      <c r="BN43" s="1566"/>
      <c r="BO43" s="1566"/>
      <c r="BP43" s="1566"/>
      <c r="BQ43" s="1566"/>
      <c r="BR43" s="1566"/>
      <c r="BS43" s="1566"/>
      <c r="BT43" s="1566"/>
      <c r="BU43" s="1232"/>
    </row>
    <row r="44" spans="1:73" ht="14.1" customHeight="1">
      <c r="A44" s="55"/>
      <c r="B44" s="66"/>
      <c r="G44" s="54" t="s">
        <v>116</v>
      </c>
      <c r="H44" s="2185"/>
      <c r="I44" s="2185"/>
      <c r="J44" s="2185"/>
      <c r="K44" s="2185"/>
      <c r="L44" s="54" t="s">
        <v>21</v>
      </c>
      <c r="M44" s="2185"/>
      <c r="N44" s="2185"/>
      <c r="O44" s="2083" t="s">
        <v>1358</v>
      </c>
      <c r="P44" s="2083"/>
      <c r="Q44" s="137" t="s">
        <v>127</v>
      </c>
      <c r="Z44" s="62"/>
      <c r="AA44" s="587" t="s">
        <v>127</v>
      </c>
      <c r="AB44" s="1632" t="s">
        <v>902</v>
      </c>
      <c r="AC44" s="1632"/>
      <c r="AD44" s="1632"/>
      <c r="AE44" s="1632"/>
      <c r="AF44" s="1632"/>
      <c r="AG44" s="1632"/>
      <c r="AH44" s="1632"/>
      <c r="AI44" s="1632"/>
      <c r="AJ44" s="1632"/>
      <c r="AK44" s="1632"/>
      <c r="AL44" s="670"/>
      <c r="AO44" s="544"/>
      <c r="AP44" s="1566"/>
      <c r="AQ44" s="1566"/>
      <c r="AR44" s="1566"/>
      <c r="AS44" s="1566"/>
      <c r="AT44" s="1566"/>
      <c r="AU44" s="1566"/>
      <c r="AV44" s="1566"/>
      <c r="AW44" s="1566"/>
      <c r="AX44" s="1566"/>
      <c r="AY44" s="1566"/>
      <c r="AZ44" s="1566"/>
      <c r="BA44" s="1566"/>
      <c r="BB44" s="1566"/>
      <c r="BC44" s="1566"/>
      <c r="BD44" s="1566"/>
      <c r="BE44" s="1566"/>
      <c r="BF44" s="1566"/>
      <c r="BG44" s="1566"/>
      <c r="BH44" s="1566"/>
      <c r="BI44" s="1566"/>
      <c r="BJ44" s="1566"/>
      <c r="BK44" s="1566"/>
      <c r="BL44" s="1566"/>
      <c r="BM44" s="1566"/>
      <c r="BN44" s="1566"/>
      <c r="BO44" s="1566"/>
      <c r="BP44" s="1566"/>
      <c r="BQ44" s="1566"/>
      <c r="BR44" s="1566"/>
      <c r="BS44" s="1566"/>
      <c r="BT44" s="1566"/>
      <c r="BU44" s="1232"/>
    </row>
    <row r="45" spans="1:73" ht="14.1" customHeight="1">
      <c r="A45" s="55"/>
      <c r="B45" s="880"/>
      <c r="C45" s="724"/>
      <c r="D45" s="596"/>
      <c r="E45" s="596"/>
      <c r="F45" s="596"/>
      <c r="G45" s="596"/>
      <c r="H45" s="596"/>
      <c r="I45" s="596"/>
      <c r="J45" s="596"/>
      <c r="K45" s="596"/>
      <c r="L45" s="596"/>
      <c r="M45" s="596"/>
      <c r="N45" s="596"/>
      <c r="O45" s="596"/>
      <c r="P45" s="596"/>
      <c r="Q45" s="596"/>
      <c r="R45" s="596"/>
      <c r="S45" s="596"/>
      <c r="T45" s="596"/>
      <c r="U45" s="596"/>
      <c r="V45" s="596"/>
      <c r="W45" s="596"/>
      <c r="X45" s="596"/>
      <c r="Y45" s="596"/>
      <c r="Z45" s="62"/>
      <c r="AA45" s="587" t="s">
        <v>127</v>
      </c>
      <c r="AB45" s="2163" t="s">
        <v>992</v>
      </c>
      <c r="AC45" s="2163"/>
      <c r="AD45" s="2163"/>
      <c r="AE45" s="2163"/>
      <c r="AF45" s="2163"/>
      <c r="AG45" s="2163"/>
      <c r="AH45" s="2163"/>
      <c r="AI45" s="2163"/>
      <c r="AJ45" s="2163"/>
      <c r="AK45" s="2163"/>
      <c r="AL45" s="670"/>
      <c r="AO45" s="544"/>
      <c r="AP45" s="1566"/>
      <c r="AQ45" s="1566"/>
      <c r="AR45" s="1566"/>
      <c r="AS45" s="1566"/>
      <c r="AT45" s="1566"/>
      <c r="AU45" s="1566"/>
      <c r="AV45" s="1566"/>
      <c r="AW45" s="1566"/>
      <c r="AX45" s="1566"/>
      <c r="AY45" s="1566"/>
      <c r="AZ45" s="1566"/>
      <c r="BA45" s="1566"/>
      <c r="BB45" s="1566"/>
      <c r="BC45" s="1566"/>
      <c r="BD45" s="1566"/>
      <c r="BE45" s="1566"/>
      <c r="BF45" s="1566"/>
      <c r="BG45" s="1566"/>
      <c r="BH45" s="1566"/>
      <c r="BI45" s="1566"/>
      <c r="BJ45" s="1566"/>
      <c r="BK45" s="1566"/>
      <c r="BL45" s="1566"/>
      <c r="BM45" s="1566"/>
      <c r="BN45" s="1566"/>
      <c r="BO45" s="1566"/>
      <c r="BP45" s="1566"/>
      <c r="BQ45" s="1566"/>
      <c r="BR45" s="1566"/>
      <c r="BS45" s="1566"/>
      <c r="BT45" s="1566"/>
      <c r="BU45" s="1232"/>
    </row>
    <row r="46" spans="1:73" ht="14.1" customHeight="1">
      <c r="A46" s="55"/>
      <c r="B46" s="61"/>
      <c r="D46" s="531" t="s">
        <v>467</v>
      </c>
      <c r="E46" s="1815" t="s">
        <v>1359</v>
      </c>
      <c r="F46" s="1815"/>
      <c r="G46" s="1815"/>
      <c r="H46" s="1815"/>
      <c r="I46" s="1815"/>
      <c r="J46" s="1815"/>
      <c r="K46" s="1815"/>
      <c r="L46" s="1815"/>
      <c r="M46" s="1815"/>
      <c r="N46" s="1815"/>
      <c r="O46" s="1815"/>
      <c r="P46" s="1815"/>
      <c r="Q46" s="1815"/>
      <c r="R46" s="1815"/>
      <c r="S46" s="1815"/>
      <c r="T46" s="1815"/>
      <c r="U46" s="1815"/>
      <c r="V46" s="1815"/>
      <c r="W46" s="1815"/>
      <c r="X46" s="1815"/>
      <c r="Y46" s="1815"/>
      <c r="Z46" s="62"/>
      <c r="AL46" s="670"/>
      <c r="AO46" s="600"/>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4"/>
    </row>
    <row r="47" spans="1:73" ht="14.1" customHeight="1">
      <c r="B47" s="61"/>
      <c r="F47" s="2905"/>
      <c r="G47" s="2905"/>
      <c r="H47" s="2905"/>
      <c r="I47" s="2905"/>
      <c r="J47" s="2905"/>
      <c r="K47" s="2905"/>
      <c r="L47" s="2905"/>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L47" s="864"/>
    </row>
    <row r="48" spans="1:73" ht="14.1" customHeight="1">
      <c r="B48" s="66"/>
      <c r="C48" s="531"/>
      <c r="F48" s="2905"/>
      <c r="G48" s="2905"/>
      <c r="H48" s="2905"/>
      <c r="I48" s="2905"/>
      <c r="J48" s="2905"/>
      <c r="K48" s="2905"/>
      <c r="L48" s="2905"/>
      <c r="M48" s="2905"/>
      <c r="N48" s="2905"/>
      <c r="O48" s="2905"/>
      <c r="P48" s="2905"/>
      <c r="Q48" s="2905"/>
      <c r="R48" s="2905"/>
      <c r="S48" s="2905"/>
      <c r="T48" s="2905"/>
      <c r="U48" s="2905"/>
      <c r="V48" s="2905"/>
      <c r="W48" s="2905"/>
      <c r="X48" s="2905"/>
      <c r="Y48" s="2905"/>
      <c r="Z48" s="2905"/>
      <c r="AA48" s="2905"/>
      <c r="AB48" s="2905"/>
      <c r="AC48" s="2905"/>
      <c r="AD48" s="2905"/>
      <c r="AE48" s="2905"/>
      <c r="AF48" s="2905"/>
      <c r="AG48" s="2905"/>
      <c r="AH48" s="2905"/>
      <c r="AI48" s="2905"/>
      <c r="AJ48" s="2905"/>
      <c r="AL48" s="864"/>
    </row>
    <row r="49" spans="1:73" ht="14.1" customHeight="1">
      <c r="B49" s="66"/>
      <c r="F49" s="596"/>
      <c r="G49" s="596"/>
      <c r="H49" s="596"/>
      <c r="I49" s="596"/>
      <c r="J49" s="596"/>
      <c r="K49" s="596"/>
      <c r="L49" s="596"/>
      <c r="M49" s="596"/>
      <c r="N49" s="596"/>
      <c r="O49" s="596"/>
      <c r="P49" s="596"/>
      <c r="Q49" s="596"/>
      <c r="R49" s="596"/>
      <c r="S49" s="596"/>
      <c r="T49" s="596"/>
      <c r="U49" s="596"/>
      <c r="V49" s="596"/>
      <c r="W49" s="596"/>
      <c r="X49" s="596"/>
      <c r="Y49" s="596"/>
      <c r="AA49" s="63"/>
      <c r="AL49" s="670"/>
    </row>
    <row r="50" spans="1:73" ht="14.1" customHeight="1">
      <c r="B50" s="56"/>
      <c r="C50" s="4502" t="s">
        <v>300</v>
      </c>
      <c r="D50" s="4502"/>
      <c r="E50" s="4502"/>
      <c r="F50" s="4502"/>
      <c r="G50" s="4502"/>
      <c r="H50" s="4502"/>
      <c r="I50" s="4502"/>
      <c r="J50" s="4502"/>
      <c r="K50" s="4502"/>
      <c r="L50" s="4502"/>
      <c r="M50" s="4502"/>
      <c r="N50" s="4502"/>
      <c r="O50" s="4502"/>
      <c r="P50" s="4502"/>
      <c r="Q50" s="4502"/>
      <c r="R50" s="4502"/>
      <c r="S50" s="4502"/>
      <c r="T50" s="4502"/>
      <c r="U50" s="4502"/>
      <c r="V50" s="4502"/>
      <c r="W50" s="4502"/>
      <c r="X50" s="4502"/>
      <c r="Y50" s="4502"/>
      <c r="AA50" s="552"/>
      <c r="AB50" s="638"/>
      <c r="AC50" s="638"/>
      <c r="AD50" s="638"/>
      <c r="AE50" s="638"/>
      <c r="AF50" s="638"/>
      <c r="AG50" s="638"/>
      <c r="AH50" s="638"/>
      <c r="AI50" s="638"/>
      <c r="AJ50" s="638"/>
      <c r="AK50" s="638"/>
      <c r="AL50" s="670"/>
      <c r="AO50" s="4275" t="s">
        <v>148</v>
      </c>
      <c r="AP50" s="4275"/>
      <c r="AQ50" s="4275"/>
      <c r="AR50" s="4275"/>
      <c r="AS50" s="4275"/>
      <c r="AT50" s="4275"/>
      <c r="AU50" s="4275"/>
      <c r="AV50" s="4275"/>
      <c r="AW50" s="4275"/>
      <c r="AX50" s="4275"/>
      <c r="AY50" s="4275"/>
      <c r="AZ50" s="4275"/>
      <c r="BA50" s="4275"/>
      <c r="BB50" s="4275"/>
      <c r="BC50" s="4275"/>
      <c r="BD50" s="4275"/>
      <c r="BE50" s="4275"/>
      <c r="BF50" s="4275"/>
      <c r="BG50" s="4275"/>
      <c r="BH50" s="4275"/>
      <c r="BI50" s="4275"/>
      <c r="BJ50" s="4275"/>
      <c r="BK50" s="4275"/>
      <c r="BL50" s="4275"/>
      <c r="BM50" s="4275"/>
      <c r="BN50" s="4275"/>
      <c r="BO50" s="4275"/>
      <c r="BP50" s="4275"/>
      <c r="BQ50" s="4275"/>
      <c r="BR50" s="4275"/>
      <c r="BS50" s="4275"/>
      <c r="BT50" s="4275"/>
      <c r="BU50" s="4275"/>
    </row>
    <row r="51" spans="1:73" ht="14.1" customHeight="1">
      <c r="B51" s="1814" t="s">
        <v>454</v>
      </c>
      <c r="C51" s="1675"/>
      <c r="D51" s="2000" t="s">
        <v>1361</v>
      </c>
      <c r="E51" s="2000"/>
      <c r="F51" s="2000"/>
      <c r="G51" s="2000"/>
      <c r="H51" s="2000"/>
      <c r="I51" s="2000"/>
      <c r="J51" s="2000"/>
      <c r="K51" s="2000"/>
      <c r="L51" s="2000"/>
      <c r="M51" s="2000"/>
      <c r="N51" s="2000"/>
      <c r="O51" s="2000"/>
      <c r="P51" s="2000"/>
      <c r="Q51" s="2000"/>
      <c r="R51" s="2000"/>
      <c r="S51" s="2000"/>
      <c r="T51" s="2000"/>
      <c r="U51" s="2000"/>
      <c r="V51" s="2000"/>
      <c r="W51" s="2000"/>
      <c r="X51" s="2000"/>
      <c r="Y51" s="2000"/>
      <c r="AA51" s="552" t="s">
        <v>150</v>
      </c>
      <c r="AB51" s="1812" t="s">
        <v>1370</v>
      </c>
      <c r="AC51" s="1812"/>
      <c r="AD51" s="1812"/>
      <c r="AE51" s="1812"/>
      <c r="AF51" s="1812"/>
      <c r="AG51" s="1812"/>
      <c r="AH51" s="1812"/>
      <c r="AI51" s="1812"/>
      <c r="AJ51" s="1812"/>
      <c r="AK51" s="1812"/>
      <c r="AL51" s="670"/>
      <c r="AO51" s="893"/>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1230"/>
    </row>
    <row r="52" spans="1:73" ht="14.1" customHeight="1">
      <c r="B52" s="1201"/>
      <c r="C52" s="732"/>
      <c r="D52" s="2000"/>
      <c r="E52" s="2000"/>
      <c r="F52" s="2000"/>
      <c r="G52" s="2000"/>
      <c r="H52" s="2000"/>
      <c r="I52" s="2000"/>
      <c r="J52" s="2000"/>
      <c r="K52" s="2000"/>
      <c r="L52" s="2000"/>
      <c r="M52" s="2000"/>
      <c r="N52" s="2000"/>
      <c r="O52" s="2000"/>
      <c r="P52" s="2000"/>
      <c r="Q52" s="2000"/>
      <c r="R52" s="2000"/>
      <c r="S52" s="2000"/>
      <c r="T52" s="2000"/>
      <c r="U52" s="2000"/>
      <c r="V52" s="2000"/>
      <c r="W52" s="2000"/>
      <c r="X52" s="2000"/>
      <c r="Y52" s="2000"/>
      <c r="AA52" s="1208"/>
      <c r="AB52" s="1812"/>
      <c r="AC52" s="1812"/>
      <c r="AD52" s="1812"/>
      <c r="AE52" s="1812"/>
      <c r="AF52" s="1812"/>
      <c r="AG52" s="1812"/>
      <c r="AH52" s="1812"/>
      <c r="AI52" s="1812"/>
      <c r="AJ52" s="1812"/>
      <c r="AK52" s="1812"/>
      <c r="AL52" s="670"/>
      <c r="AO52" s="896" t="s">
        <v>15</v>
      </c>
      <c r="AP52" s="885" t="s">
        <v>1364</v>
      </c>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847"/>
      <c r="BO52" s="118"/>
      <c r="BP52" s="118"/>
      <c r="BQ52" s="118"/>
      <c r="BR52" s="118"/>
      <c r="BS52" s="118"/>
      <c r="BT52" s="118"/>
      <c r="BU52" s="897"/>
    </row>
    <row r="53" spans="1:73" ht="14.1" customHeight="1">
      <c r="B53" s="1213"/>
      <c r="C53" s="1218"/>
      <c r="D53" s="596"/>
      <c r="E53" s="596"/>
      <c r="F53" s="596"/>
      <c r="G53" s="596"/>
      <c r="H53" s="596"/>
      <c r="I53" s="596"/>
      <c r="J53" s="596"/>
      <c r="K53" s="596"/>
      <c r="L53" s="596"/>
      <c r="M53" s="596"/>
      <c r="N53" s="596"/>
      <c r="O53" s="596"/>
      <c r="P53" s="596"/>
      <c r="Q53" s="596"/>
      <c r="R53" s="596"/>
      <c r="S53" s="596"/>
      <c r="T53" s="596"/>
      <c r="U53" s="596"/>
      <c r="V53" s="596"/>
      <c r="W53" s="596"/>
      <c r="X53" s="596"/>
      <c r="Y53" s="596"/>
      <c r="AA53" s="1208"/>
      <c r="AB53" s="1812"/>
      <c r="AC53" s="1812"/>
      <c r="AD53" s="1812"/>
      <c r="AE53" s="1812"/>
      <c r="AF53" s="1812"/>
      <c r="AG53" s="1812"/>
      <c r="AH53" s="1812"/>
      <c r="AI53" s="1812"/>
      <c r="AJ53" s="1812"/>
      <c r="AK53" s="1812"/>
      <c r="AL53" s="670"/>
      <c r="AO53" s="544"/>
      <c r="AP53" s="4501" t="s">
        <v>1366</v>
      </c>
      <c r="AQ53" s="4501"/>
      <c r="AR53" s="4501"/>
      <c r="AS53" s="4501"/>
      <c r="AT53" s="4501"/>
      <c r="AU53" s="4501"/>
      <c r="AV53" s="4501"/>
      <c r="AW53" s="4501"/>
      <c r="AX53" s="4501"/>
      <c r="AY53" s="4501"/>
      <c r="AZ53" s="4501"/>
      <c r="BA53" s="4501"/>
      <c r="BB53" s="4501"/>
      <c r="BC53" s="4501"/>
      <c r="BD53" s="4501"/>
      <c r="BE53" s="4501"/>
      <c r="BF53" s="4501"/>
      <c r="BG53" s="4501"/>
      <c r="BH53" s="4501"/>
      <c r="BI53" s="4501"/>
      <c r="BJ53" s="4501"/>
      <c r="BK53" s="4501"/>
      <c r="BL53" s="4501"/>
      <c r="BM53" s="4501"/>
      <c r="BN53" s="4501"/>
      <c r="BO53" s="4501"/>
      <c r="BP53" s="4501"/>
      <c r="BQ53" s="4501"/>
      <c r="BR53" s="4501"/>
      <c r="BS53" s="4501"/>
      <c r="BT53" s="4501"/>
      <c r="BU53" s="1231"/>
    </row>
    <row r="54" spans="1:73" ht="14.1" customHeight="1">
      <c r="B54" s="1814" t="s">
        <v>453</v>
      </c>
      <c r="C54" s="1675"/>
      <c r="D54" s="2000" t="s">
        <v>1365</v>
      </c>
      <c r="E54" s="2000"/>
      <c r="F54" s="2000"/>
      <c r="G54" s="2000"/>
      <c r="H54" s="2000"/>
      <c r="I54" s="2000"/>
      <c r="J54" s="2000"/>
      <c r="K54" s="2000"/>
      <c r="L54" s="2000"/>
      <c r="M54" s="2000"/>
      <c r="N54" s="2000"/>
      <c r="O54" s="2000"/>
      <c r="P54" s="2000"/>
      <c r="Q54" s="2000"/>
      <c r="R54" s="2000"/>
      <c r="S54" s="2000"/>
      <c r="T54" s="2000"/>
      <c r="U54" s="2000"/>
      <c r="V54" s="2000"/>
      <c r="W54" s="2000"/>
      <c r="X54" s="2000"/>
      <c r="Y54" s="2000"/>
      <c r="AA54" s="1208"/>
      <c r="AB54" s="1812"/>
      <c r="AC54" s="1812"/>
      <c r="AD54" s="1812"/>
      <c r="AE54" s="1812"/>
      <c r="AF54" s="1812"/>
      <c r="AG54" s="1812"/>
      <c r="AH54" s="1812"/>
      <c r="AI54" s="1812"/>
      <c r="AJ54" s="1812"/>
      <c r="AK54" s="1812"/>
      <c r="AL54" s="670"/>
      <c r="AO54" s="544"/>
      <c r="AP54" s="4501"/>
      <c r="AQ54" s="4501"/>
      <c r="AR54" s="4501"/>
      <c r="AS54" s="4501"/>
      <c r="AT54" s="4501"/>
      <c r="AU54" s="4501"/>
      <c r="AV54" s="4501"/>
      <c r="AW54" s="4501"/>
      <c r="AX54" s="4501"/>
      <c r="AY54" s="4501"/>
      <c r="AZ54" s="4501"/>
      <c r="BA54" s="4501"/>
      <c r="BB54" s="4501"/>
      <c r="BC54" s="4501"/>
      <c r="BD54" s="4501"/>
      <c r="BE54" s="4501"/>
      <c r="BF54" s="4501"/>
      <c r="BG54" s="4501"/>
      <c r="BH54" s="4501"/>
      <c r="BI54" s="4501"/>
      <c r="BJ54" s="4501"/>
      <c r="BK54" s="4501"/>
      <c r="BL54" s="4501"/>
      <c r="BM54" s="4501"/>
      <c r="BN54" s="4501"/>
      <c r="BO54" s="4501"/>
      <c r="BP54" s="4501"/>
      <c r="BQ54" s="4501"/>
      <c r="BR54" s="4501"/>
      <c r="BS54" s="4501"/>
      <c r="BT54" s="4501"/>
      <c r="BU54" s="1231"/>
    </row>
    <row r="55" spans="1:73" ht="14.1" customHeight="1">
      <c r="B55" s="1203"/>
      <c r="C55" s="732"/>
      <c r="D55" s="2000"/>
      <c r="E55" s="2000"/>
      <c r="F55" s="2000"/>
      <c r="G55" s="2000"/>
      <c r="H55" s="2000"/>
      <c r="I55" s="2000"/>
      <c r="J55" s="2000"/>
      <c r="K55" s="2000"/>
      <c r="L55" s="2000"/>
      <c r="M55" s="2000"/>
      <c r="N55" s="2000"/>
      <c r="O55" s="2000"/>
      <c r="P55" s="2000"/>
      <c r="Q55" s="2000"/>
      <c r="R55" s="2000"/>
      <c r="S55" s="2000"/>
      <c r="T55" s="2000"/>
      <c r="U55" s="2000"/>
      <c r="V55" s="2000"/>
      <c r="W55" s="2000"/>
      <c r="X55" s="2000"/>
      <c r="Y55" s="2000"/>
      <c r="AA55" s="1208"/>
      <c r="AB55" s="1812"/>
      <c r="AC55" s="1812"/>
      <c r="AD55" s="1812"/>
      <c r="AE55" s="1812"/>
      <c r="AF55" s="1812"/>
      <c r="AG55" s="1812"/>
      <c r="AH55" s="1812"/>
      <c r="AI55" s="1812"/>
      <c r="AJ55" s="1812"/>
      <c r="AK55" s="1812"/>
      <c r="AL55" s="670"/>
      <c r="AO55" s="544"/>
      <c r="AP55" s="4501"/>
      <c r="AQ55" s="4501"/>
      <c r="AR55" s="4501"/>
      <c r="AS55" s="4501"/>
      <c r="AT55" s="4501"/>
      <c r="AU55" s="4501"/>
      <c r="AV55" s="4501"/>
      <c r="AW55" s="4501"/>
      <c r="AX55" s="4501"/>
      <c r="AY55" s="4501"/>
      <c r="AZ55" s="4501"/>
      <c r="BA55" s="4501"/>
      <c r="BB55" s="4501"/>
      <c r="BC55" s="4501"/>
      <c r="BD55" s="4501"/>
      <c r="BE55" s="4501"/>
      <c r="BF55" s="4501"/>
      <c r="BG55" s="4501"/>
      <c r="BH55" s="4501"/>
      <c r="BI55" s="4501"/>
      <c r="BJ55" s="4501"/>
      <c r="BK55" s="4501"/>
      <c r="BL55" s="4501"/>
      <c r="BM55" s="4501"/>
      <c r="BN55" s="4501"/>
      <c r="BO55" s="4501"/>
      <c r="BP55" s="4501"/>
      <c r="BQ55" s="4501"/>
      <c r="BR55" s="4501"/>
      <c r="BS55" s="4501"/>
      <c r="BT55" s="4501"/>
      <c r="BU55" s="1231"/>
    </row>
    <row r="56" spans="1:73" ht="14.1" customHeight="1">
      <c r="B56" s="66"/>
      <c r="AA56" s="873"/>
      <c r="AB56" s="1812"/>
      <c r="AC56" s="1812"/>
      <c r="AD56" s="1812"/>
      <c r="AE56" s="1812"/>
      <c r="AF56" s="1812"/>
      <c r="AG56" s="1812"/>
      <c r="AH56" s="1812"/>
      <c r="AI56" s="1812"/>
      <c r="AJ56" s="1812"/>
      <c r="AK56" s="1812"/>
      <c r="AL56" s="670"/>
      <c r="AO56" s="544"/>
      <c r="AP56" s="4501"/>
      <c r="AQ56" s="4501"/>
      <c r="AR56" s="4501"/>
      <c r="AS56" s="4501"/>
      <c r="AT56" s="4501"/>
      <c r="AU56" s="4501"/>
      <c r="AV56" s="4501"/>
      <c r="AW56" s="4501"/>
      <c r="AX56" s="4501"/>
      <c r="AY56" s="4501"/>
      <c r="AZ56" s="4501"/>
      <c r="BA56" s="4501"/>
      <c r="BB56" s="4501"/>
      <c r="BC56" s="4501"/>
      <c r="BD56" s="4501"/>
      <c r="BE56" s="4501"/>
      <c r="BF56" s="4501"/>
      <c r="BG56" s="4501"/>
      <c r="BH56" s="4501"/>
      <c r="BI56" s="4501"/>
      <c r="BJ56" s="4501"/>
      <c r="BK56" s="4501"/>
      <c r="BL56" s="4501"/>
      <c r="BM56" s="4501"/>
      <c r="BN56" s="4501"/>
      <c r="BO56" s="4501"/>
      <c r="BP56" s="4501"/>
      <c r="BQ56" s="4501"/>
      <c r="BR56" s="4501"/>
      <c r="BS56" s="4501"/>
      <c r="BT56" s="4501"/>
      <c r="BU56" s="1231"/>
    </row>
    <row r="57" spans="1:73" ht="14.1" customHeight="1">
      <c r="B57" s="1814" t="s">
        <v>448</v>
      </c>
      <c r="C57" s="1675"/>
      <c r="D57" s="2000" t="s">
        <v>1367</v>
      </c>
      <c r="E57" s="2000"/>
      <c r="F57" s="2000"/>
      <c r="G57" s="2000"/>
      <c r="H57" s="2000"/>
      <c r="I57" s="2000"/>
      <c r="J57" s="2000"/>
      <c r="K57" s="2000"/>
      <c r="L57" s="2000"/>
      <c r="M57" s="2000"/>
      <c r="N57" s="2000"/>
      <c r="O57" s="2000"/>
      <c r="P57" s="2000"/>
      <c r="Q57" s="2000"/>
      <c r="R57" s="2000"/>
      <c r="S57" s="2000"/>
      <c r="T57" s="2000"/>
      <c r="U57" s="2000"/>
      <c r="V57" s="2000"/>
      <c r="W57" s="2000"/>
      <c r="X57" s="2000"/>
      <c r="Y57" s="2000"/>
      <c r="AA57" s="1207"/>
      <c r="AB57" s="1812"/>
      <c r="AC57" s="1812"/>
      <c r="AD57" s="1812"/>
      <c r="AE57" s="1812"/>
      <c r="AF57" s="1812"/>
      <c r="AG57" s="1812"/>
      <c r="AH57" s="1812"/>
      <c r="AI57" s="1812"/>
      <c r="AJ57" s="1812"/>
      <c r="AK57" s="1812"/>
      <c r="AL57" s="670"/>
      <c r="AO57" s="544"/>
      <c r="AP57" s="4501"/>
      <c r="AQ57" s="4501"/>
      <c r="AR57" s="4501"/>
      <c r="AS57" s="4501"/>
      <c r="AT57" s="4501"/>
      <c r="AU57" s="4501"/>
      <c r="AV57" s="4501"/>
      <c r="AW57" s="4501"/>
      <c r="AX57" s="4501"/>
      <c r="AY57" s="4501"/>
      <c r="AZ57" s="4501"/>
      <c r="BA57" s="4501"/>
      <c r="BB57" s="4501"/>
      <c r="BC57" s="4501"/>
      <c r="BD57" s="4501"/>
      <c r="BE57" s="4501"/>
      <c r="BF57" s="4501"/>
      <c r="BG57" s="4501"/>
      <c r="BH57" s="4501"/>
      <c r="BI57" s="4501"/>
      <c r="BJ57" s="4501"/>
      <c r="BK57" s="4501"/>
      <c r="BL57" s="4501"/>
      <c r="BM57" s="4501"/>
      <c r="BN57" s="4501"/>
      <c r="BO57" s="4501"/>
      <c r="BP57" s="4501"/>
      <c r="BQ57" s="4501"/>
      <c r="BR57" s="4501"/>
      <c r="BS57" s="4501"/>
      <c r="BT57" s="4501"/>
      <c r="BU57" s="1231"/>
    </row>
    <row r="58" spans="1:73" ht="14.1" customHeight="1">
      <c r="B58" s="1213"/>
      <c r="C58" s="1218"/>
      <c r="D58" s="2000"/>
      <c r="E58" s="2000"/>
      <c r="F58" s="2000"/>
      <c r="G58" s="2000"/>
      <c r="H58" s="2000"/>
      <c r="I58" s="2000"/>
      <c r="J58" s="2000"/>
      <c r="K58" s="2000"/>
      <c r="L58" s="2000"/>
      <c r="M58" s="2000"/>
      <c r="N58" s="2000"/>
      <c r="O58" s="2000"/>
      <c r="P58" s="2000"/>
      <c r="Q58" s="2000"/>
      <c r="R58" s="2000"/>
      <c r="S58" s="2000"/>
      <c r="T58" s="2000"/>
      <c r="U58" s="2000"/>
      <c r="V58" s="2000"/>
      <c r="W58" s="2000"/>
      <c r="X58" s="2000"/>
      <c r="Y58" s="2000"/>
      <c r="AA58" s="1207"/>
      <c r="AB58" s="1812"/>
      <c r="AC58" s="1812"/>
      <c r="AD58" s="1812"/>
      <c r="AE58" s="1812"/>
      <c r="AF58" s="1812"/>
      <c r="AG58" s="1812"/>
      <c r="AH58" s="1812"/>
      <c r="AI58" s="1812"/>
      <c r="AJ58" s="1812"/>
      <c r="AK58" s="1812"/>
      <c r="AL58" s="670"/>
      <c r="AO58" s="544"/>
      <c r="AP58" s="4501"/>
      <c r="AQ58" s="4501"/>
      <c r="AR58" s="4501"/>
      <c r="AS58" s="4501"/>
      <c r="AT58" s="4501"/>
      <c r="AU58" s="4501"/>
      <c r="AV58" s="4501"/>
      <c r="AW58" s="4501"/>
      <c r="AX58" s="4501"/>
      <c r="AY58" s="4501"/>
      <c r="AZ58" s="4501"/>
      <c r="BA58" s="4501"/>
      <c r="BB58" s="4501"/>
      <c r="BC58" s="4501"/>
      <c r="BD58" s="4501"/>
      <c r="BE58" s="4501"/>
      <c r="BF58" s="4501"/>
      <c r="BG58" s="4501"/>
      <c r="BH58" s="4501"/>
      <c r="BI58" s="4501"/>
      <c r="BJ58" s="4501"/>
      <c r="BK58" s="4501"/>
      <c r="BL58" s="4501"/>
      <c r="BM58" s="4501"/>
      <c r="BN58" s="4501"/>
      <c r="BO58" s="4501"/>
      <c r="BP58" s="4501"/>
      <c r="BQ58" s="4501"/>
      <c r="BR58" s="4501"/>
      <c r="BS58" s="4501"/>
      <c r="BT58" s="4501"/>
      <c r="BU58" s="1231"/>
    </row>
    <row r="59" spans="1:73" ht="14.1" customHeight="1">
      <c r="A59" s="55"/>
      <c r="B59" s="61"/>
      <c r="D59" s="55"/>
      <c r="E59" s="55"/>
      <c r="F59" s="55"/>
      <c r="G59" s="55"/>
      <c r="H59" s="55"/>
      <c r="I59" s="55"/>
      <c r="J59" s="55"/>
      <c r="K59" s="55"/>
      <c r="L59" s="55"/>
      <c r="M59" s="55"/>
      <c r="N59" s="55"/>
      <c r="O59" s="55"/>
      <c r="P59" s="55"/>
      <c r="Q59" s="55"/>
      <c r="R59" s="55"/>
      <c r="T59" s="55"/>
      <c r="U59" s="55"/>
      <c r="V59" s="55"/>
      <c r="W59" s="55"/>
      <c r="X59" s="55"/>
      <c r="Y59" s="55"/>
      <c r="Z59" s="1131"/>
      <c r="AA59" s="1235"/>
      <c r="AB59" s="1812"/>
      <c r="AC59" s="1812"/>
      <c r="AD59" s="1812"/>
      <c r="AE59" s="1812"/>
      <c r="AF59" s="1812"/>
      <c r="AG59" s="1812"/>
      <c r="AH59" s="1812"/>
      <c r="AI59" s="1812"/>
      <c r="AJ59" s="1812"/>
      <c r="AK59" s="1812"/>
      <c r="AL59" s="962"/>
      <c r="AO59" s="544"/>
      <c r="AP59" s="4501"/>
      <c r="AQ59" s="4501"/>
      <c r="AR59" s="4501"/>
      <c r="AS59" s="4501"/>
      <c r="AT59" s="4501"/>
      <c r="AU59" s="4501"/>
      <c r="AV59" s="4501"/>
      <c r="AW59" s="4501"/>
      <c r="AX59" s="4501"/>
      <c r="AY59" s="4501"/>
      <c r="AZ59" s="4501"/>
      <c r="BA59" s="4501"/>
      <c r="BB59" s="4501"/>
      <c r="BC59" s="4501"/>
      <c r="BD59" s="4501"/>
      <c r="BE59" s="4501"/>
      <c r="BF59" s="4501"/>
      <c r="BG59" s="4501"/>
      <c r="BH59" s="4501"/>
      <c r="BI59" s="4501"/>
      <c r="BJ59" s="4501"/>
      <c r="BK59" s="4501"/>
      <c r="BL59" s="4501"/>
      <c r="BM59" s="4501"/>
      <c r="BN59" s="4501"/>
      <c r="BO59" s="4501"/>
      <c r="BP59" s="4501"/>
      <c r="BQ59" s="4501"/>
      <c r="BR59" s="4501"/>
      <c r="BS59" s="4501"/>
      <c r="BT59" s="4501"/>
      <c r="BU59" s="1231"/>
    </row>
    <row r="60" spans="1:73" ht="14.1" customHeight="1">
      <c r="A60" s="55"/>
      <c r="B60" s="1814" t="s">
        <v>465</v>
      </c>
      <c r="C60" s="1675"/>
      <c r="D60" s="2000" t="s">
        <v>1369</v>
      </c>
      <c r="E60" s="2000"/>
      <c r="F60" s="2000"/>
      <c r="G60" s="2000"/>
      <c r="H60" s="2000"/>
      <c r="I60" s="2000"/>
      <c r="J60" s="2000"/>
      <c r="K60" s="2000"/>
      <c r="L60" s="2000"/>
      <c r="M60" s="2000"/>
      <c r="N60" s="2000"/>
      <c r="O60" s="2000"/>
      <c r="P60" s="2000"/>
      <c r="Q60" s="2000"/>
      <c r="R60" s="2000"/>
      <c r="S60" s="2000"/>
      <c r="T60" s="2000"/>
      <c r="U60" s="2000"/>
      <c r="V60" s="2000"/>
      <c r="W60" s="2000"/>
      <c r="X60" s="2000"/>
      <c r="Y60" s="2000"/>
      <c r="Z60" s="1131"/>
      <c r="AA60" s="1235" t="s">
        <v>127</v>
      </c>
      <c r="AB60" s="4504" t="s">
        <v>1362</v>
      </c>
      <c r="AC60" s="4504"/>
      <c r="AD60" s="4504"/>
      <c r="AE60" s="4504"/>
      <c r="AF60" s="4504"/>
      <c r="AG60" s="4504"/>
      <c r="AH60" s="4504"/>
      <c r="AI60" s="4504"/>
      <c r="AJ60" s="4504"/>
      <c r="AK60" s="4504"/>
      <c r="AL60" s="962"/>
      <c r="AO60" s="544"/>
      <c r="AP60" s="4501"/>
      <c r="AQ60" s="4501"/>
      <c r="AR60" s="4501"/>
      <c r="AS60" s="4501"/>
      <c r="AT60" s="4501"/>
      <c r="AU60" s="4501"/>
      <c r="AV60" s="4501"/>
      <c r="AW60" s="4501"/>
      <c r="AX60" s="4501"/>
      <c r="AY60" s="4501"/>
      <c r="AZ60" s="4501"/>
      <c r="BA60" s="4501"/>
      <c r="BB60" s="4501"/>
      <c r="BC60" s="4501"/>
      <c r="BD60" s="4501"/>
      <c r="BE60" s="4501"/>
      <c r="BF60" s="4501"/>
      <c r="BG60" s="4501"/>
      <c r="BH60" s="4501"/>
      <c r="BI60" s="4501"/>
      <c r="BJ60" s="4501"/>
      <c r="BK60" s="4501"/>
      <c r="BL60" s="4501"/>
      <c r="BM60" s="4501"/>
      <c r="BN60" s="4501"/>
      <c r="BO60" s="4501"/>
      <c r="BP60" s="4501"/>
      <c r="BQ60" s="4501"/>
      <c r="BR60" s="4501"/>
      <c r="BS60" s="4501"/>
      <c r="BT60" s="4501"/>
      <c r="BU60" s="1231"/>
    </row>
    <row r="61" spans="1:73" ht="14.1" customHeight="1">
      <c r="B61" s="1201"/>
      <c r="C61" s="1206"/>
      <c r="D61" s="2000"/>
      <c r="E61" s="2000"/>
      <c r="F61" s="2000"/>
      <c r="G61" s="2000"/>
      <c r="H61" s="2000"/>
      <c r="I61" s="2000"/>
      <c r="J61" s="2000"/>
      <c r="K61" s="2000"/>
      <c r="L61" s="2000"/>
      <c r="M61" s="2000"/>
      <c r="N61" s="2000"/>
      <c r="O61" s="2000"/>
      <c r="P61" s="2000"/>
      <c r="Q61" s="2000"/>
      <c r="R61" s="2000"/>
      <c r="S61" s="2000"/>
      <c r="T61" s="2000"/>
      <c r="U61" s="2000"/>
      <c r="V61" s="2000"/>
      <c r="W61" s="2000"/>
      <c r="X61" s="2000"/>
      <c r="Y61" s="2000"/>
      <c r="Z61" s="62"/>
      <c r="AA61" s="1225"/>
      <c r="AB61" s="4504"/>
      <c r="AC61" s="4504"/>
      <c r="AD61" s="4504"/>
      <c r="AE61" s="4504"/>
      <c r="AF61" s="4504"/>
      <c r="AG61" s="4504"/>
      <c r="AH61" s="4504"/>
      <c r="AI61" s="4504"/>
      <c r="AJ61" s="4504"/>
      <c r="AK61" s="4504"/>
      <c r="AL61" s="64"/>
      <c r="AO61" s="544"/>
      <c r="AP61" s="4501"/>
      <c r="AQ61" s="4501"/>
      <c r="AR61" s="4501"/>
      <c r="AS61" s="4501"/>
      <c r="AT61" s="4501"/>
      <c r="AU61" s="4501"/>
      <c r="AV61" s="4501"/>
      <c r="AW61" s="4501"/>
      <c r="AX61" s="4501"/>
      <c r="AY61" s="4501"/>
      <c r="AZ61" s="4501"/>
      <c r="BA61" s="4501"/>
      <c r="BB61" s="4501"/>
      <c r="BC61" s="4501"/>
      <c r="BD61" s="4501"/>
      <c r="BE61" s="4501"/>
      <c r="BF61" s="4501"/>
      <c r="BG61" s="4501"/>
      <c r="BH61" s="4501"/>
      <c r="BI61" s="4501"/>
      <c r="BJ61" s="4501"/>
      <c r="BK61" s="4501"/>
      <c r="BL61" s="4501"/>
      <c r="BM61" s="4501"/>
      <c r="BN61" s="4501"/>
      <c r="BO61" s="4501"/>
      <c r="BP61" s="4501"/>
      <c r="BQ61" s="4501"/>
      <c r="BR61" s="4501"/>
      <c r="BS61" s="4501"/>
      <c r="BT61" s="4501"/>
      <c r="BU61" s="1231"/>
    </row>
    <row r="62" spans="1:73" ht="9" customHeight="1" thickBot="1">
      <c r="B62" s="642"/>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643"/>
      <c r="AB62" s="128"/>
      <c r="AC62" s="128"/>
      <c r="AD62" s="128"/>
      <c r="AE62" s="128"/>
      <c r="AF62" s="128"/>
      <c r="AG62" s="128"/>
      <c r="AH62" s="128"/>
      <c r="AI62" s="128"/>
      <c r="AJ62" s="128"/>
      <c r="AK62" s="128"/>
      <c r="AL62" s="802"/>
      <c r="AO62" s="1236"/>
      <c r="AP62" s="4503"/>
      <c r="AQ62" s="4503"/>
      <c r="AR62" s="4503"/>
      <c r="AS62" s="4503"/>
      <c r="AT62" s="4503"/>
      <c r="AU62" s="4503"/>
      <c r="AV62" s="4503"/>
      <c r="AW62" s="4503"/>
      <c r="AX62" s="4503"/>
      <c r="AY62" s="4503"/>
      <c r="AZ62" s="4503"/>
      <c r="BA62" s="4503"/>
      <c r="BB62" s="4503"/>
      <c r="BC62" s="4503"/>
      <c r="BD62" s="4503"/>
      <c r="BE62" s="4503"/>
      <c r="BF62" s="4503"/>
      <c r="BG62" s="4503"/>
      <c r="BH62" s="4503"/>
      <c r="BI62" s="4503"/>
      <c r="BJ62" s="4503"/>
      <c r="BK62" s="4503"/>
      <c r="BL62" s="4503"/>
      <c r="BM62" s="4503"/>
      <c r="BN62" s="4503"/>
      <c r="BO62" s="4503"/>
      <c r="BP62" s="4503"/>
      <c r="BQ62" s="4503"/>
      <c r="BR62" s="4503"/>
      <c r="BS62" s="4503"/>
      <c r="BT62" s="4503"/>
      <c r="BU62" s="1237"/>
    </row>
    <row r="63" spans="1:73" ht="9.75" customHeight="1"/>
    <row r="73" spans="1:1">
      <c r="A73" s="55"/>
    </row>
    <row r="75" spans="1:1" ht="14.1" customHeight="1"/>
  </sheetData>
  <sheetProtection algorithmName="SHA-512" hashValue="sIfqxUavmrGpla5IqGMXmvo2ONHe1xdxN2sTqvpITHC0v86CtkrCtMuqW/+3sPYF+fctq8dnGZuqXXisj7Mjbg==" saltValue="mPtkqjLVPUXjXko6/3vqNA==" spinCount="100000" sheet="1" objects="1" scenarios="1"/>
  <mergeCells count="60">
    <mergeCell ref="AO50:BU50"/>
    <mergeCell ref="AP53:BT62"/>
    <mergeCell ref="B57:C57"/>
    <mergeCell ref="D57:Y58"/>
    <mergeCell ref="AB51:AK59"/>
    <mergeCell ref="AB60:AK61"/>
    <mergeCell ref="B60:C60"/>
    <mergeCell ref="D60:Y61"/>
    <mergeCell ref="C50:Y50"/>
    <mergeCell ref="B51:C51"/>
    <mergeCell ref="D51:Y52"/>
    <mergeCell ref="B54:C54"/>
    <mergeCell ref="D54:Y55"/>
    <mergeCell ref="E5:Z5"/>
    <mergeCell ref="D10:Y12"/>
    <mergeCell ref="B14:C14"/>
    <mergeCell ref="A1:AL1"/>
    <mergeCell ref="B3:Z3"/>
    <mergeCell ref="AA3:AL3"/>
    <mergeCell ref="C19:Y19"/>
    <mergeCell ref="F6:AJ7"/>
    <mergeCell ref="C9:Y9"/>
    <mergeCell ref="B10:C10"/>
    <mergeCell ref="AB10:AK11"/>
    <mergeCell ref="B17:C17"/>
    <mergeCell ref="B20:C20"/>
    <mergeCell ref="D20:Y20"/>
    <mergeCell ref="AB20:AK21"/>
    <mergeCell ref="F21:L21"/>
    <mergeCell ref="M21:N21"/>
    <mergeCell ref="P21:Q21"/>
    <mergeCell ref="S21:T21"/>
    <mergeCell ref="AP31:BT41"/>
    <mergeCell ref="D42:Y43"/>
    <mergeCell ref="F39:AJ40"/>
    <mergeCell ref="F47:AJ48"/>
    <mergeCell ref="D14:Y17"/>
    <mergeCell ref="AB12:AK17"/>
    <mergeCell ref="AB45:AK45"/>
    <mergeCell ref="E46:Y46"/>
    <mergeCell ref="AP43:BT45"/>
    <mergeCell ref="AB42:AK43"/>
    <mergeCell ref="H44:I44"/>
    <mergeCell ref="J44:K44"/>
    <mergeCell ref="M44:N44"/>
    <mergeCell ref="O44:P44"/>
    <mergeCell ref="AB44:AK44"/>
    <mergeCell ref="D35:Y36"/>
    <mergeCell ref="B42:C42"/>
    <mergeCell ref="AB22:AK23"/>
    <mergeCell ref="E23:Y23"/>
    <mergeCell ref="F24:AJ26"/>
    <mergeCell ref="B28:C28"/>
    <mergeCell ref="D28:Y29"/>
    <mergeCell ref="AB28:AK29"/>
    <mergeCell ref="E30:Y30"/>
    <mergeCell ref="F31:AJ33"/>
    <mergeCell ref="B35:C35"/>
    <mergeCell ref="AB35:AK38"/>
    <mergeCell ref="E38:Y38"/>
  </mergeCells>
  <phoneticPr fontId="4"/>
  <conditionalFormatting sqref="F6">
    <cfRule type="containsBlanks" dxfId="30" priority="7">
      <formula>LEN(TRIM(F6))=0</formula>
    </cfRule>
  </conditionalFormatting>
  <conditionalFormatting sqref="F24:F25">
    <cfRule type="containsBlanks" dxfId="29" priority="6">
      <formula>LEN(TRIM(F24))=0</formula>
    </cfRule>
  </conditionalFormatting>
  <conditionalFormatting sqref="F31:F32">
    <cfRule type="containsBlanks" dxfId="28" priority="5">
      <formula>LEN(TRIM(F31))=0</formula>
    </cfRule>
  </conditionalFormatting>
  <conditionalFormatting sqref="F39">
    <cfRule type="containsBlanks" dxfId="27" priority="4">
      <formula>LEN(TRIM(F39))=0</formula>
    </cfRule>
  </conditionalFormatting>
  <conditionalFormatting sqref="F47">
    <cfRule type="containsBlanks" dxfId="26" priority="1">
      <formula>LEN(TRIM(F47))=0</formula>
    </cfRule>
  </conditionalFormatting>
  <conditionalFormatting sqref="H44:I44">
    <cfRule type="containsBlanks" dxfId="25" priority="3">
      <formula>LEN(TRIM(H44))=0</formula>
    </cfRule>
  </conditionalFormatting>
  <conditionalFormatting sqref="J44:K44 M44:N44">
    <cfRule type="containsBlanks" dxfId="24" priority="2">
      <formula>LEN(TRIM(J44))=0</formula>
    </cfRule>
  </conditionalFormatting>
  <conditionalFormatting sqref="M21 P21 S21">
    <cfRule type="containsBlanks" dxfId="23" priority="8">
      <formula>LEN(TRIM(M21))=0</formula>
    </cfRule>
  </conditionalFormatting>
  <dataValidations count="1">
    <dataValidation type="list" allowBlank="1" showInputMessage="1" showErrorMessage="1" sqref="H44:I44" xr:uid="{5B0284DE-D8C4-4716-8202-6D15B551B2B7}">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00135" r:id="rId4" name="Check Box 7">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1200136" r:id="rId5" name="Check Box 8">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1200137" r:id="rId6" name="Check Box 9">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1200138" r:id="rId7" name="Check Box 10">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1200139" r:id="rId8" name="Check Box 7">
              <controlPr defaultSize="0" autoFill="0" autoLine="0" autoPict="0">
                <anchor moveWithCells="1">
                  <from>
                    <xdr:col>2</xdr:col>
                    <xdr:colOff>161925</xdr:colOff>
                    <xdr:row>42</xdr:row>
                    <xdr:rowOff>171450</xdr:rowOff>
                  </from>
                  <to>
                    <xdr:col>6</xdr:col>
                    <xdr:colOff>104775</xdr:colOff>
                    <xdr:row>44</xdr:row>
                    <xdr:rowOff>9525</xdr:rowOff>
                  </to>
                </anchor>
              </controlPr>
            </control>
          </mc:Choice>
        </mc:AlternateContent>
        <mc:AlternateContent xmlns:mc="http://schemas.openxmlformats.org/markup-compatibility/2006">
          <mc:Choice Requires="x14">
            <control shapeId="1200140"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1200141"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1200142" r:id="rId11" name="Check Box 14">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1200143" r:id="rId12" name="Check Box 15">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1200144" r:id="rId13" name="Check Box 16">
              <controlPr defaultSize="0" autoFill="0" autoLine="0" autoPict="0">
                <anchor moveWithCells="1" sizeWithCells="1">
                  <from>
                    <xdr:col>18</xdr:col>
                    <xdr:colOff>161925</xdr:colOff>
                    <xdr:row>10</xdr:row>
                    <xdr:rowOff>142875</xdr:rowOff>
                  </from>
                  <to>
                    <xdr:col>21</xdr:col>
                    <xdr:colOff>180975</xdr:colOff>
                    <xdr:row>12</xdr:row>
                    <xdr:rowOff>0</xdr:rowOff>
                  </to>
                </anchor>
              </controlPr>
            </control>
          </mc:Choice>
        </mc:AlternateContent>
        <mc:AlternateContent xmlns:mc="http://schemas.openxmlformats.org/markup-compatibility/2006">
          <mc:Choice Requires="x14">
            <control shapeId="1200145" r:id="rId14" name="Check Box 17">
              <controlPr defaultSize="0" autoFill="0" autoLine="0" autoPict="0">
                <anchor moveWithCells="1" sizeWithCells="1">
                  <from>
                    <xdr:col>22</xdr:col>
                    <xdr:colOff>38100</xdr:colOff>
                    <xdr:row>10</xdr:row>
                    <xdr:rowOff>142875</xdr:rowOff>
                  </from>
                  <to>
                    <xdr:col>25</xdr:col>
                    <xdr:colOff>57150</xdr:colOff>
                    <xdr:row>11</xdr:row>
                    <xdr:rowOff>161925</xdr:rowOff>
                  </to>
                </anchor>
              </controlPr>
            </control>
          </mc:Choice>
        </mc:AlternateContent>
        <mc:AlternateContent xmlns:mc="http://schemas.openxmlformats.org/markup-compatibility/2006">
          <mc:Choice Requires="x14">
            <control shapeId="1200148" r:id="rId15" name="Check Box 20">
              <controlPr defaultSize="0" autoFill="0" autoLine="0" autoPict="0">
                <anchor moveWithCells="1" sizeWithCells="1">
                  <from>
                    <xdr:col>18</xdr:col>
                    <xdr:colOff>161925</xdr:colOff>
                    <xdr:row>15</xdr:row>
                    <xdr:rowOff>133350</xdr:rowOff>
                  </from>
                  <to>
                    <xdr:col>21</xdr:col>
                    <xdr:colOff>180975</xdr:colOff>
                    <xdr:row>16</xdr:row>
                    <xdr:rowOff>161925</xdr:rowOff>
                  </to>
                </anchor>
              </controlPr>
            </control>
          </mc:Choice>
        </mc:AlternateContent>
        <mc:AlternateContent xmlns:mc="http://schemas.openxmlformats.org/markup-compatibility/2006">
          <mc:Choice Requires="x14">
            <control shapeId="1200149" r:id="rId16" name="Check Box 21">
              <controlPr defaultSize="0" autoFill="0" autoLine="0" autoPict="0">
                <anchor moveWithCells="1" sizeWithCells="1">
                  <from>
                    <xdr:col>22</xdr:col>
                    <xdr:colOff>38100</xdr:colOff>
                    <xdr:row>15</xdr:row>
                    <xdr:rowOff>133350</xdr:rowOff>
                  </from>
                  <to>
                    <xdr:col>25</xdr:col>
                    <xdr:colOff>57150</xdr:colOff>
                    <xdr:row>16</xdr:row>
                    <xdr:rowOff>152400</xdr:rowOff>
                  </to>
                </anchor>
              </controlPr>
            </control>
          </mc:Choice>
        </mc:AlternateContent>
        <mc:AlternateContent xmlns:mc="http://schemas.openxmlformats.org/markup-compatibility/2006">
          <mc:Choice Requires="x14">
            <control shapeId="1200150" r:id="rId17" name="Check Box 22">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1200151" r:id="rId18" name="Check Box 23">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1200152" r:id="rId19" name="Check Box 24">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1200153" r:id="rId20" name="Check Box 25">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1200154" r:id="rId21" name="Check Box 26">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1200155" r:id="rId22" name="Check Box 27">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1200156" r:id="rId23" name="Check Box 28">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1200157" r:id="rId24" name="Check Box 29">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34847-C1BD-43C6-A109-2B678BE30179}">
  <sheetPr>
    <tabColor theme="7" tint="0.59999389629810485"/>
  </sheetPr>
  <dimension ref="A1:BU62"/>
  <sheetViews>
    <sheetView showGridLines="0" view="pageBreakPreview" zoomScaleNormal="100" zoomScaleSheetLayoutView="100" workbookViewId="0">
      <selection activeCell="AO1" sqref="AO1"/>
    </sheetView>
  </sheetViews>
  <sheetFormatPr defaultColWidth="8" defaultRowHeight="12"/>
  <cols>
    <col min="1" max="2" width="1.375" style="732" customWidth="1"/>
    <col min="3" max="82" width="2.375" style="732" customWidth="1"/>
    <col min="83" max="16384" width="8" style="732"/>
  </cols>
  <sheetData>
    <row r="1" spans="1:72" ht="14.1" customHeight="1">
      <c r="A1" s="4505" t="s">
        <v>1242</v>
      </c>
      <c r="B1" s="4505"/>
      <c r="C1" s="4505"/>
      <c r="D1" s="4505"/>
      <c r="E1" s="4505"/>
      <c r="F1" s="4505"/>
      <c r="G1" s="4505"/>
      <c r="H1" s="4505"/>
      <c r="I1" s="4505"/>
      <c r="J1" s="4505"/>
      <c r="K1" s="4505"/>
      <c r="L1" s="4505"/>
      <c r="M1" s="4505"/>
      <c r="N1" s="4505"/>
      <c r="O1" s="4505"/>
      <c r="P1" s="4505"/>
      <c r="Q1" s="4505"/>
      <c r="R1" s="4505"/>
      <c r="S1" s="4505"/>
      <c r="T1" s="4505"/>
      <c r="U1" s="4505"/>
      <c r="V1" s="4505"/>
      <c r="W1" s="4505"/>
      <c r="X1" s="4505"/>
      <c r="Y1" s="4505"/>
      <c r="Z1" s="4505"/>
      <c r="AA1" s="4505"/>
      <c r="AB1" s="4505"/>
      <c r="AC1" s="4505"/>
      <c r="AD1" s="4505"/>
      <c r="AE1" s="4505"/>
      <c r="AF1" s="4505"/>
      <c r="AG1" s="4505"/>
      <c r="AH1" s="4505"/>
      <c r="AI1" s="4505"/>
      <c r="AJ1" s="4505"/>
      <c r="AK1" s="4505"/>
      <c r="AL1" s="4505"/>
      <c r="AN1" s="1238"/>
      <c r="AO1" s="1238"/>
      <c r="AP1" s="1238"/>
      <c r="AQ1" s="1238"/>
      <c r="AR1" s="1238"/>
    </row>
    <row r="2" spans="1:72" ht="5.0999999999999996" customHeight="1" thickBot="1"/>
    <row r="3" spans="1:72" ht="14.1" customHeight="1">
      <c r="B3" s="4506" t="s">
        <v>1360</v>
      </c>
      <c r="C3" s="4507"/>
      <c r="D3" s="4507"/>
      <c r="E3" s="4507"/>
      <c r="F3" s="4507"/>
      <c r="G3" s="4507"/>
      <c r="H3" s="4507"/>
      <c r="I3" s="4507"/>
      <c r="J3" s="4507"/>
      <c r="K3" s="4507"/>
      <c r="L3" s="4507"/>
      <c r="M3" s="4507"/>
      <c r="N3" s="4507"/>
      <c r="O3" s="4507"/>
      <c r="P3" s="4507"/>
      <c r="Q3" s="4507"/>
      <c r="R3" s="4507"/>
      <c r="S3" s="4507"/>
      <c r="T3" s="4507"/>
      <c r="U3" s="4507"/>
      <c r="V3" s="4507"/>
      <c r="W3" s="4507"/>
      <c r="X3" s="4507"/>
      <c r="Y3" s="4507"/>
      <c r="Z3" s="1239"/>
      <c r="AA3" s="4508" t="s">
        <v>119</v>
      </c>
      <c r="AB3" s="4509"/>
      <c r="AC3" s="4509"/>
      <c r="AD3" s="4509"/>
      <c r="AE3" s="4509"/>
      <c r="AF3" s="4509"/>
      <c r="AG3" s="4509"/>
      <c r="AH3" s="4509"/>
      <c r="AI3" s="4509"/>
      <c r="AJ3" s="4509"/>
      <c r="AK3" s="4509"/>
      <c r="AL3" s="4510"/>
    </row>
    <row r="4" spans="1:72" ht="6.95" customHeight="1">
      <c r="B4" s="1240"/>
      <c r="C4" s="1241"/>
      <c r="D4" s="1241"/>
      <c r="E4" s="1241"/>
      <c r="F4" s="1241"/>
      <c r="G4" s="1241"/>
      <c r="H4" s="1241"/>
      <c r="I4" s="1241"/>
      <c r="J4" s="1241"/>
      <c r="K4" s="1241"/>
      <c r="L4" s="1241"/>
      <c r="M4" s="1241"/>
      <c r="N4" s="1241"/>
      <c r="O4" s="1241"/>
      <c r="P4" s="1241"/>
      <c r="Q4" s="1241"/>
      <c r="R4" s="1241"/>
      <c r="S4" s="1241"/>
      <c r="T4" s="1241"/>
      <c r="U4" s="1241"/>
      <c r="V4" s="1241"/>
      <c r="W4" s="1241"/>
      <c r="X4" s="1241"/>
      <c r="Y4" s="1241"/>
      <c r="Z4" s="1242"/>
      <c r="AA4" s="1243"/>
      <c r="AB4" s="1242"/>
      <c r="AC4" s="1242"/>
      <c r="AD4" s="1242"/>
      <c r="AE4" s="1242"/>
      <c r="AF4" s="1242"/>
      <c r="AG4" s="1242"/>
      <c r="AH4" s="1242"/>
      <c r="AI4" s="1242"/>
      <c r="AJ4" s="1242"/>
      <c r="AK4" s="1242"/>
      <c r="AL4" s="1244"/>
      <c r="AM4" s="1203"/>
    </row>
    <row r="5" spans="1:72" ht="14.1" customHeight="1">
      <c r="A5" s="1206"/>
      <c r="B5" s="1814" t="s">
        <v>440</v>
      </c>
      <c r="C5" s="1675"/>
      <c r="D5" s="2000" t="s">
        <v>1371</v>
      </c>
      <c r="E5" s="2000"/>
      <c r="F5" s="2000"/>
      <c r="G5" s="2000"/>
      <c r="H5" s="2000"/>
      <c r="I5" s="2000"/>
      <c r="J5" s="2000"/>
      <c r="K5" s="2000"/>
      <c r="L5" s="2000"/>
      <c r="M5" s="2000"/>
      <c r="N5" s="2000"/>
      <c r="O5" s="2000"/>
      <c r="P5" s="2000"/>
      <c r="Q5" s="2000"/>
      <c r="R5" s="2000"/>
      <c r="S5" s="2000"/>
      <c r="T5" s="2000"/>
      <c r="U5" s="2000"/>
      <c r="V5" s="2000"/>
      <c r="W5" s="2000"/>
      <c r="X5" s="2000"/>
      <c r="Y5" s="2000"/>
      <c r="Z5" s="1245"/>
      <c r="AA5" s="1235" t="s">
        <v>127</v>
      </c>
      <c r="AB5" s="1812" t="s">
        <v>1363</v>
      </c>
      <c r="AC5" s="1812"/>
      <c r="AD5" s="1812"/>
      <c r="AE5" s="1812"/>
      <c r="AF5" s="1812"/>
      <c r="AG5" s="1812"/>
      <c r="AH5" s="1812"/>
      <c r="AI5" s="1812"/>
      <c r="AJ5" s="1812"/>
      <c r="AK5" s="1812"/>
      <c r="AL5" s="1246"/>
      <c r="AM5" s="1203"/>
      <c r="AN5" s="4275" t="s">
        <v>148</v>
      </c>
      <c r="AO5" s="4275"/>
      <c r="AP5" s="4275"/>
      <c r="AQ5" s="4275"/>
      <c r="AR5" s="4275"/>
      <c r="AS5" s="4275"/>
      <c r="AT5" s="4275"/>
      <c r="AU5" s="4275"/>
      <c r="AV5" s="4275"/>
      <c r="AW5" s="4275"/>
      <c r="AX5" s="4275"/>
      <c r="AY5" s="4275"/>
      <c r="AZ5" s="4275"/>
      <c r="BA5" s="4275"/>
      <c r="BB5" s="4275"/>
      <c r="BC5" s="4275"/>
      <c r="BD5" s="4275"/>
      <c r="BE5" s="4275"/>
      <c r="BF5" s="4275"/>
      <c r="BG5" s="4275"/>
      <c r="BH5" s="4275"/>
      <c r="BI5" s="4275"/>
      <c r="BJ5" s="4275"/>
      <c r="BK5" s="4275"/>
      <c r="BL5" s="4275"/>
      <c r="BM5" s="4275"/>
      <c r="BN5" s="4275"/>
      <c r="BO5" s="4275"/>
      <c r="BP5" s="4275"/>
      <c r="BQ5" s="4275"/>
      <c r="BR5" s="4275"/>
      <c r="BS5" s="4275"/>
      <c r="BT5" s="4275"/>
    </row>
    <row r="6" spans="1:72" ht="14.1" customHeight="1">
      <c r="A6" s="1206"/>
      <c r="B6" s="1203"/>
      <c r="D6" s="2000"/>
      <c r="E6" s="2000"/>
      <c r="F6" s="2000"/>
      <c r="G6" s="2000"/>
      <c r="H6" s="2000"/>
      <c r="I6" s="2000"/>
      <c r="J6" s="2000"/>
      <c r="K6" s="2000"/>
      <c r="L6" s="2000"/>
      <c r="M6" s="2000"/>
      <c r="N6" s="2000"/>
      <c r="O6" s="2000"/>
      <c r="P6" s="2000"/>
      <c r="Q6" s="2000"/>
      <c r="R6" s="2000"/>
      <c r="S6" s="2000"/>
      <c r="T6" s="2000"/>
      <c r="U6" s="2000"/>
      <c r="V6" s="2000"/>
      <c r="W6" s="2000"/>
      <c r="X6" s="2000"/>
      <c r="Y6" s="2000"/>
      <c r="Z6" s="1247"/>
      <c r="AA6" s="1208"/>
      <c r="AB6" s="1812"/>
      <c r="AC6" s="1812"/>
      <c r="AD6" s="1812"/>
      <c r="AE6" s="1812"/>
      <c r="AF6" s="1812"/>
      <c r="AG6" s="1812"/>
      <c r="AH6" s="1812"/>
      <c r="AI6" s="1812"/>
      <c r="AJ6" s="1812"/>
      <c r="AK6" s="1812"/>
      <c r="AL6" s="1246"/>
      <c r="AM6" s="1203"/>
      <c r="AN6" s="893"/>
      <c r="AO6" s="634"/>
      <c r="AP6" s="634"/>
      <c r="AQ6" s="634"/>
      <c r="AR6" s="634"/>
      <c r="AS6" s="634"/>
      <c r="AT6" s="634"/>
      <c r="AU6" s="634"/>
      <c r="AV6" s="634"/>
      <c r="AW6" s="634"/>
      <c r="AX6" s="634"/>
      <c r="AY6" s="634"/>
      <c r="AZ6" s="634"/>
      <c r="BA6" s="634"/>
      <c r="BB6" s="634"/>
      <c r="BC6" s="634"/>
      <c r="BD6" s="634"/>
      <c r="BE6" s="634"/>
      <c r="BF6" s="634"/>
      <c r="BG6" s="634"/>
      <c r="BH6" s="634"/>
      <c r="BI6" s="634"/>
      <c r="BJ6" s="634"/>
      <c r="BK6" s="634"/>
      <c r="BL6" s="634"/>
      <c r="BM6" s="634"/>
      <c r="BN6" s="634"/>
      <c r="BO6" s="634"/>
      <c r="BP6" s="634"/>
      <c r="BQ6" s="634"/>
      <c r="BR6" s="634"/>
      <c r="BS6" s="634"/>
      <c r="BT6" s="1230"/>
    </row>
    <row r="7" spans="1:72" ht="14.1" customHeight="1">
      <c r="A7" s="1206"/>
      <c r="B7" s="1203"/>
      <c r="C7" s="1248"/>
      <c r="D7" s="2000"/>
      <c r="E7" s="2000"/>
      <c r="F7" s="2000"/>
      <c r="G7" s="2000"/>
      <c r="H7" s="2000"/>
      <c r="I7" s="2000"/>
      <c r="J7" s="2000"/>
      <c r="K7" s="2000"/>
      <c r="L7" s="2000"/>
      <c r="M7" s="2000"/>
      <c r="N7" s="2000"/>
      <c r="O7" s="2000"/>
      <c r="P7" s="2000"/>
      <c r="Q7" s="2000"/>
      <c r="R7" s="2000"/>
      <c r="S7" s="2000"/>
      <c r="T7" s="2000"/>
      <c r="U7" s="2000"/>
      <c r="V7" s="2000"/>
      <c r="W7" s="2000"/>
      <c r="X7" s="2000"/>
      <c r="Y7" s="2000"/>
      <c r="AA7" s="1208"/>
      <c r="AB7" s="1812"/>
      <c r="AC7" s="1812"/>
      <c r="AD7" s="1812"/>
      <c r="AE7" s="1812"/>
      <c r="AF7" s="1812"/>
      <c r="AG7" s="1812"/>
      <c r="AH7" s="1812"/>
      <c r="AI7" s="1812"/>
      <c r="AJ7" s="1812"/>
      <c r="AK7" s="1812"/>
      <c r="AL7" s="1246"/>
      <c r="AM7" s="1203"/>
      <c r="AN7" s="896" t="s">
        <v>15</v>
      </c>
      <c r="AO7" s="1249" t="s">
        <v>1372</v>
      </c>
      <c r="AP7" s="1250"/>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897"/>
    </row>
    <row r="8" spans="1:72" ht="14.1" customHeight="1">
      <c r="A8" s="1206"/>
      <c r="B8" s="1201"/>
      <c r="C8" s="1248"/>
      <c r="AA8" s="1208"/>
      <c r="AB8" s="1812"/>
      <c r="AC8" s="1812"/>
      <c r="AD8" s="1812"/>
      <c r="AE8" s="1812"/>
      <c r="AF8" s="1812"/>
      <c r="AG8" s="1812"/>
      <c r="AH8" s="1812"/>
      <c r="AI8" s="1812"/>
      <c r="AJ8" s="1812"/>
      <c r="AK8" s="1812"/>
      <c r="AL8" s="1246"/>
      <c r="AM8" s="1203"/>
      <c r="AN8" s="544"/>
      <c r="AO8" s="4501" t="s">
        <v>1373</v>
      </c>
      <c r="AP8" s="4501"/>
      <c r="AQ8" s="4501"/>
      <c r="AR8" s="4501"/>
      <c r="AS8" s="4501"/>
      <c r="AT8" s="4501"/>
      <c r="AU8" s="4501"/>
      <c r="AV8" s="4501"/>
      <c r="AW8" s="4501"/>
      <c r="AX8" s="4501"/>
      <c r="AY8" s="4501"/>
      <c r="AZ8" s="4501"/>
      <c r="BA8" s="4501"/>
      <c r="BB8" s="4501"/>
      <c r="BC8" s="4501"/>
      <c r="BD8" s="4501"/>
      <c r="BE8" s="4501"/>
      <c r="BF8" s="4501"/>
      <c r="BG8" s="4501"/>
      <c r="BH8" s="4501"/>
      <c r="BI8" s="4501"/>
      <c r="BJ8" s="4501"/>
      <c r="BK8" s="4501"/>
      <c r="BL8" s="4501"/>
      <c r="BM8" s="4501"/>
      <c r="BN8" s="4501"/>
      <c r="BO8" s="4501"/>
      <c r="BP8" s="4501"/>
      <c r="BQ8" s="4501"/>
      <c r="BR8" s="4501"/>
      <c r="BS8" s="4501"/>
      <c r="BT8" s="1231"/>
    </row>
    <row r="9" spans="1:72" ht="14.1" customHeight="1">
      <c r="A9" s="1206"/>
      <c r="B9" s="1814" t="s">
        <v>611</v>
      </c>
      <c r="C9" s="1675"/>
      <c r="D9" s="2905" t="s">
        <v>1374</v>
      </c>
      <c r="E9" s="2905"/>
      <c r="F9" s="2905"/>
      <c r="G9" s="2905"/>
      <c r="H9" s="2905"/>
      <c r="I9" s="2905"/>
      <c r="J9" s="2905"/>
      <c r="K9" s="2905"/>
      <c r="L9" s="2905"/>
      <c r="M9" s="2905"/>
      <c r="N9" s="2905"/>
      <c r="O9" s="2905"/>
      <c r="P9" s="2905"/>
      <c r="Q9" s="2905"/>
      <c r="R9" s="2905"/>
      <c r="S9" s="2905"/>
      <c r="T9" s="2905"/>
      <c r="U9" s="2905"/>
      <c r="V9" s="2905"/>
      <c r="W9" s="2905"/>
      <c r="X9" s="2905"/>
      <c r="Y9" s="2905"/>
      <c r="AA9" s="587" t="s">
        <v>127</v>
      </c>
      <c r="AB9" s="1812" t="s">
        <v>1368</v>
      </c>
      <c r="AC9" s="1812"/>
      <c r="AD9" s="1812"/>
      <c r="AE9" s="1812"/>
      <c r="AF9" s="1812"/>
      <c r="AG9" s="1812"/>
      <c r="AH9" s="1812"/>
      <c r="AI9" s="1812"/>
      <c r="AJ9" s="1812"/>
      <c r="AK9" s="1812"/>
      <c r="AL9" s="1246"/>
      <c r="AM9" s="1203"/>
      <c r="AN9" s="896"/>
      <c r="AO9" s="4501"/>
      <c r="AP9" s="4501"/>
      <c r="AQ9" s="4501"/>
      <c r="AR9" s="4501"/>
      <c r="AS9" s="4501"/>
      <c r="AT9" s="4501"/>
      <c r="AU9" s="4501"/>
      <c r="AV9" s="4501"/>
      <c r="AW9" s="4501"/>
      <c r="AX9" s="4501"/>
      <c r="AY9" s="4501"/>
      <c r="AZ9" s="4501"/>
      <c r="BA9" s="4501"/>
      <c r="BB9" s="4501"/>
      <c r="BC9" s="4501"/>
      <c r="BD9" s="4501"/>
      <c r="BE9" s="4501"/>
      <c r="BF9" s="4501"/>
      <c r="BG9" s="4501"/>
      <c r="BH9" s="4501"/>
      <c r="BI9" s="4501"/>
      <c r="BJ9" s="4501"/>
      <c r="BK9" s="4501"/>
      <c r="BL9" s="4501"/>
      <c r="BM9" s="4501"/>
      <c r="BN9" s="4501"/>
      <c r="BO9" s="4501"/>
      <c r="BP9" s="4501"/>
      <c r="BQ9" s="4501"/>
      <c r="BR9" s="4501"/>
      <c r="BS9" s="4501"/>
      <c r="BT9" s="1231"/>
    </row>
    <row r="10" spans="1:72" ht="14.1" customHeight="1">
      <c r="A10" s="1206"/>
      <c r="B10" s="1201"/>
      <c r="D10" s="2905"/>
      <c r="E10" s="2905"/>
      <c r="F10" s="2905"/>
      <c r="G10" s="2905"/>
      <c r="H10" s="2905"/>
      <c r="I10" s="2905"/>
      <c r="J10" s="2905"/>
      <c r="K10" s="2905"/>
      <c r="L10" s="2905"/>
      <c r="M10" s="2905"/>
      <c r="N10" s="2905"/>
      <c r="O10" s="2905"/>
      <c r="P10" s="2905"/>
      <c r="Q10" s="2905"/>
      <c r="R10" s="2905"/>
      <c r="S10" s="2905"/>
      <c r="T10" s="2905"/>
      <c r="U10" s="2905"/>
      <c r="V10" s="2905"/>
      <c r="W10" s="2905"/>
      <c r="X10" s="2905"/>
      <c r="Y10" s="2905"/>
      <c r="AA10" s="552"/>
      <c r="AB10" s="1812"/>
      <c r="AC10" s="1812"/>
      <c r="AD10" s="1812"/>
      <c r="AE10" s="1812"/>
      <c r="AF10" s="1812"/>
      <c r="AG10" s="1812"/>
      <c r="AH10" s="1812"/>
      <c r="AI10" s="1812"/>
      <c r="AJ10" s="1812"/>
      <c r="AK10" s="1812"/>
      <c r="AL10" s="1246"/>
      <c r="AM10" s="1203"/>
      <c r="AN10" s="544"/>
      <c r="AO10" s="4501"/>
      <c r="AP10" s="4501"/>
      <c r="AQ10" s="4501"/>
      <c r="AR10" s="4501"/>
      <c r="AS10" s="4501"/>
      <c r="AT10" s="4501"/>
      <c r="AU10" s="4501"/>
      <c r="AV10" s="4501"/>
      <c r="AW10" s="4501"/>
      <c r="AX10" s="4501"/>
      <c r="AY10" s="4501"/>
      <c r="AZ10" s="4501"/>
      <c r="BA10" s="4501"/>
      <c r="BB10" s="4501"/>
      <c r="BC10" s="4501"/>
      <c r="BD10" s="4501"/>
      <c r="BE10" s="4501"/>
      <c r="BF10" s="4501"/>
      <c r="BG10" s="4501"/>
      <c r="BH10" s="4501"/>
      <c r="BI10" s="4501"/>
      <c r="BJ10" s="4501"/>
      <c r="BK10" s="4501"/>
      <c r="BL10" s="4501"/>
      <c r="BM10" s="4501"/>
      <c r="BN10" s="4501"/>
      <c r="BO10" s="4501"/>
      <c r="BP10" s="4501"/>
      <c r="BQ10" s="4501"/>
      <c r="BR10" s="4501"/>
      <c r="BS10" s="4501"/>
      <c r="BT10" s="1231"/>
    </row>
    <row r="11" spans="1:72" ht="14.1" customHeight="1">
      <c r="A11" s="1206"/>
      <c r="B11" s="1201"/>
      <c r="D11" s="2905"/>
      <c r="E11" s="2905"/>
      <c r="F11" s="2905"/>
      <c r="G11" s="2905"/>
      <c r="H11" s="2905"/>
      <c r="I11" s="2905"/>
      <c r="J11" s="2905"/>
      <c r="K11" s="2905"/>
      <c r="L11" s="2905"/>
      <c r="M11" s="2905"/>
      <c r="N11" s="2905"/>
      <c r="O11" s="2905"/>
      <c r="P11" s="2905"/>
      <c r="Q11" s="2905"/>
      <c r="R11" s="2905"/>
      <c r="S11" s="2905"/>
      <c r="T11" s="2905"/>
      <c r="U11" s="2905"/>
      <c r="V11" s="2905"/>
      <c r="W11" s="2905"/>
      <c r="X11" s="2905"/>
      <c r="Y11" s="2905"/>
      <c r="AA11" s="587"/>
      <c r="AB11" s="1812"/>
      <c r="AC11" s="1812"/>
      <c r="AD11" s="1812"/>
      <c r="AE11" s="1812"/>
      <c r="AF11" s="1812"/>
      <c r="AG11" s="1812"/>
      <c r="AH11" s="1812"/>
      <c r="AI11" s="1812"/>
      <c r="AJ11" s="1812"/>
      <c r="AK11" s="1812"/>
      <c r="AL11" s="1246"/>
      <c r="AM11" s="1203"/>
      <c r="AN11" s="544"/>
      <c r="AO11" s="4501"/>
      <c r="AP11" s="4501"/>
      <c r="AQ11" s="4501"/>
      <c r="AR11" s="4501"/>
      <c r="AS11" s="4501"/>
      <c r="AT11" s="4501"/>
      <c r="AU11" s="4501"/>
      <c r="AV11" s="4501"/>
      <c r="AW11" s="4501"/>
      <c r="AX11" s="4501"/>
      <c r="AY11" s="4501"/>
      <c r="AZ11" s="4501"/>
      <c r="BA11" s="4501"/>
      <c r="BB11" s="4501"/>
      <c r="BC11" s="4501"/>
      <c r="BD11" s="4501"/>
      <c r="BE11" s="4501"/>
      <c r="BF11" s="4501"/>
      <c r="BG11" s="4501"/>
      <c r="BH11" s="4501"/>
      <c r="BI11" s="4501"/>
      <c r="BJ11" s="4501"/>
      <c r="BK11" s="4501"/>
      <c r="BL11" s="4501"/>
      <c r="BM11" s="4501"/>
      <c r="BN11" s="4501"/>
      <c r="BO11" s="4501"/>
      <c r="BP11" s="4501"/>
      <c r="BQ11" s="4501"/>
      <c r="BR11" s="4501"/>
      <c r="BS11" s="4501"/>
      <c r="BT11" s="1231"/>
    </row>
    <row r="12" spans="1:72" ht="14.1" customHeight="1">
      <c r="A12" s="1206"/>
      <c r="B12" s="1252"/>
      <c r="C12" s="1253"/>
      <c r="D12" s="54"/>
      <c r="E12" s="54"/>
      <c r="F12" s="54"/>
      <c r="G12" s="54"/>
      <c r="H12" s="54"/>
      <c r="I12" s="54"/>
      <c r="J12" s="54"/>
      <c r="K12" s="54"/>
      <c r="L12" s="54"/>
      <c r="M12" s="54"/>
      <c r="N12" s="54"/>
      <c r="O12" s="54"/>
      <c r="P12" s="54"/>
      <c r="Q12" s="54"/>
      <c r="R12" s="54"/>
      <c r="S12" s="54"/>
      <c r="T12" s="54"/>
      <c r="U12" s="54"/>
      <c r="V12" s="54"/>
      <c r="W12" s="54"/>
      <c r="X12" s="54"/>
      <c r="Y12" s="54"/>
      <c r="AA12" s="873"/>
      <c r="AB12" s="1812"/>
      <c r="AC12" s="1812"/>
      <c r="AD12" s="1812"/>
      <c r="AE12" s="1812"/>
      <c r="AF12" s="1812"/>
      <c r="AG12" s="1812"/>
      <c r="AH12" s="1812"/>
      <c r="AI12" s="1812"/>
      <c r="AJ12" s="1812"/>
      <c r="AK12" s="1812"/>
      <c r="AL12" s="1254"/>
      <c r="AM12" s="1203"/>
      <c r="AN12" s="544"/>
      <c r="AO12" s="4501"/>
      <c r="AP12" s="4501"/>
      <c r="AQ12" s="4501"/>
      <c r="AR12" s="4501"/>
      <c r="AS12" s="4501"/>
      <c r="AT12" s="4501"/>
      <c r="AU12" s="4501"/>
      <c r="AV12" s="4501"/>
      <c r="AW12" s="4501"/>
      <c r="AX12" s="4501"/>
      <c r="AY12" s="4501"/>
      <c r="AZ12" s="4501"/>
      <c r="BA12" s="4501"/>
      <c r="BB12" s="4501"/>
      <c r="BC12" s="4501"/>
      <c r="BD12" s="4501"/>
      <c r="BE12" s="4501"/>
      <c r="BF12" s="4501"/>
      <c r="BG12" s="4501"/>
      <c r="BH12" s="4501"/>
      <c r="BI12" s="4501"/>
      <c r="BJ12" s="4501"/>
      <c r="BK12" s="4501"/>
      <c r="BL12" s="4501"/>
      <c r="BM12" s="4501"/>
      <c r="BN12" s="4501"/>
      <c r="BO12" s="4501"/>
      <c r="BP12" s="4501"/>
      <c r="BQ12" s="4501"/>
      <c r="BR12" s="4501"/>
      <c r="BS12" s="4501"/>
      <c r="BT12" s="1231"/>
    </row>
    <row r="13" spans="1:72" ht="14.1" customHeight="1">
      <c r="A13" s="1206"/>
      <c r="B13" s="1814" t="s">
        <v>597</v>
      </c>
      <c r="C13" s="1675"/>
      <c r="D13" s="1815" t="s">
        <v>637</v>
      </c>
      <c r="E13" s="1815"/>
      <c r="F13" s="1815"/>
      <c r="G13" s="1815"/>
      <c r="H13" s="1815"/>
      <c r="I13" s="1815"/>
      <c r="J13" s="1815"/>
      <c r="K13" s="1815"/>
      <c r="L13" s="1815"/>
      <c r="M13" s="1815"/>
      <c r="N13" s="1815"/>
      <c r="O13" s="1815"/>
      <c r="P13" s="1815"/>
      <c r="Q13" s="1815"/>
      <c r="R13" s="1815"/>
      <c r="S13" s="1815"/>
      <c r="T13" s="1815"/>
      <c r="U13" s="1815"/>
      <c r="V13" s="1815"/>
      <c r="W13" s="1815"/>
      <c r="X13" s="1815"/>
      <c r="Y13" s="1815"/>
      <c r="AA13" s="1235" t="s">
        <v>127</v>
      </c>
      <c r="AB13" s="4504" t="s">
        <v>1375</v>
      </c>
      <c r="AC13" s="4504"/>
      <c r="AD13" s="4504"/>
      <c r="AE13" s="4504"/>
      <c r="AF13" s="4504"/>
      <c r="AG13" s="4504"/>
      <c r="AH13" s="4504"/>
      <c r="AI13" s="4504"/>
      <c r="AJ13" s="4504"/>
      <c r="AK13" s="4504"/>
      <c r="AL13" s="1254"/>
      <c r="AM13" s="1203"/>
      <c r="AN13" s="544"/>
      <c r="AO13" s="4501"/>
      <c r="AP13" s="4501"/>
      <c r="AQ13" s="4501"/>
      <c r="AR13" s="4501"/>
      <c r="AS13" s="4501"/>
      <c r="AT13" s="4501"/>
      <c r="AU13" s="4501"/>
      <c r="AV13" s="4501"/>
      <c r="AW13" s="4501"/>
      <c r="AX13" s="4501"/>
      <c r="AY13" s="4501"/>
      <c r="AZ13" s="4501"/>
      <c r="BA13" s="4501"/>
      <c r="BB13" s="4501"/>
      <c r="BC13" s="4501"/>
      <c r="BD13" s="4501"/>
      <c r="BE13" s="4501"/>
      <c r="BF13" s="4501"/>
      <c r="BG13" s="4501"/>
      <c r="BH13" s="4501"/>
      <c r="BI13" s="4501"/>
      <c r="BJ13" s="4501"/>
      <c r="BK13" s="4501"/>
      <c r="BL13" s="4501"/>
      <c r="BM13" s="4501"/>
      <c r="BN13" s="4501"/>
      <c r="BO13" s="4501"/>
      <c r="BP13" s="4501"/>
      <c r="BQ13" s="4501"/>
      <c r="BR13" s="4501"/>
      <c r="BS13" s="4501"/>
      <c r="BT13" s="1231"/>
    </row>
    <row r="14" spans="1:72" ht="14.1" customHeight="1">
      <c r="A14" s="1206"/>
      <c r="B14" s="61"/>
      <c r="C14" s="584"/>
      <c r="D14" s="531" t="s">
        <v>35</v>
      </c>
      <c r="E14" s="2000" t="s">
        <v>1376</v>
      </c>
      <c r="F14" s="2000"/>
      <c r="G14" s="2000"/>
      <c r="H14" s="2000"/>
      <c r="I14" s="2000"/>
      <c r="J14" s="2000"/>
      <c r="K14" s="2000"/>
      <c r="L14" s="2000"/>
      <c r="M14" s="2000"/>
      <c r="N14" s="2000"/>
      <c r="O14" s="2000"/>
      <c r="P14" s="2000"/>
      <c r="Q14" s="2000"/>
      <c r="R14" s="2000"/>
      <c r="S14" s="2000"/>
      <c r="T14" s="2000"/>
      <c r="U14" s="2000"/>
      <c r="V14" s="2000"/>
      <c r="W14" s="2000"/>
      <c r="X14" s="2000"/>
      <c r="Y14" s="2000"/>
      <c r="AA14" s="1208"/>
      <c r="AB14" s="4504"/>
      <c r="AC14" s="4504"/>
      <c r="AD14" s="4504"/>
      <c r="AE14" s="4504"/>
      <c r="AF14" s="4504"/>
      <c r="AG14" s="4504"/>
      <c r="AH14" s="4504"/>
      <c r="AI14" s="4504"/>
      <c r="AJ14" s="4504"/>
      <c r="AK14" s="4504"/>
      <c r="AL14" s="1254"/>
      <c r="AM14" s="1203"/>
      <c r="AN14" s="1255"/>
      <c r="AO14" s="4501"/>
      <c r="AP14" s="4501"/>
      <c r="AQ14" s="4501"/>
      <c r="AR14" s="4501"/>
      <c r="AS14" s="4501"/>
      <c r="AT14" s="4501"/>
      <c r="AU14" s="4501"/>
      <c r="AV14" s="4501"/>
      <c r="AW14" s="4501"/>
      <c r="AX14" s="4501"/>
      <c r="AY14" s="4501"/>
      <c r="AZ14" s="4501"/>
      <c r="BA14" s="4501"/>
      <c r="BB14" s="4501"/>
      <c r="BC14" s="4501"/>
      <c r="BD14" s="4501"/>
      <c r="BE14" s="4501"/>
      <c r="BF14" s="4501"/>
      <c r="BG14" s="4501"/>
      <c r="BH14" s="4501"/>
      <c r="BI14" s="4501"/>
      <c r="BJ14" s="4501"/>
      <c r="BK14" s="4501"/>
      <c r="BL14" s="4501"/>
      <c r="BM14" s="4501"/>
      <c r="BN14" s="4501"/>
      <c r="BO14" s="4501"/>
      <c r="BP14" s="4501"/>
      <c r="BQ14" s="4501"/>
      <c r="BR14" s="4501"/>
      <c r="BS14" s="4501"/>
      <c r="BT14" s="1231"/>
    </row>
    <row r="15" spans="1:72" ht="14.1" customHeight="1">
      <c r="A15" s="1206"/>
      <c r="B15" s="61"/>
      <c r="E15" s="2000"/>
      <c r="F15" s="2000"/>
      <c r="G15" s="2000"/>
      <c r="H15" s="2000"/>
      <c r="I15" s="2000"/>
      <c r="J15" s="2000"/>
      <c r="K15" s="2000"/>
      <c r="L15" s="2000"/>
      <c r="M15" s="2000"/>
      <c r="N15" s="2000"/>
      <c r="O15" s="2000"/>
      <c r="P15" s="2000"/>
      <c r="Q15" s="2000"/>
      <c r="R15" s="2000"/>
      <c r="S15" s="2000"/>
      <c r="T15" s="2000"/>
      <c r="U15" s="2000"/>
      <c r="V15" s="2000"/>
      <c r="W15" s="2000"/>
      <c r="X15" s="2000"/>
      <c r="Y15" s="2000"/>
      <c r="AA15" s="587" t="s">
        <v>15</v>
      </c>
      <c r="AB15" s="4109" t="s">
        <v>903</v>
      </c>
      <c r="AC15" s="4109"/>
      <c r="AD15" s="4109"/>
      <c r="AE15" s="4109"/>
      <c r="AF15" s="4109"/>
      <c r="AG15" s="4109"/>
      <c r="AH15" s="4109"/>
      <c r="AI15" s="4109"/>
      <c r="AJ15" s="4109"/>
      <c r="AK15" s="4109"/>
      <c r="AL15" s="1256"/>
      <c r="AM15" s="1203"/>
      <c r="AN15" s="1236"/>
      <c r="AO15" s="4503"/>
      <c r="AP15" s="4503"/>
      <c r="AQ15" s="4503"/>
      <c r="AR15" s="4503"/>
      <c r="AS15" s="4503"/>
      <c r="AT15" s="4503"/>
      <c r="AU15" s="4503"/>
      <c r="AV15" s="4503"/>
      <c r="AW15" s="4503"/>
      <c r="AX15" s="4503"/>
      <c r="AY15" s="4503"/>
      <c r="AZ15" s="4503"/>
      <c r="BA15" s="4503"/>
      <c r="BB15" s="4503"/>
      <c r="BC15" s="4503"/>
      <c r="BD15" s="4503"/>
      <c r="BE15" s="4503"/>
      <c r="BF15" s="4503"/>
      <c r="BG15" s="4503"/>
      <c r="BH15" s="4503"/>
      <c r="BI15" s="4503"/>
      <c r="BJ15" s="4503"/>
      <c r="BK15" s="4503"/>
      <c r="BL15" s="4503"/>
      <c r="BM15" s="4503"/>
      <c r="BN15" s="4503"/>
      <c r="BO15" s="4503"/>
      <c r="BP15" s="4503"/>
      <c r="BQ15" s="4503"/>
      <c r="BR15" s="4503"/>
      <c r="BS15" s="4503"/>
      <c r="BT15" s="1237"/>
    </row>
    <row r="16" spans="1:72" ht="14.1" customHeight="1">
      <c r="B16" s="1184"/>
      <c r="C16" s="584"/>
      <c r="AA16" s="552" t="s">
        <v>15</v>
      </c>
      <c r="AB16" s="1812" t="s">
        <v>132</v>
      </c>
      <c r="AC16" s="1812"/>
      <c r="AD16" s="1812"/>
      <c r="AE16" s="1812"/>
      <c r="AF16" s="1812"/>
      <c r="AG16" s="1812"/>
      <c r="AH16" s="1812"/>
      <c r="AI16" s="1812"/>
      <c r="AJ16" s="1812"/>
      <c r="AK16" s="1812"/>
      <c r="AL16" s="1257"/>
      <c r="AM16" s="1203"/>
    </row>
    <row r="17" spans="1:73" ht="14.1" customHeight="1">
      <c r="B17" s="1184"/>
      <c r="C17" s="584"/>
      <c r="D17" s="580" t="s">
        <v>32</v>
      </c>
      <c r="E17" s="2000" t="s">
        <v>638</v>
      </c>
      <c r="F17" s="2000"/>
      <c r="G17" s="2000"/>
      <c r="H17" s="2000"/>
      <c r="I17" s="2000"/>
      <c r="J17" s="2000"/>
      <c r="K17" s="2000"/>
      <c r="L17" s="2000"/>
      <c r="M17" s="2000"/>
      <c r="N17" s="2000"/>
      <c r="O17" s="2000"/>
      <c r="P17" s="2000"/>
      <c r="Q17" s="2000"/>
      <c r="R17" s="2000"/>
      <c r="S17" s="2000"/>
      <c r="T17" s="2000"/>
      <c r="U17" s="2000"/>
      <c r="V17" s="2000"/>
      <c r="W17" s="2000"/>
      <c r="X17" s="2000"/>
      <c r="Y17" s="2000"/>
      <c r="AA17" s="587"/>
      <c r="AB17" s="1812"/>
      <c r="AC17" s="1812"/>
      <c r="AD17" s="1812"/>
      <c r="AE17" s="1812"/>
      <c r="AF17" s="1812"/>
      <c r="AG17" s="1812"/>
      <c r="AH17" s="1812"/>
      <c r="AI17" s="1812"/>
      <c r="AJ17" s="1812"/>
      <c r="AK17" s="1812"/>
      <c r="AL17" s="1257"/>
      <c r="AM17" s="1203"/>
    </row>
    <row r="18" spans="1:73" ht="14.1" customHeight="1">
      <c r="A18" s="1206"/>
      <c r="B18" s="61"/>
      <c r="D18" s="55"/>
      <c r="E18" s="2000"/>
      <c r="F18" s="2000"/>
      <c r="G18" s="2000"/>
      <c r="H18" s="2000"/>
      <c r="I18" s="2000"/>
      <c r="J18" s="2000"/>
      <c r="K18" s="2000"/>
      <c r="L18" s="2000"/>
      <c r="M18" s="2000"/>
      <c r="N18" s="2000"/>
      <c r="O18" s="2000"/>
      <c r="P18" s="2000"/>
      <c r="Q18" s="2000"/>
      <c r="R18" s="2000"/>
      <c r="S18" s="2000"/>
      <c r="T18" s="2000"/>
      <c r="U18" s="2000"/>
      <c r="V18" s="2000"/>
      <c r="W18" s="2000"/>
      <c r="X18" s="2000"/>
      <c r="Y18" s="2000"/>
      <c r="AA18" s="587"/>
      <c r="AB18" s="1812"/>
      <c r="AC18" s="1812"/>
      <c r="AD18" s="1812"/>
      <c r="AE18" s="1812"/>
      <c r="AF18" s="1812"/>
      <c r="AG18" s="1812"/>
      <c r="AH18" s="1812"/>
      <c r="AI18" s="1812"/>
      <c r="AJ18" s="1812"/>
      <c r="AK18" s="1812"/>
      <c r="AL18" s="1246"/>
      <c r="AM18" s="1203"/>
      <c r="AO18" s="54"/>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row>
    <row r="19" spans="1:73" ht="14.1" customHeight="1">
      <c r="A19" s="1206"/>
      <c r="B19" s="1203"/>
      <c r="Z19" s="79"/>
      <c r="AA19" s="552" t="s">
        <v>15</v>
      </c>
      <c r="AB19" s="1812" t="s">
        <v>990</v>
      </c>
      <c r="AC19" s="1812"/>
      <c r="AD19" s="1812"/>
      <c r="AE19" s="1812"/>
      <c r="AF19" s="1812"/>
      <c r="AG19" s="1812"/>
      <c r="AH19" s="1812"/>
      <c r="AI19" s="1812"/>
      <c r="AJ19" s="1812"/>
      <c r="AK19" s="1812"/>
      <c r="AL19" s="1246"/>
      <c r="AM19" s="1203"/>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row>
    <row r="20" spans="1:73" ht="14.1" customHeight="1">
      <c r="A20" s="1206"/>
      <c r="B20" s="1203"/>
      <c r="D20" s="580" t="s">
        <v>38</v>
      </c>
      <c r="E20" s="2000" t="s">
        <v>639</v>
      </c>
      <c r="F20" s="2000"/>
      <c r="G20" s="2000"/>
      <c r="H20" s="2000"/>
      <c r="I20" s="2000"/>
      <c r="J20" s="2000"/>
      <c r="K20" s="2000"/>
      <c r="L20" s="2000"/>
      <c r="M20" s="2000"/>
      <c r="N20" s="2000"/>
      <c r="O20" s="2000"/>
      <c r="P20" s="2000"/>
      <c r="Q20" s="2000"/>
      <c r="R20" s="2000"/>
      <c r="S20" s="2000"/>
      <c r="T20" s="2000"/>
      <c r="U20" s="2000"/>
      <c r="V20" s="2000"/>
      <c r="W20" s="2000"/>
      <c r="X20" s="2000"/>
      <c r="Y20" s="2000"/>
      <c r="Z20" s="54"/>
      <c r="AA20" s="71"/>
      <c r="AB20" s="1812"/>
      <c r="AC20" s="1812"/>
      <c r="AD20" s="1812"/>
      <c r="AE20" s="1812"/>
      <c r="AF20" s="1812"/>
      <c r="AG20" s="1812"/>
      <c r="AH20" s="1812"/>
      <c r="AI20" s="1812"/>
      <c r="AJ20" s="1812"/>
      <c r="AK20" s="1812"/>
      <c r="AL20" s="1246"/>
      <c r="AM20" s="1203"/>
      <c r="BU20" s="1251"/>
    </row>
    <row r="21" spans="1:73" ht="14.1" customHeight="1">
      <c r="A21" s="1206"/>
      <c r="B21" s="1203"/>
      <c r="D21" s="54"/>
      <c r="E21" s="2000"/>
      <c r="F21" s="2000"/>
      <c r="G21" s="2000"/>
      <c r="H21" s="2000"/>
      <c r="I21" s="2000"/>
      <c r="J21" s="2000"/>
      <c r="K21" s="2000"/>
      <c r="L21" s="2000"/>
      <c r="M21" s="2000"/>
      <c r="N21" s="2000"/>
      <c r="O21" s="2000"/>
      <c r="P21" s="2000"/>
      <c r="Q21" s="2000"/>
      <c r="R21" s="2000"/>
      <c r="S21" s="2000"/>
      <c r="T21" s="2000"/>
      <c r="U21" s="2000"/>
      <c r="V21" s="2000"/>
      <c r="W21" s="2000"/>
      <c r="X21" s="2000"/>
      <c r="Y21" s="2000"/>
      <c r="Z21" s="54"/>
      <c r="AA21" s="71"/>
      <c r="AB21" s="1812"/>
      <c r="AC21" s="1812"/>
      <c r="AD21" s="1812"/>
      <c r="AE21" s="1812"/>
      <c r="AF21" s="1812"/>
      <c r="AG21" s="1812"/>
      <c r="AH21" s="1812"/>
      <c r="AI21" s="1812"/>
      <c r="AJ21" s="1812"/>
      <c r="AK21" s="1812"/>
      <c r="AL21" s="1246"/>
      <c r="AM21" s="1203"/>
      <c r="BU21" s="118"/>
    </row>
    <row r="22" spans="1:73" ht="14.1" customHeight="1">
      <c r="A22" s="1206"/>
      <c r="B22" s="1203"/>
      <c r="AA22" s="71"/>
      <c r="AB22" s="1812"/>
      <c r="AC22" s="1812"/>
      <c r="AD22" s="1812"/>
      <c r="AE22" s="1812"/>
      <c r="AF22" s="1812"/>
      <c r="AG22" s="1812"/>
      <c r="AH22" s="1812"/>
      <c r="AI22" s="1812"/>
      <c r="AJ22" s="1812"/>
      <c r="AK22" s="1812"/>
      <c r="AL22" s="1256"/>
      <c r="AM22" s="1203"/>
      <c r="BU22" s="116"/>
    </row>
    <row r="23" spans="1:73" ht="14.1" customHeight="1">
      <c r="A23" s="1206"/>
      <c r="B23" s="1203"/>
      <c r="D23" s="531" t="s">
        <v>312</v>
      </c>
      <c r="E23" s="2000" t="s">
        <v>1524</v>
      </c>
      <c r="F23" s="2000"/>
      <c r="G23" s="2000"/>
      <c r="H23" s="2000"/>
      <c r="I23" s="2000"/>
      <c r="J23" s="2000"/>
      <c r="K23" s="2000"/>
      <c r="L23" s="2000"/>
      <c r="M23" s="2000"/>
      <c r="N23" s="2000"/>
      <c r="O23" s="2000"/>
      <c r="P23" s="2000"/>
      <c r="Q23" s="2000"/>
      <c r="R23" s="2000"/>
      <c r="S23" s="2000"/>
      <c r="T23" s="2000"/>
      <c r="U23" s="2000"/>
      <c r="V23" s="2000"/>
      <c r="W23" s="2000"/>
      <c r="X23" s="2000"/>
      <c r="Y23" s="2000"/>
      <c r="AA23" s="1207"/>
      <c r="AB23" s="638"/>
      <c r="AC23" s="638"/>
      <c r="AD23" s="638"/>
      <c r="AE23" s="638"/>
      <c r="AF23" s="638"/>
      <c r="AG23" s="638"/>
      <c r="AH23" s="638"/>
      <c r="AI23" s="638"/>
      <c r="AJ23" s="638"/>
      <c r="AK23" s="638"/>
      <c r="AL23" s="1246"/>
      <c r="AM23" s="1203"/>
    </row>
    <row r="24" spans="1:73" ht="14.1" customHeight="1">
      <c r="A24" s="1206"/>
      <c r="B24" s="1203"/>
      <c r="E24" s="2000"/>
      <c r="F24" s="2000"/>
      <c r="G24" s="2000"/>
      <c r="H24" s="2000"/>
      <c r="I24" s="2000"/>
      <c r="J24" s="2000"/>
      <c r="K24" s="2000"/>
      <c r="L24" s="2000"/>
      <c r="M24" s="2000"/>
      <c r="N24" s="2000"/>
      <c r="O24" s="2000"/>
      <c r="P24" s="2000"/>
      <c r="Q24" s="2000"/>
      <c r="R24" s="2000"/>
      <c r="S24" s="2000"/>
      <c r="T24" s="2000"/>
      <c r="U24" s="2000"/>
      <c r="V24" s="2000"/>
      <c r="W24" s="2000"/>
      <c r="X24" s="2000"/>
      <c r="Y24" s="2000"/>
      <c r="AA24" s="63"/>
      <c r="AB24" s="638"/>
      <c r="AC24" s="638"/>
      <c r="AD24" s="638"/>
      <c r="AE24" s="638"/>
      <c r="AF24" s="638"/>
      <c r="AG24" s="638"/>
      <c r="AH24" s="638"/>
      <c r="AI24" s="638"/>
      <c r="AJ24" s="638"/>
      <c r="AK24" s="638"/>
      <c r="AL24" s="1246"/>
      <c r="AM24" s="1203"/>
    </row>
    <row r="25" spans="1:73" ht="14.1" customHeight="1">
      <c r="A25" s="1206"/>
      <c r="B25" s="1203"/>
      <c r="AA25" s="63"/>
      <c r="AB25" s="638"/>
      <c r="AC25" s="638"/>
      <c r="AD25" s="638"/>
      <c r="AE25" s="638"/>
      <c r="AF25" s="638"/>
      <c r="AG25" s="638"/>
      <c r="AH25" s="638"/>
      <c r="AI25" s="638"/>
      <c r="AJ25" s="638"/>
      <c r="AK25" s="638"/>
      <c r="AL25" s="1246"/>
      <c r="AM25" s="1203"/>
    </row>
    <row r="26" spans="1:73" ht="14.1" customHeight="1">
      <c r="A26" s="1206"/>
      <c r="B26" s="2785" t="s">
        <v>612</v>
      </c>
      <c r="C26" s="2602"/>
      <c r="D26" s="2000" t="s">
        <v>644</v>
      </c>
      <c r="E26" s="2000"/>
      <c r="F26" s="2000"/>
      <c r="G26" s="2000"/>
      <c r="H26" s="2000"/>
      <c r="I26" s="2000"/>
      <c r="J26" s="2000"/>
      <c r="K26" s="2000"/>
      <c r="L26" s="2000"/>
      <c r="M26" s="2000"/>
      <c r="N26" s="2000"/>
      <c r="O26" s="2000"/>
      <c r="P26" s="2000"/>
      <c r="Q26" s="2000"/>
      <c r="R26" s="2000"/>
      <c r="S26" s="2000"/>
      <c r="T26" s="2000"/>
      <c r="U26" s="2000"/>
      <c r="V26" s="2000"/>
      <c r="W26" s="2000"/>
      <c r="X26" s="2000"/>
      <c r="Y26" s="2000"/>
      <c r="AA26" s="587" t="s">
        <v>127</v>
      </c>
      <c r="AB26" s="2163" t="s">
        <v>1377</v>
      </c>
      <c r="AC26" s="2163"/>
      <c r="AD26" s="2163"/>
      <c r="AE26" s="2163"/>
      <c r="AF26" s="2163"/>
      <c r="AG26" s="2163"/>
      <c r="AH26" s="2163"/>
      <c r="AI26" s="2163"/>
      <c r="AJ26" s="2163"/>
      <c r="AK26" s="2163"/>
      <c r="AL26" s="1246"/>
      <c r="AM26" s="1203"/>
    </row>
    <row r="27" spans="1:73" ht="14.1" customHeight="1">
      <c r="A27" s="1206"/>
      <c r="B27" s="61"/>
      <c r="C27" s="54"/>
      <c r="D27" s="2000"/>
      <c r="E27" s="2000"/>
      <c r="F27" s="2000"/>
      <c r="G27" s="2000"/>
      <c r="H27" s="2000"/>
      <c r="I27" s="2000"/>
      <c r="J27" s="2000"/>
      <c r="K27" s="2000"/>
      <c r="L27" s="2000"/>
      <c r="M27" s="2000"/>
      <c r="N27" s="2000"/>
      <c r="O27" s="2000"/>
      <c r="P27" s="2000"/>
      <c r="Q27" s="2000"/>
      <c r="R27" s="2000"/>
      <c r="S27" s="2000"/>
      <c r="T27" s="2000"/>
      <c r="U27" s="2000"/>
      <c r="V27" s="2000"/>
      <c r="W27" s="2000"/>
      <c r="X27" s="2000"/>
      <c r="Y27" s="2000"/>
      <c r="AA27" s="587" t="s">
        <v>127</v>
      </c>
      <c r="AB27" s="2163" t="s">
        <v>1526</v>
      </c>
      <c r="AC27" s="2163"/>
      <c r="AD27" s="2163"/>
      <c r="AE27" s="2163"/>
      <c r="AF27" s="2163"/>
      <c r="AG27" s="2163"/>
      <c r="AH27" s="2163"/>
      <c r="AI27" s="2163"/>
      <c r="AJ27" s="2163"/>
      <c r="AK27" s="2163"/>
      <c r="AL27" s="1246"/>
      <c r="AM27" s="1203"/>
    </row>
    <row r="28" spans="1:73" ht="14.1" customHeight="1">
      <c r="A28" s="1206"/>
      <c r="B28" s="1203"/>
      <c r="D28" s="531" t="s">
        <v>35</v>
      </c>
      <c r="E28" s="2083" t="s">
        <v>645</v>
      </c>
      <c r="F28" s="2083"/>
      <c r="G28" s="2083"/>
      <c r="H28" s="2083"/>
      <c r="I28" s="2083"/>
      <c r="J28" s="2083"/>
      <c r="K28" s="2083"/>
      <c r="L28" s="2083"/>
      <c r="M28" s="2083"/>
      <c r="N28" s="2083"/>
      <c r="O28" s="2083"/>
      <c r="P28" s="2083"/>
      <c r="Q28" s="2083"/>
      <c r="R28" s="2083"/>
      <c r="S28" s="2083"/>
      <c r="T28" s="2083"/>
      <c r="U28" s="2083"/>
      <c r="V28" s="2083"/>
      <c r="W28" s="2083"/>
      <c r="X28" s="2083"/>
      <c r="Y28" s="2083"/>
      <c r="Z28" s="54"/>
      <c r="AA28" s="1258" t="s">
        <v>127</v>
      </c>
      <c r="AB28" s="1812" t="s">
        <v>1527</v>
      </c>
      <c r="AC28" s="1812"/>
      <c r="AD28" s="1812"/>
      <c r="AE28" s="1812"/>
      <c r="AF28" s="1812"/>
      <c r="AG28" s="1812"/>
      <c r="AH28" s="1812"/>
      <c r="AI28" s="1812"/>
      <c r="AJ28" s="1812"/>
      <c r="AK28" s="1812"/>
      <c r="AL28" s="1246"/>
      <c r="AM28" s="1203"/>
    </row>
    <row r="29" spans="1:73" ht="14.1" customHeight="1">
      <c r="A29" s="1206"/>
      <c r="B29" s="1203"/>
      <c r="E29" s="137" t="s">
        <v>457</v>
      </c>
      <c r="F29" s="2083" t="s">
        <v>556</v>
      </c>
      <c r="G29" s="2083"/>
      <c r="H29" s="2083"/>
      <c r="I29" s="531" t="s">
        <v>557</v>
      </c>
      <c r="J29" s="2331"/>
      <c r="K29" s="2331"/>
      <c r="L29" s="2331"/>
      <c r="M29" s="2331"/>
      <c r="N29" s="2331"/>
      <c r="O29" s="2331"/>
      <c r="P29" s="2331"/>
      <c r="Q29" s="2331"/>
      <c r="R29" s="2331"/>
      <c r="S29" s="2331"/>
      <c r="T29" s="2331"/>
      <c r="U29" s="2331"/>
      <c r="V29" s="2331"/>
      <c r="W29" s="2331"/>
      <c r="X29" s="2331"/>
      <c r="Y29" s="1259" t="s">
        <v>18</v>
      </c>
      <c r="AA29" s="1163"/>
      <c r="AB29" s="1812"/>
      <c r="AC29" s="1812"/>
      <c r="AD29" s="1812"/>
      <c r="AE29" s="1812"/>
      <c r="AF29" s="1812"/>
      <c r="AG29" s="1812"/>
      <c r="AH29" s="1812"/>
      <c r="AI29" s="1812"/>
      <c r="AJ29" s="1812"/>
      <c r="AK29" s="1812"/>
      <c r="AL29" s="1246"/>
      <c r="AM29" s="1203"/>
    </row>
    <row r="30" spans="1:73" ht="14.1" customHeight="1">
      <c r="A30" s="1206"/>
      <c r="B30" s="1203"/>
      <c r="E30" s="137" t="s">
        <v>458</v>
      </c>
      <c r="F30" s="2083" t="s">
        <v>558</v>
      </c>
      <c r="G30" s="2083"/>
      <c r="H30" s="2083"/>
      <c r="I30" s="580" t="s">
        <v>557</v>
      </c>
      <c r="J30" s="1260"/>
      <c r="K30" s="1260" t="s">
        <v>21</v>
      </c>
      <c r="L30" s="1260" t="s">
        <v>127</v>
      </c>
      <c r="M30" s="1260"/>
      <c r="N30" s="1260" t="s">
        <v>22</v>
      </c>
      <c r="O30" s="1260" t="s">
        <v>127</v>
      </c>
      <c r="P30" s="1260"/>
      <c r="Q30" s="584" t="s">
        <v>559</v>
      </c>
      <c r="R30" s="54" t="s">
        <v>140</v>
      </c>
      <c r="S30" s="2683"/>
      <c r="T30" s="2683"/>
      <c r="U30" s="137" t="s">
        <v>81</v>
      </c>
      <c r="V30" s="137" t="s">
        <v>127</v>
      </c>
      <c r="W30" s="54"/>
      <c r="X30" s="1815" t="s">
        <v>560</v>
      </c>
      <c r="Y30" s="1815"/>
      <c r="AA30" s="1258"/>
      <c r="AB30" s="1812"/>
      <c r="AC30" s="1812"/>
      <c r="AD30" s="1812"/>
      <c r="AE30" s="1812"/>
      <c r="AF30" s="1812"/>
      <c r="AG30" s="1812"/>
      <c r="AH30" s="1812"/>
      <c r="AI30" s="1812"/>
      <c r="AJ30" s="1812"/>
      <c r="AK30" s="1812"/>
      <c r="AL30" s="1246"/>
      <c r="AM30" s="1203"/>
    </row>
    <row r="31" spans="1:73" ht="14.1" customHeight="1">
      <c r="A31" s="1206"/>
      <c r="B31" s="1203"/>
      <c r="Z31" s="596"/>
      <c r="AA31" s="63"/>
      <c r="AB31" s="1812"/>
      <c r="AC31" s="1812"/>
      <c r="AD31" s="1812"/>
      <c r="AE31" s="1812"/>
      <c r="AF31" s="1812"/>
      <c r="AG31" s="1812"/>
      <c r="AH31" s="1812"/>
      <c r="AI31" s="1812"/>
      <c r="AJ31" s="1812"/>
      <c r="AK31" s="1812"/>
      <c r="AL31" s="1261"/>
      <c r="AM31" s="1203"/>
    </row>
    <row r="32" spans="1:73" ht="14.1" customHeight="1">
      <c r="A32" s="1206"/>
      <c r="B32" s="1203"/>
      <c r="D32" s="531" t="s">
        <v>32</v>
      </c>
      <c r="E32" s="2083" t="s">
        <v>646</v>
      </c>
      <c r="F32" s="2083"/>
      <c r="G32" s="2083"/>
      <c r="H32" s="2083"/>
      <c r="I32" s="2083"/>
      <c r="J32" s="2083"/>
      <c r="K32" s="2083"/>
      <c r="L32" s="2083"/>
      <c r="M32" s="2083"/>
      <c r="N32" s="2083"/>
      <c r="O32" s="2083"/>
      <c r="P32" s="2083"/>
      <c r="Q32" s="2083"/>
      <c r="R32" s="2083"/>
      <c r="S32" s="2083"/>
      <c r="T32" s="2083"/>
      <c r="U32" s="2083"/>
      <c r="V32" s="2083"/>
      <c r="W32" s="2083"/>
      <c r="X32" s="2083"/>
      <c r="Y32" s="2083"/>
      <c r="Z32" s="596"/>
      <c r="AA32" s="1208"/>
      <c r="AL32" s="1246"/>
      <c r="AM32" s="1203"/>
    </row>
    <row r="33" spans="1:68" ht="14.1" customHeight="1">
      <c r="A33" s="1206"/>
      <c r="B33" s="1203"/>
      <c r="D33" s="898"/>
      <c r="E33" s="898"/>
      <c r="F33" s="898"/>
      <c r="G33" s="898"/>
      <c r="H33" s="898"/>
      <c r="I33" s="898"/>
      <c r="J33" s="898"/>
      <c r="K33" s="898"/>
      <c r="L33" s="898"/>
      <c r="M33" s="898"/>
      <c r="N33" s="898"/>
      <c r="O33" s="898"/>
      <c r="P33" s="898"/>
      <c r="Q33" s="898"/>
      <c r="R33" s="898"/>
      <c r="S33" s="898"/>
      <c r="T33" s="898"/>
      <c r="U33" s="898"/>
      <c r="V33" s="898"/>
      <c r="W33" s="898"/>
      <c r="X33" s="898"/>
      <c r="Y33" s="898"/>
      <c r="AA33" s="1208"/>
      <c r="AL33" s="1246"/>
      <c r="AM33" s="1203"/>
    </row>
    <row r="34" spans="1:68" ht="14.1" customHeight="1">
      <c r="A34" s="1206"/>
      <c r="B34" s="61"/>
      <c r="D34" s="531" t="s">
        <v>38</v>
      </c>
      <c r="E34" s="2083" t="s">
        <v>647</v>
      </c>
      <c r="F34" s="2083"/>
      <c r="G34" s="2083"/>
      <c r="H34" s="2083"/>
      <c r="I34" s="2083"/>
      <c r="J34" s="2083"/>
      <c r="K34" s="2083"/>
      <c r="L34" s="2083"/>
      <c r="M34" s="2083"/>
      <c r="N34" s="2083"/>
      <c r="O34" s="2083"/>
      <c r="P34" s="2083"/>
      <c r="Q34" s="2083"/>
      <c r="R34" s="2083"/>
      <c r="S34" s="2083"/>
      <c r="T34" s="2083"/>
      <c r="U34" s="2083"/>
      <c r="V34" s="2083"/>
      <c r="W34" s="2083"/>
      <c r="X34" s="2083"/>
      <c r="Y34" s="2083"/>
      <c r="Z34" s="596"/>
      <c r="AA34" s="1208"/>
      <c r="AL34" s="962"/>
      <c r="AM34" s="1203"/>
    </row>
    <row r="35" spans="1:68" ht="14.1" customHeight="1">
      <c r="A35" s="1206"/>
      <c r="B35" s="1203"/>
      <c r="Z35" s="596"/>
      <c r="AA35" s="1208"/>
      <c r="AL35" s="962"/>
      <c r="AM35" s="1203"/>
    </row>
    <row r="36" spans="1:68" ht="14.1" customHeight="1">
      <c r="A36" s="1206"/>
      <c r="B36" s="61"/>
      <c r="AA36" s="1208"/>
      <c r="AH36" s="638"/>
      <c r="AI36" s="638"/>
      <c r="AJ36" s="638"/>
      <c r="AK36" s="638"/>
      <c r="AL36" s="962"/>
      <c r="AM36" s="1203"/>
    </row>
    <row r="37" spans="1:68" ht="14.1" customHeight="1">
      <c r="A37" s="1206"/>
      <c r="B37" s="1814" t="s">
        <v>584</v>
      </c>
      <c r="C37" s="1675"/>
      <c r="D37" s="1815" t="s">
        <v>642</v>
      </c>
      <c r="E37" s="1815"/>
      <c r="F37" s="1815"/>
      <c r="G37" s="1815"/>
      <c r="H37" s="1815"/>
      <c r="I37" s="1815"/>
      <c r="J37" s="1815"/>
      <c r="K37" s="1815"/>
      <c r="L37" s="1815"/>
      <c r="M37" s="1815"/>
      <c r="N37" s="1815"/>
      <c r="O37" s="1815"/>
      <c r="P37" s="1815"/>
      <c r="Q37" s="1815"/>
      <c r="R37" s="1815"/>
      <c r="S37" s="1815"/>
      <c r="T37" s="1815"/>
      <c r="U37" s="1815"/>
      <c r="V37" s="1815"/>
      <c r="W37" s="1815"/>
      <c r="X37" s="1815"/>
      <c r="Y37" s="1815"/>
      <c r="Z37" s="54"/>
      <c r="AA37" s="1208"/>
      <c r="AH37" s="638"/>
      <c r="AI37" s="638"/>
      <c r="AJ37" s="638"/>
      <c r="AK37" s="638"/>
      <c r="AL37" s="962"/>
      <c r="AM37" s="1203"/>
    </row>
    <row r="38" spans="1:68" ht="14.1" customHeight="1">
      <c r="A38" s="1206"/>
      <c r="B38" s="1203"/>
      <c r="D38" s="580" t="s">
        <v>35</v>
      </c>
      <c r="E38" s="2000" t="s">
        <v>1118</v>
      </c>
      <c r="F38" s="2000"/>
      <c r="G38" s="2000"/>
      <c r="H38" s="2000"/>
      <c r="I38" s="2000"/>
      <c r="J38" s="2000"/>
      <c r="K38" s="2000"/>
      <c r="L38" s="2000"/>
      <c r="M38" s="2000"/>
      <c r="N38" s="2000"/>
      <c r="O38" s="2000"/>
      <c r="P38" s="2000"/>
      <c r="Q38" s="2000"/>
      <c r="R38" s="2000"/>
      <c r="S38" s="2000"/>
      <c r="T38" s="2000"/>
      <c r="U38" s="2000"/>
      <c r="V38" s="2000"/>
      <c r="W38" s="2000"/>
      <c r="X38" s="2000"/>
      <c r="Y38" s="2000"/>
      <c r="AA38" s="1208"/>
      <c r="AL38" s="640"/>
      <c r="AM38" s="1203"/>
    </row>
    <row r="39" spans="1:68" ht="14.1" customHeight="1">
      <c r="A39" s="1206"/>
      <c r="B39" s="1203"/>
      <c r="D39" s="54"/>
      <c r="E39" s="2000"/>
      <c r="F39" s="2000"/>
      <c r="G39" s="2000"/>
      <c r="H39" s="2000"/>
      <c r="I39" s="2000"/>
      <c r="J39" s="2000"/>
      <c r="K39" s="2000"/>
      <c r="L39" s="2000"/>
      <c r="M39" s="2000"/>
      <c r="N39" s="2000"/>
      <c r="O39" s="2000"/>
      <c r="P39" s="2000"/>
      <c r="Q39" s="2000"/>
      <c r="R39" s="2000"/>
      <c r="S39" s="2000"/>
      <c r="T39" s="2000"/>
      <c r="U39" s="2000"/>
      <c r="V39" s="2000"/>
      <c r="W39" s="2000"/>
      <c r="X39" s="2000"/>
      <c r="Y39" s="2000"/>
      <c r="Z39" s="54"/>
      <c r="AA39" s="1208"/>
      <c r="AL39" s="640"/>
      <c r="AM39" s="1203"/>
    </row>
    <row r="40" spans="1:68" ht="14.1" customHeight="1">
      <c r="A40" s="1206"/>
      <c r="B40" s="1203"/>
      <c r="AA40" s="1208"/>
      <c r="AL40" s="640"/>
      <c r="AM40" s="1203"/>
      <c r="AP40" s="1247" t="s">
        <v>16</v>
      </c>
    </row>
    <row r="41" spans="1:68" ht="14.1" customHeight="1">
      <c r="A41" s="1206"/>
      <c r="B41" s="1203"/>
      <c r="AA41" s="1208"/>
      <c r="AL41" s="640"/>
      <c r="AM41" s="1203"/>
      <c r="AP41" s="1247"/>
    </row>
    <row r="42" spans="1:68" ht="14.1" customHeight="1">
      <c r="A42" s="1206"/>
      <c r="B42" s="1203"/>
      <c r="D42" s="580" t="s">
        <v>32</v>
      </c>
      <c r="E42" s="2000" t="s">
        <v>1119</v>
      </c>
      <c r="F42" s="2000"/>
      <c r="G42" s="2000"/>
      <c r="H42" s="2000"/>
      <c r="I42" s="2000"/>
      <c r="J42" s="2000"/>
      <c r="K42" s="2000"/>
      <c r="L42" s="2000"/>
      <c r="M42" s="2000"/>
      <c r="N42" s="2000"/>
      <c r="O42" s="2000"/>
      <c r="P42" s="2000"/>
      <c r="Q42" s="2000"/>
      <c r="R42" s="2000"/>
      <c r="S42" s="2000"/>
      <c r="T42" s="2000"/>
      <c r="U42" s="2000"/>
      <c r="V42" s="2000"/>
      <c r="W42" s="2000"/>
      <c r="X42" s="2000"/>
      <c r="Y42" s="2000"/>
      <c r="AA42" s="1225"/>
      <c r="AB42" s="1226"/>
      <c r="AC42" s="1226"/>
      <c r="AD42" s="1226"/>
      <c r="AE42" s="1226"/>
      <c r="AF42" s="1226"/>
      <c r="AG42" s="1226"/>
      <c r="AH42" s="1226"/>
      <c r="AI42" s="1226"/>
      <c r="AJ42" s="1226"/>
      <c r="AK42" s="1226"/>
      <c r="AL42" s="640"/>
      <c r="AM42" s="1203"/>
    </row>
    <row r="43" spans="1:68" ht="14.1" customHeight="1">
      <c r="A43" s="1206"/>
      <c r="B43" s="1203"/>
      <c r="D43" s="54"/>
      <c r="E43" s="2000"/>
      <c r="F43" s="2000"/>
      <c r="G43" s="2000"/>
      <c r="H43" s="2000"/>
      <c r="I43" s="2000"/>
      <c r="J43" s="2000"/>
      <c r="K43" s="2000"/>
      <c r="L43" s="2000"/>
      <c r="M43" s="2000"/>
      <c r="N43" s="2000"/>
      <c r="O43" s="2000"/>
      <c r="P43" s="2000"/>
      <c r="Q43" s="2000"/>
      <c r="R43" s="2000"/>
      <c r="S43" s="2000"/>
      <c r="T43" s="2000"/>
      <c r="U43" s="2000"/>
      <c r="V43" s="2000"/>
      <c r="W43" s="2000"/>
      <c r="X43" s="2000"/>
      <c r="Y43" s="2000"/>
      <c r="Z43" s="596"/>
      <c r="AA43" s="1225"/>
      <c r="AB43" s="1226"/>
      <c r="AC43" s="1226"/>
      <c r="AD43" s="1226"/>
      <c r="AE43" s="1226"/>
      <c r="AF43" s="1226"/>
      <c r="AG43" s="1226"/>
      <c r="AH43" s="1226"/>
      <c r="AI43" s="1226"/>
      <c r="AJ43" s="1226"/>
      <c r="AK43" s="1226"/>
      <c r="AL43" s="640"/>
      <c r="AM43" s="1203"/>
    </row>
    <row r="44" spans="1:68" ht="14.1" customHeight="1">
      <c r="A44" s="1206"/>
      <c r="B44" s="1203"/>
      <c r="Z44" s="596"/>
      <c r="AA44" s="1225"/>
      <c r="AB44" s="1226"/>
      <c r="AC44" s="1226"/>
      <c r="AD44" s="1226"/>
      <c r="AE44" s="1226"/>
      <c r="AF44" s="1226"/>
      <c r="AG44" s="1226"/>
      <c r="AH44" s="1226"/>
      <c r="AI44" s="1226"/>
      <c r="AJ44" s="1226"/>
      <c r="AK44" s="1226"/>
      <c r="AL44" s="640"/>
      <c r="AM44" s="1203"/>
      <c r="AP44" s="836"/>
      <c r="AU44" s="531"/>
      <c r="AV44" s="54"/>
      <c r="AW44" s="54"/>
      <c r="AX44" s="54"/>
      <c r="AY44" s="54"/>
      <c r="AZ44" s="54"/>
      <c r="BA44" s="54"/>
      <c r="BB44" s="54"/>
      <c r="BC44" s="54"/>
      <c r="BD44" s="54"/>
      <c r="BE44" s="54"/>
      <c r="BF44" s="54"/>
      <c r="BG44" s="54"/>
      <c r="BH44" s="54"/>
      <c r="BI44" s="54"/>
      <c r="BJ44" s="54"/>
      <c r="BK44" s="54"/>
      <c r="BL44" s="54"/>
      <c r="BM44" s="54"/>
      <c r="BN44" s="54"/>
      <c r="BO44" s="54"/>
      <c r="BP44" s="54"/>
    </row>
    <row r="45" spans="1:68" ht="14.1" customHeight="1">
      <c r="A45" s="1206"/>
      <c r="B45" s="1203"/>
      <c r="D45" s="580" t="s">
        <v>471</v>
      </c>
      <c r="E45" s="2000" t="s">
        <v>1528</v>
      </c>
      <c r="F45" s="2000"/>
      <c r="G45" s="2000"/>
      <c r="H45" s="2000"/>
      <c r="I45" s="2000"/>
      <c r="J45" s="2000"/>
      <c r="K45" s="2000"/>
      <c r="L45" s="2000"/>
      <c r="M45" s="2000"/>
      <c r="N45" s="2000"/>
      <c r="O45" s="2000"/>
      <c r="P45" s="2000"/>
      <c r="Q45" s="2000"/>
      <c r="R45" s="2000"/>
      <c r="S45" s="2000"/>
      <c r="T45" s="2000"/>
      <c r="U45" s="2000"/>
      <c r="V45" s="2000"/>
      <c r="W45" s="2000"/>
      <c r="X45" s="2000"/>
      <c r="Y45" s="2000"/>
      <c r="AA45" s="552" t="s">
        <v>127</v>
      </c>
      <c r="AB45" s="1812" t="s">
        <v>1529</v>
      </c>
      <c r="AC45" s="1812"/>
      <c r="AD45" s="1812"/>
      <c r="AE45" s="1812"/>
      <c r="AF45" s="1812"/>
      <c r="AG45" s="1812"/>
      <c r="AH45" s="1812"/>
      <c r="AI45" s="1812"/>
      <c r="AJ45" s="1812"/>
      <c r="AK45" s="1812"/>
      <c r="AL45" s="670"/>
      <c r="AM45" s="1203"/>
      <c r="AP45" s="1247" t="s">
        <v>16</v>
      </c>
      <c r="AS45" s="1262"/>
    </row>
    <row r="46" spans="1:68" ht="14.1" customHeight="1">
      <c r="A46" s="1206"/>
      <c r="B46" s="1203"/>
      <c r="D46" s="54"/>
      <c r="E46" s="2000"/>
      <c r="F46" s="2000"/>
      <c r="G46" s="2000"/>
      <c r="H46" s="2000"/>
      <c r="I46" s="2000"/>
      <c r="J46" s="2000"/>
      <c r="K46" s="2000"/>
      <c r="L46" s="2000"/>
      <c r="M46" s="2000"/>
      <c r="N46" s="2000"/>
      <c r="O46" s="2000"/>
      <c r="P46" s="2000"/>
      <c r="Q46" s="2000"/>
      <c r="R46" s="2000"/>
      <c r="S46" s="2000"/>
      <c r="T46" s="2000"/>
      <c r="U46" s="2000"/>
      <c r="V46" s="2000"/>
      <c r="W46" s="2000"/>
      <c r="X46" s="2000"/>
      <c r="Y46" s="2000"/>
      <c r="Z46" s="54"/>
      <c r="AA46" s="587"/>
      <c r="AB46" s="1812"/>
      <c r="AC46" s="1812"/>
      <c r="AD46" s="1812"/>
      <c r="AE46" s="1812"/>
      <c r="AF46" s="1812"/>
      <c r="AG46" s="1812"/>
      <c r="AH46" s="1812"/>
      <c r="AI46" s="1812"/>
      <c r="AJ46" s="1812"/>
      <c r="AK46" s="1812"/>
      <c r="AL46" s="670"/>
      <c r="AM46" s="1203"/>
      <c r="AS46" s="55"/>
      <c r="AU46" s="1248"/>
    </row>
    <row r="47" spans="1:68" ht="14.1" customHeight="1">
      <c r="A47" s="1206"/>
      <c r="B47" s="1203"/>
      <c r="D47" s="54"/>
      <c r="E47" s="54"/>
      <c r="F47" s="54"/>
      <c r="G47" s="54"/>
      <c r="H47" s="54"/>
      <c r="I47" s="54"/>
      <c r="J47" s="54"/>
      <c r="K47" s="54"/>
      <c r="L47" s="54"/>
      <c r="M47" s="54"/>
      <c r="N47" s="54"/>
      <c r="O47" s="54"/>
      <c r="P47" s="54"/>
      <c r="Q47" s="54"/>
      <c r="R47" s="54"/>
      <c r="S47" s="54"/>
      <c r="T47" s="54"/>
      <c r="U47" s="54"/>
      <c r="V47" s="54"/>
      <c r="W47" s="54"/>
      <c r="X47" s="54"/>
      <c r="Y47" s="54"/>
      <c r="Z47" s="54"/>
      <c r="AA47" s="1263"/>
      <c r="AB47" s="1812"/>
      <c r="AC47" s="1812"/>
      <c r="AD47" s="1812"/>
      <c r="AE47" s="1812"/>
      <c r="AF47" s="1812"/>
      <c r="AG47" s="1812"/>
      <c r="AH47" s="1812"/>
      <c r="AI47" s="1812"/>
      <c r="AJ47" s="1812"/>
      <c r="AK47" s="1812"/>
      <c r="AL47" s="670"/>
      <c r="AM47" s="1203"/>
      <c r="AS47" s="55"/>
      <c r="AU47" s="1248"/>
    </row>
    <row r="48" spans="1:68" ht="14.1" customHeight="1">
      <c r="A48" s="1206"/>
      <c r="B48" s="1203"/>
      <c r="AA48" s="1235"/>
      <c r="AB48" s="1812"/>
      <c r="AC48" s="1812"/>
      <c r="AD48" s="1812"/>
      <c r="AE48" s="1812"/>
      <c r="AF48" s="1812"/>
      <c r="AG48" s="1812"/>
      <c r="AH48" s="1812"/>
      <c r="AI48" s="1812"/>
      <c r="AJ48" s="1812"/>
      <c r="AK48" s="1812"/>
      <c r="AL48" s="1261"/>
      <c r="AM48" s="1203"/>
    </row>
    <row r="49" spans="1:39" ht="14.1" customHeight="1">
      <c r="A49" s="1206"/>
      <c r="B49" s="1814" t="s">
        <v>585</v>
      </c>
      <c r="C49" s="1675"/>
      <c r="D49" s="1815" t="s">
        <v>1525</v>
      </c>
      <c r="E49" s="1815"/>
      <c r="F49" s="1815"/>
      <c r="G49" s="1815"/>
      <c r="H49" s="1815"/>
      <c r="I49" s="1815"/>
      <c r="J49" s="1815"/>
      <c r="K49" s="1815"/>
      <c r="L49" s="1815"/>
      <c r="M49" s="1815"/>
      <c r="N49" s="1815"/>
      <c r="O49" s="1815"/>
      <c r="P49" s="1815"/>
      <c r="Q49" s="1815"/>
      <c r="R49" s="1815"/>
      <c r="S49" s="1815"/>
      <c r="T49" s="1815"/>
      <c r="U49" s="1815"/>
      <c r="V49" s="1815"/>
      <c r="W49" s="1815"/>
      <c r="X49" s="1815"/>
      <c r="Y49" s="1815"/>
      <c r="AA49" s="1208"/>
      <c r="AL49" s="1261"/>
      <c r="AM49" s="1203"/>
    </row>
    <row r="50" spans="1:39" ht="14.1" customHeight="1">
      <c r="A50" s="1206"/>
      <c r="B50" s="1203"/>
      <c r="D50" s="580" t="s">
        <v>35</v>
      </c>
      <c r="E50" s="2000" t="s">
        <v>641</v>
      </c>
      <c r="F50" s="2000"/>
      <c r="G50" s="2000"/>
      <c r="H50" s="2000"/>
      <c r="I50" s="2000"/>
      <c r="J50" s="2000"/>
      <c r="K50" s="2000"/>
      <c r="L50" s="2000"/>
      <c r="M50" s="2000"/>
      <c r="N50" s="2000"/>
      <c r="O50" s="2000"/>
      <c r="P50" s="2000"/>
      <c r="Q50" s="2000"/>
      <c r="R50" s="2000"/>
      <c r="S50" s="2000"/>
      <c r="T50" s="2000"/>
      <c r="U50" s="2000"/>
      <c r="V50" s="2000"/>
      <c r="W50" s="2000"/>
      <c r="X50" s="2000"/>
      <c r="Y50" s="2000"/>
      <c r="Z50" s="596"/>
      <c r="AA50" s="1264" t="s">
        <v>127</v>
      </c>
      <c r="AB50" s="4511" t="s">
        <v>993</v>
      </c>
      <c r="AC50" s="4511"/>
      <c r="AD50" s="4511"/>
      <c r="AE50" s="4511"/>
      <c r="AF50" s="4511"/>
      <c r="AG50" s="4511"/>
      <c r="AH50" s="4511"/>
      <c r="AI50" s="4511"/>
      <c r="AJ50" s="4511"/>
      <c r="AK50" s="4511"/>
      <c r="AL50" s="1261"/>
      <c r="AM50" s="1203"/>
    </row>
    <row r="51" spans="1:39" ht="14.1" customHeight="1">
      <c r="A51" s="1206"/>
      <c r="B51" s="1203"/>
      <c r="D51" s="55"/>
      <c r="E51" s="2000"/>
      <c r="F51" s="2000"/>
      <c r="G51" s="2000"/>
      <c r="H51" s="2000"/>
      <c r="I51" s="2000"/>
      <c r="J51" s="2000"/>
      <c r="K51" s="2000"/>
      <c r="L51" s="2000"/>
      <c r="M51" s="2000"/>
      <c r="N51" s="2000"/>
      <c r="O51" s="2000"/>
      <c r="P51" s="2000"/>
      <c r="Q51" s="2000"/>
      <c r="R51" s="2000"/>
      <c r="S51" s="2000"/>
      <c r="T51" s="2000"/>
      <c r="U51" s="2000"/>
      <c r="V51" s="2000"/>
      <c r="W51" s="2000"/>
      <c r="X51" s="2000"/>
      <c r="Y51" s="2000"/>
      <c r="Z51" s="596"/>
      <c r="AA51" s="552" t="s">
        <v>1530</v>
      </c>
      <c r="AB51" s="4512" t="s">
        <v>1379</v>
      </c>
      <c r="AC51" s="4512"/>
      <c r="AD51" s="4512"/>
      <c r="AE51" s="4512"/>
      <c r="AF51" s="4512"/>
      <c r="AG51" s="4512"/>
      <c r="AH51" s="4512"/>
      <c r="AI51" s="4512"/>
      <c r="AJ51" s="4512"/>
      <c r="AK51" s="4512"/>
      <c r="AL51" s="60"/>
      <c r="AM51" s="1203"/>
    </row>
    <row r="52" spans="1:39" ht="14.1" customHeight="1">
      <c r="A52" s="1206"/>
      <c r="B52" s="1203"/>
      <c r="AA52" s="1265"/>
      <c r="AB52" s="4512"/>
      <c r="AC52" s="4512"/>
      <c r="AD52" s="4512"/>
      <c r="AE52" s="4512"/>
      <c r="AF52" s="4512"/>
      <c r="AG52" s="4512"/>
      <c r="AH52" s="4512"/>
      <c r="AI52" s="4512"/>
      <c r="AJ52" s="4512"/>
      <c r="AK52" s="4512"/>
      <c r="AL52" s="60"/>
      <c r="AM52" s="1203"/>
    </row>
    <row r="53" spans="1:39" ht="14.1" customHeight="1">
      <c r="A53" s="1206"/>
      <c r="B53" s="1203"/>
      <c r="D53" s="531" t="s">
        <v>32</v>
      </c>
      <c r="E53" s="2083" t="s">
        <v>1378</v>
      </c>
      <c r="F53" s="2083"/>
      <c r="G53" s="2083"/>
      <c r="H53" s="2083"/>
      <c r="I53" s="2083"/>
      <c r="J53" s="2083"/>
      <c r="K53" s="2083"/>
      <c r="L53" s="2083"/>
      <c r="M53" s="2083"/>
      <c r="N53" s="2083"/>
      <c r="O53" s="2083"/>
      <c r="P53" s="2083"/>
      <c r="Q53" s="2083"/>
      <c r="R53" s="2083"/>
      <c r="S53" s="2083"/>
      <c r="T53" s="2083"/>
      <c r="U53" s="2083"/>
      <c r="V53" s="2083"/>
      <c r="W53" s="2083"/>
      <c r="X53" s="2083"/>
      <c r="Y53" s="2083"/>
      <c r="AA53" s="554"/>
      <c r="AB53" s="4512"/>
      <c r="AC53" s="4512"/>
      <c r="AD53" s="4512"/>
      <c r="AE53" s="4512"/>
      <c r="AF53" s="4512"/>
      <c r="AG53" s="4512"/>
      <c r="AH53" s="4512"/>
      <c r="AI53" s="4512"/>
      <c r="AJ53" s="4512"/>
      <c r="AK53" s="4512"/>
      <c r="AL53" s="60"/>
      <c r="AM53" s="1203"/>
    </row>
    <row r="54" spans="1:39" ht="14.1" customHeight="1">
      <c r="A54" s="1206"/>
      <c r="B54" s="1203"/>
      <c r="D54" s="531"/>
      <c r="E54" s="2083"/>
      <c r="F54" s="2083"/>
      <c r="G54" s="2083"/>
      <c r="H54" s="2083"/>
      <c r="I54" s="2083"/>
      <c r="J54" s="2083"/>
      <c r="K54" s="2083"/>
      <c r="L54" s="2083"/>
      <c r="M54" s="2083"/>
      <c r="N54" s="2083"/>
      <c r="O54" s="2083"/>
      <c r="P54" s="2083"/>
      <c r="Q54" s="2083"/>
      <c r="R54" s="2083"/>
      <c r="S54" s="2083"/>
      <c r="T54" s="2083"/>
      <c r="U54" s="2083"/>
      <c r="V54" s="2083"/>
      <c r="W54" s="2083"/>
      <c r="X54" s="2083"/>
      <c r="Y54" s="2083"/>
      <c r="Z54" s="596"/>
      <c r="AA54" s="554"/>
      <c r="AB54" s="4512"/>
      <c r="AC54" s="4512"/>
      <c r="AD54" s="4512"/>
      <c r="AE54" s="4512"/>
      <c r="AF54" s="4512"/>
      <c r="AG54" s="4512"/>
      <c r="AH54" s="4512"/>
      <c r="AI54" s="4512"/>
      <c r="AJ54" s="4512"/>
      <c r="AK54" s="4512"/>
      <c r="AL54" s="60"/>
      <c r="AM54" s="1203"/>
    </row>
    <row r="55" spans="1:39" ht="14.1" customHeight="1">
      <c r="A55" s="1206"/>
      <c r="B55" s="1203"/>
      <c r="D55" s="531" t="s">
        <v>471</v>
      </c>
      <c r="E55" s="1815" t="s">
        <v>1380</v>
      </c>
      <c r="F55" s="1815"/>
      <c r="G55" s="1815"/>
      <c r="H55" s="1815"/>
      <c r="I55" s="1815"/>
      <c r="J55" s="1815"/>
      <c r="K55" s="1815"/>
      <c r="L55" s="1815"/>
      <c r="M55" s="1815"/>
      <c r="N55" s="1815"/>
      <c r="O55" s="1815"/>
      <c r="P55" s="1815"/>
      <c r="Q55" s="1815"/>
      <c r="R55" s="1815"/>
      <c r="S55" s="1815"/>
      <c r="T55" s="1815"/>
      <c r="U55" s="1815"/>
      <c r="V55" s="1815"/>
      <c r="W55" s="1815"/>
      <c r="X55" s="1815"/>
      <c r="Y55" s="1815"/>
      <c r="Z55" s="596"/>
      <c r="AA55" s="1208"/>
      <c r="AB55" s="4512"/>
      <c r="AC55" s="4512"/>
      <c r="AD55" s="4512"/>
      <c r="AE55" s="4512"/>
      <c r="AF55" s="4512"/>
      <c r="AG55" s="4512"/>
      <c r="AH55" s="4512"/>
      <c r="AI55" s="4512"/>
      <c r="AJ55" s="4512"/>
      <c r="AK55" s="4512"/>
      <c r="AL55" s="60"/>
      <c r="AM55" s="1203"/>
    </row>
    <row r="56" spans="1:39" ht="14.1" customHeight="1">
      <c r="A56" s="1206"/>
      <c r="B56" s="1203"/>
      <c r="D56" s="531"/>
      <c r="E56" s="54"/>
      <c r="F56" s="54"/>
      <c r="G56" s="54"/>
      <c r="H56" s="54"/>
      <c r="I56" s="54"/>
      <c r="J56" s="54"/>
      <c r="K56" s="54"/>
      <c r="L56" s="54"/>
      <c r="M56" s="54"/>
      <c r="N56" s="54"/>
      <c r="O56" s="54"/>
      <c r="P56" s="54"/>
      <c r="Q56" s="54"/>
      <c r="R56" s="54"/>
      <c r="S56" s="54"/>
      <c r="T56" s="54"/>
      <c r="U56" s="54"/>
      <c r="V56" s="54"/>
      <c r="W56" s="54"/>
      <c r="X56" s="54"/>
      <c r="Y56" s="54"/>
      <c r="AA56" s="1266"/>
      <c r="AL56" s="60"/>
      <c r="AM56" s="1203"/>
    </row>
    <row r="57" spans="1:39" ht="14.1" customHeight="1">
      <c r="A57" s="1206"/>
      <c r="B57" s="1203"/>
      <c r="AA57" s="552" t="s">
        <v>127</v>
      </c>
      <c r="AB57" s="1812" t="s">
        <v>1562</v>
      </c>
      <c r="AC57" s="1812"/>
      <c r="AD57" s="1812"/>
      <c r="AE57" s="1812"/>
      <c r="AF57" s="1812"/>
      <c r="AG57" s="1812"/>
      <c r="AH57" s="1812"/>
      <c r="AI57" s="1812"/>
      <c r="AJ57" s="1812"/>
      <c r="AK57" s="1812"/>
      <c r="AL57" s="64"/>
      <c r="AM57" s="1203"/>
    </row>
    <row r="58" spans="1:39" ht="14.1" customHeight="1">
      <c r="A58" s="1206"/>
      <c r="B58" s="1203"/>
      <c r="D58" s="531" t="s">
        <v>443</v>
      </c>
      <c r="E58" s="2000" t="s">
        <v>1531</v>
      </c>
      <c r="F58" s="2000"/>
      <c r="G58" s="2000"/>
      <c r="H58" s="2000"/>
      <c r="I58" s="2000"/>
      <c r="J58" s="2000"/>
      <c r="K58" s="2000"/>
      <c r="L58" s="2000"/>
      <c r="M58" s="2000"/>
      <c r="N58" s="2000"/>
      <c r="O58" s="2000"/>
      <c r="P58" s="2000"/>
      <c r="Q58" s="2000"/>
      <c r="R58" s="2000"/>
      <c r="S58" s="2000"/>
      <c r="T58" s="2000"/>
      <c r="U58" s="2000"/>
      <c r="V58" s="2000"/>
      <c r="W58" s="2000"/>
      <c r="X58" s="2000"/>
      <c r="Y58" s="2000"/>
      <c r="AA58" s="63"/>
      <c r="AB58" s="1812"/>
      <c r="AC58" s="1812"/>
      <c r="AD58" s="1812"/>
      <c r="AE58" s="1812"/>
      <c r="AF58" s="1812"/>
      <c r="AG58" s="1812"/>
      <c r="AH58" s="1812"/>
      <c r="AI58" s="1812"/>
      <c r="AJ58" s="1812"/>
      <c r="AK58" s="1812"/>
      <c r="AL58" s="864"/>
    </row>
    <row r="59" spans="1:39" ht="14.1" customHeight="1">
      <c r="B59" s="1203"/>
      <c r="D59" s="54"/>
      <c r="E59" s="2000"/>
      <c r="F59" s="2000"/>
      <c r="G59" s="2000"/>
      <c r="H59" s="2000"/>
      <c r="I59" s="2000"/>
      <c r="J59" s="2000"/>
      <c r="K59" s="2000"/>
      <c r="L59" s="2000"/>
      <c r="M59" s="2000"/>
      <c r="N59" s="2000"/>
      <c r="O59" s="2000"/>
      <c r="P59" s="2000"/>
      <c r="Q59" s="2000"/>
      <c r="R59" s="2000"/>
      <c r="S59" s="2000"/>
      <c r="T59" s="2000"/>
      <c r="U59" s="2000"/>
      <c r="V59" s="2000"/>
      <c r="W59" s="2000"/>
      <c r="X59" s="2000"/>
      <c r="Y59" s="2000"/>
      <c r="Z59" s="54"/>
      <c r="AA59" s="63"/>
      <c r="AB59" s="1812"/>
      <c r="AC59" s="1812"/>
      <c r="AD59" s="1812"/>
      <c r="AE59" s="1812"/>
      <c r="AF59" s="1812"/>
      <c r="AG59" s="1812"/>
      <c r="AH59" s="1812"/>
      <c r="AI59" s="1812"/>
      <c r="AJ59" s="1812"/>
      <c r="AK59" s="1812"/>
      <c r="AL59" s="864"/>
    </row>
    <row r="60" spans="1:39" ht="14.1" customHeight="1">
      <c r="B60" s="1203"/>
      <c r="D60" s="596"/>
      <c r="E60" s="596"/>
      <c r="F60" s="596"/>
      <c r="G60" s="596"/>
      <c r="H60" s="596"/>
      <c r="I60" s="596"/>
      <c r="J60" s="596"/>
      <c r="K60" s="596"/>
      <c r="L60" s="596"/>
      <c r="M60" s="596"/>
      <c r="N60" s="596"/>
      <c r="O60" s="596"/>
      <c r="P60" s="596"/>
      <c r="Q60" s="596"/>
      <c r="R60" s="596"/>
      <c r="S60" s="596"/>
      <c r="T60" s="596"/>
      <c r="U60" s="596"/>
      <c r="V60" s="596"/>
      <c r="W60" s="596"/>
      <c r="X60" s="596"/>
      <c r="Y60" s="596"/>
      <c r="AA60" s="63"/>
      <c r="AB60" s="1812"/>
      <c r="AC60" s="1812"/>
      <c r="AD60" s="1812"/>
      <c r="AE60" s="1812"/>
      <c r="AF60" s="1812"/>
      <c r="AG60" s="1812"/>
      <c r="AH60" s="1812"/>
      <c r="AI60" s="1812"/>
      <c r="AJ60" s="1812"/>
      <c r="AK60" s="1812"/>
      <c r="AL60" s="864"/>
    </row>
    <row r="61" spans="1:39" ht="14.1" customHeight="1">
      <c r="B61" s="1203"/>
      <c r="AA61" s="63"/>
      <c r="AB61" s="1812"/>
      <c r="AC61" s="1812"/>
      <c r="AD61" s="1812"/>
      <c r="AE61" s="1812"/>
      <c r="AF61" s="1812"/>
      <c r="AG61" s="1812"/>
      <c r="AH61" s="1812"/>
      <c r="AI61" s="1812"/>
      <c r="AJ61" s="1812"/>
      <c r="AK61" s="1812"/>
      <c r="AL61" s="1256"/>
    </row>
    <row r="62" spans="1:39" ht="6.75" customHeight="1" thickBot="1">
      <c r="B62" s="126"/>
      <c r="C62" s="128"/>
      <c r="D62" s="1267"/>
      <c r="E62" s="1267"/>
      <c r="F62" s="1267"/>
      <c r="G62" s="1267"/>
      <c r="H62" s="1267"/>
      <c r="I62" s="1267"/>
      <c r="J62" s="1267"/>
      <c r="K62" s="1267"/>
      <c r="L62" s="1267"/>
      <c r="M62" s="1267"/>
      <c r="N62" s="1267"/>
      <c r="O62" s="1267"/>
      <c r="P62" s="1267"/>
      <c r="Q62" s="1267"/>
      <c r="R62" s="1267"/>
      <c r="S62" s="1267"/>
      <c r="T62" s="1267"/>
      <c r="U62" s="1267"/>
      <c r="V62" s="1267"/>
      <c r="W62" s="1267"/>
      <c r="X62" s="1267"/>
      <c r="Y62" s="1267"/>
      <c r="Z62" s="1267"/>
      <c r="AA62" s="1268"/>
      <c r="AB62" s="1269"/>
      <c r="AC62" s="1269"/>
      <c r="AD62" s="1269"/>
      <c r="AE62" s="1269"/>
      <c r="AF62" s="1269"/>
      <c r="AG62" s="1269"/>
      <c r="AH62" s="1269"/>
      <c r="AI62" s="1269"/>
      <c r="AJ62" s="1269"/>
      <c r="AK62" s="1269"/>
      <c r="AL62" s="1270"/>
    </row>
  </sheetData>
  <sheetProtection algorithmName="SHA-512" hashValue="QPCSVHZvYY7JrDg/sdtMms0+6vUQ+zjqheHM8ZU3uXnXcrWGYNvTC3ziEqNsiJqzy7rm0fBa7dk3HOYWXFtgzA==" saltValue="kXi2CUKNS2ldCbY4jkqViw==" spinCount="100000" sheet="1" objects="1" scenarios="1"/>
  <mergeCells count="50">
    <mergeCell ref="E54:Y54"/>
    <mergeCell ref="E55:Y55"/>
    <mergeCell ref="E58:Y59"/>
    <mergeCell ref="AB51:AK55"/>
    <mergeCell ref="E53:Y53"/>
    <mergeCell ref="AB57:AK61"/>
    <mergeCell ref="B49:C49"/>
    <mergeCell ref="D49:Y49"/>
    <mergeCell ref="E50:Y51"/>
    <mergeCell ref="E34:Y34"/>
    <mergeCell ref="B37:C37"/>
    <mergeCell ref="D37:Y37"/>
    <mergeCell ref="E38:Y39"/>
    <mergeCell ref="E42:Y43"/>
    <mergeCell ref="AB50:AK50"/>
    <mergeCell ref="E45:Y46"/>
    <mergeCell ref="AB45:AK48"/>
    <mergeCell ref="E28:Y28"/>
    <mergeCell ref="AB27:AK27"/>
    <mergeCell ref="AB28:AK31"/>
    <mergeCell ref="F29:H29"/>
    <mergeCell ref="J29:X29"/>
    <mergeCell ref="F30:H30"/>
    <mergeCell ref="S30:T30"/>
    <mergeCell ref="X30:Y30"/>
    <mergeCell ref="E32:Y32"/>
    <mergeCell ref="B26:C26"/>
    <mergeCell ref="D26:Y27"/>
    <mergeCell ref="AB26:AK26"/>
    <mergeCell ref="AB16:AK18"/>
    <mergeCell ref="E17:Y18"/>
    <mergeCell ref="AB19:AK22"/>
    <mergeCell ref="E20:Y21"/>
    <mergeCell ref="E23:Y24"/>
    <mergeCell ref="AO8:BS15"/>
    <mergeCell ref="B9:C9"/>
    <mergeCell ref="D9:Y11"/>
    <mergeCell ref="AB13:AK14"/>
    <mergeCell ref="AN5:BT5"/>
    <mergeCell ref="B13:C13"/>
    <mergeCell ref="D13:Y13"/>
    <mergeCell ref="E14:Y15"/>
    <mergeCell ref="AB15:AK15"/>
    <mergeCell ref="A1:AL1"/>
    <mergeCell ref="B3:Y3"/>
    <mergeCell ref="AA3:AL3"/>
    <mergeCell ref="AB5:AK8"/>
    <mergeCell ref="AB9:AK12"/>
    <mergeCell ref="B5:C5"/>
    <mergeCell ref="D5:Y7"/>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183751" r:id="rId4" name="Check Box 7">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183752" r:id="rId5" name="Check Box 8">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183755" r:id="rId6" name="Check Box 11">
              <controlPr defaultSize="0" autoFill="0" autoLine="0" autoPict="0">
                <anchor moveWithCells="1">
                  <from>
                    <xdr:col>13</xdr:col>
                    <xdr:colOff>95250</xdr:colOff>
                    <xdr:row>5</xdr:row>
                    <xdr:rowOff>114300</xdr:rowOff>
                  </from>
                  <to>
                    <xdr:col>16</xdr:col>
                    <xdr:colOff>66675</xdr:colOff>
                    <xdr:row>6</xdr:row>
                    <xdr:rowOff>133350</xdr:rowOff>
                  </to>
                </anchor>
              </controlPr>
            </control>
          </mc:Choice>
        </mc:AlternateContent>
        <mc:AlternateContent xmlns:mc="http://schemas.openxmlformats.org/markup-compatibility/2006">
          <mc:Choice Requires="x14">
            <control shapeId="1183756" r:id="rId7" name="Check Box 12">
              <controlPr defaultSize="0" autoFill="0" autoLine="0" autoPict="0">
                <anchor moveWithCells="1">
                  <from>
                    <xdr:col>16</xdr:col>
                    <xdr:colOff>114300</xdr:colOff>
                    <xdr:row>5</xdr:row>
                    <xdr:rowOff>114300</xdr:rowOff>
                  </from>
                  <to>
                    <xdr:col>19</xdr:col>
                    <xdr:colOff>76200</xdr:colOff>
                    <xdr:row>6</xdr:row>
                    <xdr:rowOff>123825</xdr:rowOff>
                  </to>
                </anchor>
              </controlPr>
            </control>
          </mc:Choice>
        </mc:AlternateContent>
        <mc:AlternateContent xmlns:mc="http://schemas.openxmlformats.org/markup-compatibility/2006">
          <mc:Choice Requires="x14">
            <control shapeId="1183757" r:id="rId8" name="Check Box 13">
              <controlPr defaultSize="0" autoFill="0" autoLine="0" autoPict="0">
                <anchor moveWithCells="1">
                  <from>
                    <xdr:col>19</xdr:col>
                    <xdr:colOff>171450</xdr:colOff>
                    <xdr:row>5</xdr:row>
                    <xdr:rowOff>114300</xdr:rowOff>
                  </from>
                  <to>
                    <xdr:col>22</xdr:col>
                    <xdr:colOff>152400</xdr:colOff>
                    <xdr:row>6</xdr:row>
                    <xdr:rowOff>123825</xdr:rowOff>
                  </to>
                </anchor>
              </controlPr>
            </control>
          </mc:Choice>
        </mc:AlternateContent>
        <mc:AlternateContent xmlns:mc="http://schemas.openxmlformats.org/markup-compatibility/2006">
          <mc:Choice Requires="x14">
            <control shapeId="1183758" r:id="rId9" name="Check Box 14">
              <controlPr defaultSize="0" autoFill="0" autoLine="0" autoPict="0">
                <anchor moveWithCells="1">
                  <from>
                    <xdr:col>13</xdr:col>
                    <xdr:colOff>95250</xdr:colOff>
                    <xdr:row>10</xdr:row>
                    <xdr:rowOff>9525</xdr:rowOff>
                  </from>
                  <to>
                    <xdr:col>16</xdr:col>
                    <xdr:colOff>66675</xdr:colOff>
                    <xdr:row>11</xdr:row>
                    <xdr:rowOff>28575</xdr:rowOff>
                  </to>
                </anchor>
              </controlPr>
            </control>
          </mc:Choice>
        </mc:AlternateContent>
        <mc:AlternateContent xmlns:mc="http://schemas.openxmlformats.org/markup-compatibility/2006">
          <mc:Choice Requires="x14">
            <control shapeId="1183759" r:id="rId10" name="Check Box 15">
              <controlPr defaultSize="0" autoFill="0" autoLine="0" autoPict="0">
                <anchor moveWithCells="1">
                  <from>
                    <xdr:col>16</xdr:col>
                    <xdr:colOff>114300</xdr:colOff>
                    <xdr:row>10</xdr:row>
                    <xdr:rowOff>9525</xdr:rowOff>
                  </from>
                  <to>
                    <xdr:col>19</xdr:col>
                    <xdr:colOff>76200</xdr:colOff>
                    <xdr:row>11</xdr:row>
                    <xdr:rowOff>19050</xdr:rowOff>
                  </to>
                </anchor>
              </controlPr>
            </control>
          </mc:Choice>
        </mc:AlternateContent>
        <mc:AlternateContent xmlns:mc="http://schemas.openxmlformats.org/markup-compatibility/2006">
          <mc:Choice Requires="x14">
            <control shapeId="1183760" r:id="rId11" name="Check Box 16">
              <controlPr defaultSize="0" autoFill="0" autoLine="0" autoPict="0">
                <anchor moveWithCells="1">
                  <from>
                    <xdr:col>19</xdr:col>
                    <xdr:colOff>171450</xdr:colOff>
                    <xdr:row>10</xdr:row>
                    <xdr:rowOff>9525</xdr:rowOff>
                  </from>
                  <to>
                    <xdr:col>22</xdr:col>
                    <xdr:colOff>152400</xdr:colOff>
                    <xdr:row>11</xdr:row>
                    <xdr:rowOff>19050</xdr:rowOff>
                  </to>
                </anchor>
              </controlPr>
            </control>
          </mc:Choice>
        </mc:AlternateContent>
        <mc:AlternateContent xmlns:mc="http://schemas.openxmlformats.org/markup-compatibility/2006">
          <mc:Choice Requires="x14">
            <control shapeId="1183761" r:id="rId12" name="Check Box 17">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183762" r:id="rId13" name="Check Box 18">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183763" r:id="rId14" name="Check Box 19">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183764" r:id="rId15" name="Check Box 20">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183765" r:id="rId16" name="Check Box 21">
              <controlPr defaultSize="0" autoFill="0" autoLine="0" autoPict="0">
                <anchor moveWithCells="1">
                  <from>
                    <xdr:col>17</xdr:col>
                    <xdr:colOff>171450</xdr:colOff>
                    <xdr:row>50</xdr:row>
                    <xdr:rowOff>0</xdr:rowOff>
                  </from>
                  <to>
                    <xdr:col>21</xdr:col>
                    <xdr:colOff>9525</xdr:colOff>
                    <xdr:row>51</xdr:row>
                    <xdr:rowOff>9525</xdr:rowOff>
                  </to>
                </anchor>
              </controlPr>
            </control>
          </mc:Choice>
        </mc:AlternateContent>
        <mc:AlternateContent xmlns:mc="http://schemas.openxmlformats.org/markup-compatibility/2006">
          <mc:Choice Requires="x14">
            <control shapeId="1183766" r:id="rId17" name="Check Box 22">
              <controlPr defaultSize="0" autoFill="0" autoLine="0" autoPict="0">
                <anchor moveWithCells="1">
                  <from>
                    <xdr:col>21</xdr:col>
                    <xdr:colOff>47625</xdr:colOff>
                    <xdr:row>50</xdr:row>
                    <xdr:rowOff>0</xdr:rowOff>
                  </from>
                  <to>
                    <xdr:col>24</xdr:col>
                    <xdr:colOff>66675</xdr:colOff>
                    <xdr:row>51</xdr:row>
                    <xdr:rowOff>0</xdr:rowOff>
                  </to>
                </anchor>
              </controlPr>
            </control>
          </mc:Choice>
        </mc:AlternateContent>
        <mc:AlternateContent xmlns:mc="http://schemas.openxmlformats.org/markup-compatibility/2006">
          <mc:Choice Requires="x14">
            <control shapeId="1183767" r:id="rId18" name="Check Box 23">
              <controlPr defaultSize="0" autoFill="0" autoLine="0" autoPict="0">
                <anchor moveWithCells="1">
                  <from>
                    <xdr:col>13</xdr:col>
                    <xdr:colOff>85725</xdr:colOff>
                    <xdr:row>42</xdr:row>
                    <xdr:rowOff>57150</xdr:rowOff>
                  </from>
                  <to>
                    <xdr:col>16</xdr:col>
                    <xdr:colOff>57150</xdr:colOff>
                    <xdr:row>43</xdr:row>
                    <xdr:rowOff>76200</xdr:rowOff>
                  </to>
                </anchor>
              </controlPr>
            </control>
          </mc:Choice>
        </mc:AlternateContent>
        <mc:AlternateContent xmlns:mc="http://schemas.openxmlformats.org/markup-compatibility/2006">
          <mc:Choice Requires="x14">
            <control shapeId="1183768" r:id="rId19" name="Check Box 24">
              <controlPr defaultSize="0" autoFill="0" autoLine="0" autoPict="0">
                <anchor moveWithCells="1">
                  <from>
                    <xdr:col>16</xdr:col>
                    <xdr:colOff>104775</xdr:colOff>
                    <xdr:row>42</xdr:row>
                    <xdr:rowOff>57150</xdr:rowOff>
                  </from>
                  <to>
                    <xdr:col>19</xdr:col>
                    <xdr:colOff>66675</xdr:colOff>
                    <xdr:row>43</xdr:row>
                    <xdr:rowOff>66675</xdr:rowOff>
                  </to>
                </anchor>
              </controlPr>
            </control>
          </mc:Choice>
        </mc:AlternateContent>
        <mc:AlternateContent xmlns:mc="http://schemas.openxmlformats.org/markup-compatibility/2006">
          <mc:Choice Requires="x14">
            <control shapeId="1183769" r:id="rId20" name="Check Box 25">
              <controlPr defaultSize="0" autoFill="0" autoLine="0" autoPict="0">
                <anchor moveWithCells="1">
                  <from>
                    <xdr:col>19</xdr:col>
                    <xdr:colOff>161925</xdr:colOff>
                    <xdr:row>42</xdr:row>
                    <xdr:rowOff>57150</xdr:rowOff>
                  </from>
                  <to>
                    <xdr:col>22</xdr:col>
                    <xdr:colOff>142875</xdr:colOff>
                    <xdr:row>43</xdr:row>
                    <xdr:rowOff>66675</xdr:rowOff>
                  </to>
                </anchor>
              </controlPr>
            </control>
          </mc:Choice>
        </mc:AlternateContent>
        <mc:AlternateContent xmlns:mc="http://schemas.openxmlformats.org/markup-compatibility/2006">
          <mc:Choice Requires="x14">
            <control shapeId="1183770" r:id="rId21" name="Check Box 26">
              <controlPr defaultSize="0" autoFill="0" autoLine="0" autoPict="0">
                <anchor moveWithCells="1">
                  <from>
                    <xdr:col>13</xdr:col>
                    <xdr:colOff>95250</xdr:colOff>
                    <xdr:row>39</xdr:row>
                    <xdr:rowOff>57150</xdr:rowOff>
                  </from>
                  <to>
                    <xdr:col>16</xdr:col>
                    <xdr:colOff>66675</xdr:colOff>
                    <xdr:row>40</xdr:row>
                    <xdr:rowOff>76200</xdr:rowOff>
                  </to>
                </anchor>
              </controlPr>
            </control>
          </mc:Choice>
        </mc:AlternateContent>
        <mc:AlternateContent xmlns:mc="http://schemas.openxmlformats.org/markup-compatibility/2006">
          <mc:Choice Requires="x14">
            <control shapeId="1183771" r:id="rId22" name="Check Box 27">
              <controlPr defaultSize="0" autoFill="0" autoLine="0" autoPict="0">
                <anchor moveWithCells="1">
                  <from>
                    <xdr:col>16</xdr:col>
                    <xdr:colOff>114300</xdr:colOff>
                    <xdr:row>39</xdr:row>
                    <xdr:rowOff>57150</xdr:rowOff>
                  </from>
                  <to>
                    <xdr:col>19</xdr:col>
                    <xdr:colOff>76200</xdr:colOff>
                    <xdr:row>40</xdr:row>
                    <xdr:rowOff>66675</xdr:rowOff>
                  </to>
                </anchor>
              </controlPr>
            </control>
          </mc:Choice>
        </mc:AlternateContent>
        <mc:AlternateContent xmlns:mc="http://schemas.openxmlformats.org/markup-compatibility/2006">
          <mc:Choice Requires="x14">
            <control shapeId="1183772" r:id="rId23" name="Check Box 28">
              <controlPr defaultSize="0" autoFill="0" autoLine="0" autoPict="0">
                <anchor moveWithCells="1">
                  <from>
                    <xdr:col>19</xdr:col>
                    <xdr:colOff>171450</xdr:colOff>
                    <xdr:row>39</xdr:row>
                    <xdr:rowOff>57150</xdr:rowOff>
                  </from>
                  <to>
                    <xdr:col>22</xdr:col>
                    <xdr:colOff>152400</xdr:colOff>
                    <xdr:row>40</xdr:row>
                    <xdr:rowOff>66675</xdr:rowOff>
                  </to>
                </anchor>
              </controlPr>
            </control>
          </mc:Choice>
        </mc:AlternateContent>
        <mc:AlternateContent xmlns:mc="http://schemas.openxmlformats.org/markup-compatibility/2006">
          <mc:Choice Requires="x14">
            <control shapeId="1183773" r:id="rId24" name="Check Box 29">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183774" r:id="rId25" name="Check Box 30">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183775" r:id="rId26" name="Check Box 31">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183776" r:id="rId27" name="Check Box 32">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183777" r:id="rId28" name="Check Box 33">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183778" r:id="rId29" name="Check Box 34">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183779" r:id="rId30" name="Check Box 35">
              <controlPr defaultSize="0" autoFill="0" autoLine="0" autoPict="0">
                <anchor moveWithCells="1">
                  <from>
                    <xdr:col>13</xdr:col>
                    <xdr:colOff>95250</xdr:colOff>
                    <xdr:row>22</xdr:row>
                    <xdr:rowOff>161925</xdr:rowOff>
                  </from>
                  <to>
                    <xdr:col>16</xdr:col>
                    <xdr:colOff>66675</xdr:colOff>
                    <xdr:row>24</xdr:row>
                    <xdr:rowOff>9525</xdr:rowOff>
                  </to>
                </anchor>
              </controlPr>
            </control>
          </mc:Choice>
        </mc:AlternateContent>
        <mc:AlternateContent xmlns:mc="http://schemas.openxmlformats.org/markup-compatibility/2006">
          <mc:Choice Requires="x14">
            <control shapeId="1183780" r:id="rId31" name="Check Box 36">
              <controlPr defaultSize="0" autoFill="0" autoLine="0" autoPict="0">
                <anchor moveWithCells="1">
                  <from>
                    <xdr:col>16</xdr:col>
                    <xdr:colOff>114300</xdr:colOff>
                    <xdr:row>22</xdr:row>
                    <xdr:rowOff>161925</xdr:rowOff>
                  </from>
                  <to>
                    <xdr:col>19</xdr:col>
                    <xdr:colOff>76200</xdr:colOff>
                    <xdr:row>24</xdr:row>
                    <xdr:rowOff>0</xdr:rowOff>
                  </to>
                </anchor>
              </controlPr>
            </control>
          </mc:Choice>
        </mc:AlternateContent>
        <mc:AlternateContent xmlns:mc="http://schemas.openxmlformats.org/markup-compatibility/2006">
          <mc:Choice Requires="x14">
            <control shapeId="1183781" r:id="rId32" name="Check Box 37">
              <controlPr defaultSize="0" autoFill="0" autoLine="0" autoPict="0">
                <anchor moveWithCells="1">
                  <from>
                    <xdr:col>19</xdr:col>
                    <xdr:colOff>171450</xdr:colOff>
                    <xdr:row>22</xdr:row>
                    <xdr:rowOff>161925</xdr:rowOff>
                  </from>
                  <to>
                    <xdr:col>22</xdr:col>
                    <xdr:colOff>152400</xdr:colOff>
                    <xdr:row>24</xdr:row>
                    <xdr:rowOff>0</xdr:rowOff>
                  </to>
                </anchor>
              </controlPr>
            </control>
          </mc:Choice>
        </mc:AlternateContent>
        <mc:AlternateContent xmlns:mc="http://schemas.openxmlformats.org/markup-compatibility/2006">
          <mc:Choice Requires="x14">
            <control shapeId="1183782" r:id="rId33" name="Check Box 38">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183783" r:id="rId34" name="Check Box 39">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183784" r:id="rId35" name="Check Box 40">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183785" r:id="rId36" name="Check Box 41">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183790" r:id="rId37" name="Check Box 46">
              <controlPr defaultSize="0" autoFill="0" autoLine="0" autoPict="0">
                <anchor moveWithCells="1">
                  <from>
                    <xdr:col>17</xdr:col>
                    <xdr:colOff>171450</xdr:colOff>
                    <xdr:row>45</xdr:row>
                    <xdr:rowOff>114300</xdr:rowOff>
                  </from>
                  <to>
                    <xdr:col>20</xdr:col>
                    <xdr:colOff>152400</xdr:colOff>
                    <xdr:row>46</xdr:row>
                    <xdr:rowOff>114300</xdr:rowOff>
                  </to>
                </anchor>
              </controlPr>
            </control>
          </mc:Choice>
        </mc:AlternateContent>
        <mc:AlternateContent xmlns:mc="http://schemas.openxmlformats.org/markup-compatibility/2006">
          <mc:Choice Requires="x14">
            <control shapeId="1183791" r:id="rId38" name="Check Box 47">
              <controlPr defaultSize="0" autoFill="0" autoLine="0" autoPict="0">
                <anchor moveWithCells="1">
                  <from>
                    <xdr:col>21</xdr:col>
                    <xdr:colOff>19050</xdr:colOff>
                    <xdr:row>45</xdr:row>
                    <xdr:rowOff>114300</xdr:rowOff>
                  </from>
                  <to>
                    <xdr:col>23</xdr:col>
                    <xdr:colOff>171450</xdr:colOff>
                    <xdr:row>46</xdr:row>
                    <xdr:rowOff>114300</xdr:rowOff>
                  </to>
                </anchor>
              </controlPr>
            </control>
          </mc:Choice>
        </mc:AlternateContent>
        <mc:AlternateContent xmlns:mc="http://schemas.openxmlformats.org/markup-compatibility/2006">
          <mc:Choice Requires="x14">
            <control shapeId="1183798" r:id="rId39" name="Check Box 54">
              <controlPr defaultSize="0" autoFill="0" autoLine="0" autoPict="0">
                <anchor moveWithCells="1">
                  <from>
                    <xdr:col>17</xdr:col>
                    <xdr:colOff>171450</xdr:colOff>
                    <xdr:row>54</xdr:row>
                    <xdr:rowOff>161925</xdr:rowOff>
                  </from>
                  <to>
                    <xdr:col>21</xdr:col>
                    <xdr:colOff>9525</xdr:colOff>
                    <xdr:row>56</xdr:row>
                    <xdr:rowOff>0</xdr:rowOff>
                  </to>
                </anchor>
              </controlPr>
            </control>
          </mc:Choice>
        </mc:AlternateContent>
        <mc:AlternateContent xmlns:mc="http://schemas.openxmlformats.org/markup-compatibility/2006">
          <mc:Choice Requires="x14">
            <control shapeId="1183799" r:id="rId40" name="Check Box 55">
              <controlPr defaultSize="0" autoFill="0" autoLine="0" autoPict="0">
                <anchor moveWithCells="1">
                  <from>
                    <xdr:col>21</xdr:col>
                    <xdr:colOff>47625</xdr:colOff>
                    <xdr:row>54</xdr:row>
                    <xdr:rowOff>161925</xdr:rowOff>
                  </from>
                  <to>
                    <xdr:col>24</xdr:col>
                    <xdr:colOff>66675</xdr:colOff>
                    <xdr:row>55</xdr:row>
                    <xdr:rowOff>161925</xdr:rowOff>
                  </to>
                </anchor>
              </controlPr>
            </control>
          </mc:Choice>
        </mc:AlternateContent>
        <mc:AlternateContent xmlns:mc="http://schemas.openxmlformats.org/markup-compatibility/2006">
          <mc:Choice Requires="x14">
            <control shapeId="1183800" r:id="rId41" name="Check Box 56">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183801" r:id="rId42" name="Check Box 57">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183802" r:id="rId43" name="Check Box 58">
              <controlPr defaultSize="0" autoFill="0" autoLine="0" autoPict="0">
                <anchor moveWithCells="1">
                  <from>
                    <xdr:col>17</xdr:col>
                    <xdr:colOff>171450</xdr:colOff>
                    <xdr:row>58</xdr:row>
                    <xdr:rowOff>76200</xdr:rowOff>
                  </from>
                  <to>
                    <xdr:col>21</xdr:col>
                    <xdr:colOff>9525</xdr:colOff>
                    <xdr:row>59</xdr:row>
                    <xdr:rowOff>104775</xdr:rowOff>
                  </to>
                </anchor>
              </controlPr>
            </control>
          </mc:Choice>
        </mc:AlternateContent>
        <mc:AlternateContent xmlns:mc="http://schemas.openxmlformats.org/markup-compatibility/2006">
          <mc:Choice Requires="x14">
            <control shapeId="1183803" r:id="rId44" name="Check Box 59">
              <controlPr defaultSize="0" autoFill="0" autoLine="0" autoPict="0">
                <anchor moveWithCells="1">
                  <from>
                    <xdr:col>21</xdr:col>
                    <xdr:colOff>47625</xdr:colOff>
                    <xdr:row>58</xdr:row>
                    <xdr:rowOff>85725</xdr:rowOff>
                  </from>
                  <to>
                    <xdr:col>24</xdr:col>
                    <xdr:colOff>66675</xdr:colOff>
                    <xdr:row>59</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CFCA-5CC0-4ADB-B4E7-5147E55B5416}">
  <sheetPr>
    <tabColor theme="7" tint="0.59999389629810485"/>
  </sheetPr>
  <dimension ref="A1:BT61"/>
  <sheetViews>
    <sheetView showGridLines="0" view="pageBreakPreview" zoomScaleNormal="100" zoomScaleSheetLayoutView="100" workbookViewId="0">
      <selection activeCell="AQ9" sqref="AQ9"/>
    </sheetView>
  </sheetViews>
  <sheetFormatPr defaultColWidth="8" defaultRowHeight="12"/>
  <cols>
    <col min="1" max="1" width="1.375" style="54" customWidth="1"/>
    <col min="2" max="2" width="1.625" style="54" customWidth="1"/>
    <col min="3" max="72" width="2.375" style="54" customWidth="1"/>
    <col min="73" max="16384" width="8" style="54"/>
  </cols>
  <sheetData>
    <row r="1" spans="1:72" ht="14.1" customHeight="1">
      <c r="A1" s="1743" t="s">
        <v>1243</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N1" s="665"/>
      <c r="AO1" s="665"/>
      <c r="AP1" s="665"/>
      <c r="AQ1" s="665"/>
      <c r="AR1" s="665"/>
    </row>
    <row r="2" spans="1:72" ht="5.0999999999999996" customHeight="1" thickBot="1"/>
    <row r="3" spans="1:72" ht="14.1" customHeight="1">
      <c r="B3" s="1745" t="s">
        <v>290</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829" t="s">
        <v>3</v>
      </c>
      <c r="AB3" s="1746"/>
      <c r="AC3" s="1746"/>
      <c r="AD3" s="1746"/>
      <c r="AE3" s="1746"/>
      <c r="AF3" s="1746"/>
      <c r="AG3" s="1746"/>
      <c r="AH3" s="1746"/>
      <c r="AI3" s="1746"/>
      <c r="AJ3" s="1746"/>
      <c r="AK3" s="1746"/>
      <c r="AL3" s="1830"/>
    </row>
    <row r="4" spans="1:72" ht="6.95" customHeight="1">
      <c r="B4" s="66"/>
      <c r="AA4" s="554"/>
      <c r="AB4" s="118"/>
      <c r="AC4" s="118"/>
      <c r="AD4" s="118"/>
      <c r="AE4" s="118"/>
      <c r="AF4" s="118"/>
      <c r="AG4" s="118"/>
      <c r="AH4" s="118"/>
      <c r="AI4" s="118"/>
      <c r="AJ4" s="118"/>
      <c r="AK4" s="118"/>
      <c r="AL4" s="864"/>
    </row>
    <row r="5" spans="1:72" ht="14.1" customHeight="1">
      <c r="B5" s="2785" t="s">
        <v>491</v>
      </c>
      <c r="C5" s="2602"/>
      <c r="D5" s="2268" t="s">
        <v>1183</v>
      </c>
      <c r="E5" s="2268"/>
      <c r="F5" s="2268"/>
      <c r="G5" s="2268"/>
      <c r="H5" s="2268"/>
      <c r="I5" s="2268"/>
      <c r="J5" s="2268"/>
      <c r="K5" s="2268"/>
      <c r="L5" s="2268"/>
      <c r="M5" s="2268"/>
      <c r="N5" s="2268"/>
      <c r="O5" s="2268"/>
      <c r="P5" s="2268"/>
      <c r="Q5" s="2268"/>
      <c r="R5" s="2268"/>
      <c r="S5" s="2268"/>
      <c r="T5" s="2268"/>
      <c r="U5" s="2268"/>
      <c r="V5" s="2268"/>
      <c r="W5" s="2268"/>
      <c r="X5" s="2268"/>
      <c r="Y5" s="2268"/>
      <c r="AA5" s="586" t="s">
        <v>127</v>
      </c>
      <c r="AB5" s="1812" t="s">
        <v>904</v>
      </c>
      <c r="AC5" s="1812"/>
      <c r="AD5" s="1812"/>
      <c r="AE5" s="1812"/>
      <c r="AF5" s="1812"/>
      <c r="AG5" s="1812"/>
      <c r="AH5" s="1812"/>
      <c r="AI5" s="1812"/>
      <c r="AJ5" s="1812"/>
      <c r="AK5" s="1812"/>
      <c r="AL5" s="1271"/>
      <c r="AN5" s="55"/>
      <c r="AO5" s="763"/>
      <c r="AP5" s="763"/>
      <c r="AQ5" s="763"/>
      <c r="AR5" s="763"/>
      <c r="AS5" s="763"/>
      <c r="AT5" s="763"/>
      <c r="AU5" s="763"/>
      <c r="AV5" s="763"/>
      <c r="AW5" s="763"/>
      <c r="AX5" s="763"/>
      <c r="AY5" s="763"/>
      <c r="AZ5" s="763"/>
      <c r="BA5" s="763"/>
      <c r="BB5" s="763"/>
      <c r="BC5" s="763"/>
    </row>
    <row r="6" spans="1:72" ht="14.1" customHeight="1">
      <c r="B6" s="61"/>
      <c r="D6" s="580" t="s">
        <v>35</v>
      </c>
      <c r="E6" s="2000" t="s">
        <v>648</v>
      </c>
      <c r="F6" s="2000"/>
      <c r="G6" s="2000"/>
      <c r="H6" s="2000"/>
      <c r="I6" s="2000"/>
      <c r="J6" s="2000"/>
      <c r="K6" s="2000"/>
      <c r="L6" s="2000"/>
      <c r="M6" s="2000"/>
      <c r="N6" s="2000"/>
      <c r="O6" s="2000"/>
      <c r="P6" s="2000"/>
      <c r="Q6" s="2000"/>
      <c r="R6" s="2000"/>
      <c r="S6" s="2000"/>
      <c r="T6" s="2000"/>
      <c r="U6" s="2000"/>
      <c r="V6" s="2000"/>
      <c r="W6" s="2000"/>
      <c r="X6" s="2000"/>
      <c r="Y6" s="2000"/>
      <c r="AA6" s="74"/>
      <c r="AB6" s="1812"/>
      <c r="AC6" s="1812"/>
      <c r="AD6" s="1812"/>
      <c r="AE6" s="1812"/>
      <c r="AF6" s="1812"/>
      <c r="AG6" s="1812"/>
      <c r="AH6" s="1812"/>
      <c r="AI6" s="1812"/>
      <c r="AJ6" s="1812"/>
      <c r="AK6" s="1812"/>
      <c r="AL6" s="1271"/>
      <c r="AN6" s="55"/>
      <c r="AO6" s="763"/>
      <c r="AP6" s="763"/>
      <c r="AQ6" s="763"/>
      <c r="AR6" s="763"/>
      <c r="AS6" s="763"/>
      <c r="AT6" s="763"/>
      <c r="AU6" s="763"/>
      <c r="AV6" s="763"/>
      <c r="AW6" s="763"/>
      <c r="AX6" s="763"/>
      <c r="AY6" s="763"/>
      <c r="AZ6" s="763"/>
      <c r="BA6" s="763"/>
      <c r="BB6" s="763"/>
      <c r="BC6" s="763"/>
    </row>
    <row r="7" spans="1:72" ht="14.1" customHeight="1">
      <c r="B7" s="880"/>
      <c r="C7" s="55"/>
      <c r="D7" s="596"/>
      <c r="E7" s="2000"/>
      <c r="F7" s="2000"/>
      <c r="G7" s="2000"/>
      <c r="H7" s="2000"/>
      <c r="I7" s="2000"/>
      <c r="J7" s="2000"/>
      <c r="K7" s="2000"/>
      <c r="L7" s="2000"/>
      <c r="M7" s="2000"/>
      <c r="N7" s="2000"/>
      <c r="O7" s="2000"/>
      <c r="P7" s="2000"/>
      <c r="Q7" s="2000"/>
      <c r="R7" s="2000"/>
      <c r="S7" s="2000"/>
      <c r="T7" s="2000"/>
      <c r="U7" s="2000"/>
      <c r="V7" s="2000"/>
      <c r="W7" s="2000"/>
      <c r="X7" s="2000"/>
      <c r="Y7" s="2000"/>
      <c r="Z7" s="55"/>
      <c r="AA7" s="81"/>
      <c r="AB7" s="1812"/>
      <c r="AC7" s="1812"/>
      <c r="AD7" s="1812"/>
      <c r="AE7" s="1812"/>
      <c r="AF7" s="1812"/>
      <c r="AG7" s="1812"/>
      <c r="AH7" s="1812"/>
      <c r="AI7" s="1812"/>
      <c r="AJ7" s="1812"/>
      <c r="AK7" s="1812"/>
      <c r="AL7" s="1271"/>
      <c r="AN7" s="763"/>
      <c r="AO7" s="763"/>
      <c r="AP7" s="763"/>
      <c r="AQ7" s="763"/>
      <c r="AR7" s="763"/>
      <c r="AS7" s="763"/>
      <c r="AT7" s="763"/>
      <c r="AU7" s="763"/>
      <c r="AV7" s="763"/>
      <c r="AW7" s="763"/>
      <c r="AX7" s="763"/>
      <c r="AY7" s="763"/>
      <c r="AZ7" s="763"/>
      <c r="BA7" s="763"/>
      <c r="BB7" s="763"/>
      <c r="BC7" s="763"/>
    </row>
    <row r="8" spans="1:72" ht="14.1" customHeight="1">
      <c r="A8" s="55"/>
      <c r="B8" s="61"/>
      <c r="C8" s="531"/>
      <c r="Z8" s="1194"/>
      <c r="AA8" s="552" t="s">
        <v>127</v>
      </c>
      <c r="AB8" s="1812" t="s">
        <v>1534</v>
      </c>
      <c r="AC8" s="1812"/>
      <c r="AD8" s="1812"/>
      <c r="AE8" s="1812"/>
      <c r="AF8" s="1812"/>
      <c r="AG8" s="1812"/>
      <c r="AH8" s="1812"/>
      <c r="AI8" s="1812"/>
      <c r="AJ8" s="1812"/>
      <c r="AK8" s="1812"/>
      <c r="AL8" s="1271"/>
      <c r="AN8" s="763"/>
      <c r="AO8" s="763"/>
      <c r="AP8" s="763"/>
      <c r="AQ8" s="763"/>
      <c r="AR8" s="763"/>
      <c r="AS8" s="763"/>
      <c r="AT8" s="763"/>
      <c r="AU8" s="763"/>
      <c r="AV8" s="763"/>
      <c r="AW8" s="763"/>
      <c r="AX8" s="763"/>
      <c r="AY8" s="763"/>
      <c r="AZ8" s="763"/>
      <c r="BA8" s="763"/>
      <c r="BB8" s="763"/>
      <c r="BC8" s="763"/>
    </row>
    <row r="9" spans="1:72" ht="14.1" customHeight="1">
      <c r="A9" s="55"/>
      <c r="B9" s="61"/>
      <c r="C9" s="531"/>
      <c r="D9" s="580" t="s">
        <v>32</v>
      </c>
      <c r="E9" s="2083" t="s">
        <v>650</v>
      </c>
      <c r="F9" s="2083"/>
      <c r="G9" s="2083"/>
      <c r="H9" s="2083"/>
      <c r="I9" s="2083"/>
      <c r="J9" s="2083"/>
      <c r="K9" s="2083"/>
      <c r="L9" s="2083"/>
      <c r="M9" s="2083"/>
      <c r="N9" s="2083"/>
      <c r="O9" s="2083"/>
      <c r="P9" s="2083"/>
      <c r="Q9" s="2083"/>
      <c r="R9" s="2083"/>
      <c r="S9" s="2083"/>
      <c r="T9" s="2083"/>
      <c r="U9" s="2083"/>
      <c r="V9" s="2083"/>
      <c r="W9" s="2083"/>
      <c r="X9" s="2083"/>
      <c r="Y9" s="2083"/>
      <c r="Z9" s="1194"/>
      <c r="AA9" s="63"/>
      <c r="AB9" s="1812"/>
      <c r="AC9" s="1812"/>
      <c r="AD9" s="1812"/>
      <c r="AE9" s="1812"/>
      <c r="AF9" s="1812"/>
      <c r="AG9" s="1812"/>
      <c r="AH9" s="1812"/>
      <c r="AI9" s="1812"/>
      <c r="AJ9" s="1812"/>
      <c r="AK9" s="1812"/>
      <c r="AL9" s="1271"/>
      <c r="AN9" s="763"/>
      <c r="AO9" s="763"/>
      <c r="AP9" s="763"/>
      <c r="AQ9" s="763"/>
      <c r="AR9" s="763"/>
      <c r="AS9" s="763"/>
      <c r="AT9" s="763"/>
      <c r="AU9" s="763"/>
      <c r="AV9" s="763"/>
      <c r="AW9" s="763"/>
      <c r="AX9" s="763"/>
      <c r="AY9" s="763"/>
      <c r="AZ9" s="763"/>
      <c r="BA9" s="763"/>
      <c r="BB9" s="763"/>
      <c r="BC9" s="763"/>
    </row>
    <row r="10" spans="1:72" ht="14.1" customHeight="1">
      <c r="A10" s="55"/>
      <c r="B10" s="61"/>
      <c r="D10" s="531" t="s">
        <v>590</v>
      </c>
      <c r="E10" s="1815" t="s">
        <v>1181</v>
      </c>
      <c r="F10" s="1815"/>
      <c r="G10" s="1815"/>
      <c r="H10" s="1815"/>
      <c r="I10" s="1815"/>
      <c r="J10" s="1815"/>
      <c r="K10" s="1815"/>
      <c r="L10" s="1815"/>
      <c r="M10" s="1815"/>
      <c r="N10" s="1815"/>
      <c r="O10" s="1815"/>
      <c r="P10" s="1815"/>
      <c r="Q10" s="1815"/>
      <c r="R10" s="1815"/>
      <c r="S10" s="1815"/>
      <c r="T10" s="1815"/>
      <c r="U10" s="1815"/>
      <c r="V10" s="1815"/>
      <c r="W10" s="1815"/>
      <c r="X10" s="1815"/>
      <c r="Y10" s="1815"/>
      <c r="Z10" s="55"/>
      <c r="AA10" s="63"/>
      <c r="AB10" s="1812"/>
      <c r="AC10" s="1812"/>
      <c r="AD10" s="1812"/>
      <c r="AE10" s="1812"/>
      <c r="AF10" s="1812"/>
      <c r="AG10" s="1812"/>
      <c r="AH10" s="1812"/>
      <c r="AI10" s="1812"/>
      <c r="AJ10" s="1812"/>
      <c r="AK10" s="1812"/>
      <c r="AL10" s="640"/>
      <c r="AN10" s="763"/>
      <c r="AO10" s="763"/>
      <c r="AP10" s="763"/>
      <c r="AQ10" s="763"/>
      <c r="AR10" s="763"/>
      <c r="AS10" s="763"/>
      <c r="AT10" s="763"/>
      <c r="AU10" s="763"/>
      <c r="AV10" s="763"/>
      <c r="AW10" s="763"/>
      <c r="AX10" s="763"/>
      <c r="AY10" s="763"/>
      <c r="AZ10" s="763"/>
      <c r="BA10" s="763"/>
      <c r="BB10" s="763"/>
      <c r="BC10" s="763"/>
    </row>
    <row r="11" spans="1:72" ht="14.1" customHeight="1">
      <c r="A11" s="55"/>
      <c r="B11" s="66"/>
      <c r="E11" s="4504"/>
      <c r="F11" s="4504"/>
      <c r="G11" s="4504"/>
      <c r="H11" s="4504"/>
      <c r="I11" s="4504"/>
      <c r="J11" s="4504"/>
      <c r="K11" s="4504"/>
      <c r="L11" s="4504"/>
      <c r="M11" s="4504"/>
      <c r="N11" s="4504"/>
      <c r="O11" s="4504"/>
      <c r="P11" s="4504"/>
      <c r="Q11" s="4504"/>
      <c r="R11" s="4504"/>
      <c r="S11" s="4504"/>
      <c r="T11" s="4504"/>
      <c r="U11" s="4504"/>
      <c r="V11" s="4504"/>
      <c r="W11" s="4504"/>
      <c r="X11" s="4504"/>
      <c r="Y11" s="4504"/>
      <c r="Z11" s="4504"/>
      <c r="AA11" s="4504"/>
      <c r="AB11" s="4504"/>
      <c r="AC11" s="4504"/>
      <c r="AD11" s="4504"/>
      <c r="AE11" s="4504"/>
      <c r="AF11" s="4504"/>
      <c r="AG11" s="4504"/>
      <c r="AH11" s="4504"/>
      <c r="AI11" s="4504"/>
      <c r="AJ11" s="4504"/>
      <c r="AK11" s="67"/>
      <c r="AL11" s="640"/>
      <c r="AN11" s="763"/>
      <c r="AO11" s="763"/>
      <c r="AP11" s="763"/>
      <c r="AQ11" s="763"/>
      <c r="AR11" s="763"/>
      <c r="AS11" s="763"/>
      <c r="AT11" s="763"/>
      <c r="AU11" s="763"/>
      <c r="AV11" s="763"/>
      <c r="AW11" s="763"/>
      <c r="AX11" s="763"/>
      <c r="AY11" s="763"/>
      <c r="AZ11" s="763"/>
      <c r="BA11" s="763"/>
      <c r="BB11" s="763"/>
      <c r="BC11" s="763"/>
      <c r="BI11" s="1272"/>
      <c r="BJ11" s="1272"/>
      <c r="BK11" s="1272"/>
      <c r="BL11" s="1272"/>
      <c r="BM11" s="1272"/>
      <c r="BN11" s="1272"/>
      <c r="BO11" s="1272"/>
      <c r="BP11" s="1272"/>
      <c r="BQ11" s="1272"/>
    </row>
    <row r="12" spans="1:72" ht="14.1" customHeight="1">
      <c r="A12" s="55"/>
      <c r="B12" s="66"/>
      <c r="C12" s="531"/>
      <c r="E12" s="4504"/>
      <c r="F12" s="4504"/>
      <c r="G12" s="4504"/>
      <c r="H12" s="4504"/>
      <c r="I12" s="4504"/>
      <c r="J12" s="4504"/>
      <c r="K12" s="4504"/>
      <c r="L12" s="4504"/>
      <c r="M12" s="4504"/>
      <c r="N12" s="4504"/>
      <c r="O12" s="4504"/>
      <c r="P12" s="4504"/>
      <c r="Q12" s="4504"/>
      <c r="R12" s="4504"/>
      <c r="S12" s="4504"/>
      <c r="T12" s="4504"/>
      <c r="U12" s="4504"/>
      <c r="V12" s="4504"/>
      <c r="W12" s="4504"/>
      <c r="X12" s="4504"/>
      <c r="Y12" s="4504"/>
      <c r="Z12" s="4504"/>
      <c r="AA12" s="4504"/>
      <c r="AB12" s="4504"/>
      <c r="AC12" s="4504"/>
      <c r="AD12" s="4504"/>
      <c r="AE12" s="4504"/>
      <c r="AF12" s="4504"/>
      <c r="AG12" s="4504"/>
      <c r="AH12" s="4504"/>
      <c r="AI12" s="4504"/>
      <c r="AJ12" s="4504"/>
      <c r="AK12" s="67"/>
      <c r="AL12" s="1135"/>
      <c r="AN12" s="763"/>
      <c r="AO12" s="763"/>
      <c r="AP12" s="763"/>
      <c r="AQ12" s="763"/>
      <c r="AR12" s="763"/>
      <c r="AS12" s="763"/>
      <c r="AT12" s="763"/>
      <c r="AU12" s="763"/>
      <c r="AV12" s="763"/>
      <c r="AW12" s="763"/>
      <c r="AX12" s="763"/>
      <c r="AY12" s="763"/>
      <c r="AZ12" s="763"/>
      <c r="BA12" s="763"/>
      <c r="BB12" s="763"/>
      <c r="BC12" s="763"/>
      <c r="BH12" s="1272"/>
      <c r="BI12" s="1272"/>
      <c r="BJ12" s="1272"/>
      <c r="BK12" s="1272"/>
      <c r="BL12" s="1272"/>
      <c r="BM12" s="1272"/>
      <c r="BN12" s="1272"/>
      <c r="BO12" s="1272"/>
      <c r="BP12" s="1272"/>
      <c r="BQ12" s="1272"/>
    </row>
    <row r="13" spans="1:72" ht="14.1" customHeight="1">
      <c r="A13" s="55"/>
      <c r="B13" s="66"/>
      <c r="Z13" s="118"/>
      <c r="AA13" s="63"/>
      <c r="AL13" s="1135"/>
      <c r="AN13" s="763"/>
      <c r="AO13" s="763"/>
      <c r="AP13" s="763"/>
      <c r="AQ13" s="763"/>
      <c r="AR13" s="763"/>
      <c r="AS13" s="763"/>
      <c r="AT13" s="763"/>
      <c r="AU13" s="763"/>
      <c r="AV13" s="763"/>
      <c r="AW13" s="763"/>
      <c r="AX13" s="763"/>
      <c r="AY13" s="763"/>
      <c r="AZ13" s="763"/>
      <c r="BA13" s="763"/>
      <c r="BB13" s="763"/>
      <c r="BC13" s="763"/>
    </row>
    <row r="14" spans="1:72" ht="14.1" customHeight="1">
      <c r="A14" s="55"/>
      <c r="B14" s="61"/>
      <c r="C14" s="55"/>
      <c r="D14" s="531" t="s">
        <v>471</v>
      </c>
      <c r="E14" s="2083" t="s">
        <v>1182</v>
      </c>
      <c r="F14" s="2083"/>
      <c r="G14" s="2083"/>
      <c r="H14" s="2083"/>
      <c r="I14" s="2083"/>
      <c r="J14" s="2083"/>
      <c r="K14" s="2083"/>
      <c r="L14" s="2083"/>
      <c r="M14" s="2083"/>
      <c r="N14" s="2083"/>
      <c r="O14" s="2083"/>
      <c r="P14" s="2083"/>
      <c r="Q14" s="2083"/>
      <c r="R14" s="2083"/>
      <c r="S14" s="2083"/>
      <c r="T14" s="2083"/>
      <c r="U14" s="2083"/>
      <c r="V14" s="2083"/>
      <c r="W14" s="2083"/>
      <c r="X14" s="2083"/>
      <c r="Y14" s="2083"/>
      <c r="Z14" s="1194"/>
      <c r="AA14" s="554"/>
      <c r="AB14" s="638"/>
      <c r="AC14" s="638"/>
      <c r="AD14" s="638"/>
      <c r="AE14" s="638"/>
      <c r="AF14" s="638"/>
      <c r="AG14" s="638"/>
      <c r="AH14" s="638"/>
      <c r="AI14" s="638"/>
      <c r="AJ14" s="638"/>
      <c r="AK14" s="638"/>
      <c r="AL14" s="640"/>
      <c r="AN14" s="763"/>
      <c r="AO14" s="763"/>
      <c r="AP14" s="763"/>
      <c r="AQ14" s="763"/>
      <c r="AR14" s="763"/>
      <c r="AS14" s="763"/>
      <c r="AT14" s="763"/>
      <c r="AU14" s="763"/>
      <c r="AV14" s="763"/>
      <c r="AW14" s="763"/>
      <c r="AX14" s="763"/>
      <c r="AY14" s="763"/>
      <c r="AZ14" s="763"/>
      <c r="BA14" s="763"/>
      <c r="BB14" s="763"/>
      <c r="BC14" s="763"/>
    </row>
    <row r="15" spans="1:72" ht="14.1" customHeight="1">
      <c r="A15" s="55"/>
      <c r="B15" s="61"/>
      <c r="D15" s="54" t="s">
        <v>590</v>
      </c>
      <c r="E15" s="1815" t="s">
        <v>1181</v>
      </c>
      <c r="F15" s="1815"/>
      <c r="G15" s="1815"/>
      <c r="H15" s="1815"/>
      <c r="I15" s="1815"/>
      <c r="J15" s="1815"/>
      <c r="K15" s="1815"/>
      <c r="L15" s="1815"/>
      <c r="M15" s="1815"/>
      <c r="N15" s="1815"/>
      <c r="O15" s="1815"/>
      <c r="P15" s="1815"/>
      <c r="Q15" s="1815"/>
      <c r="R15" s="1815"/>
      <c r="S15" s="1815"/>
      <c r="T15" s="1815"/>
      <c r="U15" s="1815"/>
      <c r="V15" s="1815"/>
      <c r="W15" s="1815"/>
      <c r="X15" s="1815"/>
      <c r="Y15" s="1815"/>
      <c r="AA15" s="554"/>
      <c r="AB15" s="118"/>
      <c r="AC15" s="118"/>
      <c r="AD15" s="118"/>
      <c r="AE15" s="118"/>
      <c r="AF15" s="118"/>
      <c r="AG15" s="118"/>
      <c r="AH15" s="118"/>
      <c r="AI15" s="118"/>
      <c r="AJ15" s="118"/>
      <c r="AK15" s="67"/>
      <c r="AL15" s="640"/>
      <c r="AO15" s="118"/>
      <c r="AP15" s="118"/>
      <c r="AQ15" s="118"/>
      <c r="AR15" s="118"/>
      <c r="AS15" s="118"/>
      <c r="AT15" s="118"/>
      <c r="AU15" s="118"/>
      <c r="AV15" s="118"/>
      <c r="AW15" s="118"/>
      <c r="AX15" s="118"/>
      <c r="AY15" s="118"/>
      <c r="AZ15" s="118"/>
      <c r="BA15" s="118"/>
      <c r="BB15" s="118"/>
      <c r="BC15" s="118"/>
      <c r="BD15" s="118"/>
      <c r="BE15" s="118"/>
      <c r="BF15" s="118"/>
      <c r="BR15" s="118"/>
      <c r="BS15" s="118"/>
      <c r="BT15" s="118"/>
    </row>
    <row r="16" spans="1:72" ht="14.1" customHeight="1">
      <c r="A16" s="55"/>
      <c r="B16" s="869"/>
      <c r="E16" s="4513"/>
      <c r="F16" s="4513"/>
      <c r="G16" s="4513"/>
      <c r="H16" s="4513"/>
      <c r="I16" s="4513"/>
      <c r="J16" s="4513"/>
      <c r="K16" s="4513"/>
      <c r="L16" s="4513"/>
      <c r="M16" s="4513"/>
      <c r="N16" s="4513"/>
      <c r="O16" s="4513"/>
      <c r="P16" s="4513"/>
      <c r="Q16" s="4513"/>
      <c r="R16" s="4513"/>
      <c r="S16" s="4513"/>
      <c r="T16" s="4513"/>
      <c r="U16" s="4513"/>
      <c r="V16" s="4513"/>
      <c r="W16" s="4513"/>
      <c r="X16" s="4513"/>
      <c r="Y16" s="4513"/>
      <c r="Z16" s="4513"/>
      <c r="AA16" s="4513"/>
      <c r="AB16" s="4513"/>
      <c r="AC16" s="4513"/>
      <c r="AD16" s="4513"/>
      <c r="AE16" s="4513"/>
      <c r="AF16" s="4513"/>
      <c r="AG16" s="4513"/>
      <c r="AH16" s="4513"/>
      <c r="AI16" s="4513"/>
      <c r="AJ16" s="4513"/>
      <c r="AK16" s="638"/>
      <c r="AL16" s="640"/>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row>
    <row r="17" spans="1:72" ht="14.1" customHeight="1">
      <c r="A17" s="55"/>
      <c r="B17" s="61"/>
      <c r="E17" s="4513"/>
      <c r="F17" s="4513"/>
      <c r="G17" s="4513"/>
      <c r="H17" s="4513"/>
      <c r="I17" s="4513"/>
      <c r="J17" s="4513"/>
      <c r="K17" s="4513"/>
      <c r="L17" s="4513"/>
      <c r="M17" s="4513"/>
      <c r="N17" s="4513"/>
      <c r="O17" s="4513"/>
      <c r="P17" s="4513"/>
      <c r="Q17" s="4513"/>
      <c r="R17" s="4513"/>
      <c r="S17" s="4513"/>
      <c r="T17" s="4513"/>
      <c r="U17" s="4513"/>
      <c r="V17" s="4513"/>
      <c r="W17" s="4513"/>
      <c r="X17" s="4513"/>
      <c r="Y17" s="4513"/>
      <c r="Z17" s="4513"/>
      <c r="AA17" s="4513"/>
      <c r="AB17" s="4513"/>
      <c r="AC17" s="4513"/>
      <c r="AD17" s="4513"/>
      <c r="AE17" s="4513"/>
      <c r="AF17" s="4513"/>
      <c r="AG17" s="4513"/>
      <c r="AH17" s="4513"/>
      <c r="AI17" s="4513"/>
      <c r="AJ17" s="4513"/>
      <c r="AK17" s="961"/>
      <c r="AL17" s="1135"/>
      <c r="AN17" s="911"/>
      <c r="AO17" s="885"/>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847"/>
      <c r="BN17" s="118"/>
      <c r="BO17" s="118"/>
      <c r="BP17" s="118"/>
      <c r="BQ17" s="118"/>
      <c r="BR17" s="118"/>
      <c r="BS17" s="118"/>
      <c r="BT17" s="118"/>
    </row>
    <row r="18" spans="1:72" ht="14.1" customHeight="1">
      <c r="A18" s="55"/>
      <c r="B18" s="61"/>
      <c r="AA18" s="63"/>
      <c r="AL18" s="799"/>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row>
    <row r="19" spans="1:72" ht="14.1" customHeight="1">
      <c r="A19" s="55"/>
      <c r="B19" s="880"/>
      <c r="D19" s="531" t="s">
        <v>312</v>
      </c>
      <c r="E19" s="2000" t="s">
        <v>1381</v>
      </c>
      <c r="F19" s="2000"/>
      <c r="G19" s="2000"/>
      <c r="H19" s="2000"/>
      <c r="I19" s="2000"/>
      <c r="J19" s="2000"/>
      <c r="K19" s="2000"/>
      <c r="L19" s="2000"/>
      <c r="M19" s="2000"/>
      <c r="N19" s="2000"/>
      <c r="O19" s="2000"/>
      <c r="P19" s="2000"/>
      <c r="Q19" s="2000"/>
      <c r="R19" s="2000"/>
      <c r="S19" s="2000"/>
      <c r="T19" s="2000"/>
      <c r="U19" s="2000"/>
      <c r="V19" s="2000"/>
      <c r="W19" s="2000"/>
      <c r="X19" s="2000"/>
      <c r="Y19" s="2000"/>
      <c r="Z19" s="2000"/>
      <c r="AA19" s="595"/>
      <c r="AB19" s="138"/>
      <c r="AC19" s="118"/>
      <c r="AD19" s="118"/>
      <c r="AE19" s="118"/>
      <c r="AF19" s="118"/>
      <c r="AG19" s="118"/>
      <c r="AH19" s="118"/>
      <c r="AI19" s="118"/>
      <c r="AJ19" s="118"/>
      <c r="AK19" s="118"/>
      <c r="AL19" s="864"/>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row>
    <row r="20" spans="1:72" ht="14.1" customHeight="1">
      <c r="A20" s="55"/>
      <c r="B20" s="61"/>
      <c r="E20" s="3075"/>
      <c r="F20" s="3075"/>
      <c r="G20" s="3075"/>
      <c r="H20" s="3075"/>
      <c r="I20" s="3075"/>
      <c r="J20" s="3075"/>
      <c r="K20" s="3075"/>
      <c r="L20" s="3075"/>
      <c r="M20" s="3075"/>
      <c r="N20" s="3075"/>
      <c r="O20" s="3075"/>
      <c r="P20" s="3075"/>
      <c r="Q20" s="3075"/>
      <c r="R20" s="3075"/>
      <c r="S20" s="3075"/>
      <c r="T20" s="3075"/>
      <c r="U20" s="3075"/>
      <c r="V20" s="3075"/>
      <c r="W20" s="3075"/>
      <c r="X20" s="3075"/>
      <c r="Y20" s="3075"/>
      <c r="Z20" s="3075"/>
      <c r="AA20" s="1273"/>
      <c r="AB20" s="67"/>
      <c r="AC20" s="67"/>
      <c r="AD20" s="118"/>
      <c r="AE20" s="67"/>
      <c r="AF20" s="67"/>
      <c r="AG20" s="67"/>
      <c r="AH20" s="67"/>
      <c r="AI20" s="67"/>
      <c r="AJ20" s="67"/>
      <c r="AK20" s="67"/>
      <c r="AL20" s="799"/>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row>
    <row r="21" spans="1:72" ht="14.1" customHeight="1">
      <c r="A21" s="55"/>
      <c r="B21" s="61"/>
      <c r="D21" s="1730" t="s">
        <v>301</v>
      </c>
      <c r="E21" s="1731"/>
      <c r="F21" s="1731"/>
      <c r="G21" s="1732"/>
      <c r="H21" s="1714" t="s">
        <v>302</v>
      </c>
      <c r="I21" s="1715"/>
      <c r="J21" s="1715"/>
      <c r="K21" s="1716"/>
      <c r="L21" s="1730" t="s">
        <v>1532</v>
      </c>
      <c r="M21" s="1731"/>
      <c r="N21" s="1731"/>
      <c r="O21" s="1731"/>
      <c r="P21" s="1731"/>
      <c r="Q21" s="1731"/>
      <c r="R21" s="1731"/>
      <c r="S21" s="1731"/>
      <c r="T21" s="1731"/>
      <c r="U21" s="1731"/>
      <c r="V21" s="1731"/>
      <c r="W21" s="1732"/>
      <c r="X21" s="1730" t="s">
        <v>75</v>
      </c>
      <c r="Y21" s="1731"/>
      <c r="Z21" s="1731"/>
      <c r="AA21" s="1731"/>
      <c r="AB21" s="1731"/>
      <c r="AC21" s="1731"/>
      <c r="AD21" s="1731"/>
      <c r="AE21" s="1731"/>
      <c r="AF21" s="1731"/>
      <c r="AG21" s="1731"/>
      <c r="AH21" s="1731"/>
      <c r="AI21" s="1731"/>
      <c r="AJ21" s="1731"/>
      <c r="AK21" s="1732"/>
      <c r="AL21" s="799"/>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row>
    <row r="22" spans="1:72" ht="14.1" customHeight="1">
      <c r="A22" s="55"/>
      <c r="B22" s="880"/>
      <c r="C22" s="724"/>
      <c r="D22" s="2891"/>
      <c r="E22" s="2892"/>
      <c r="F22" s="2892"/>
      <c r="G22" s="2893"/>
      <c r="H22" s="2531"/>
      <c r="I22" s="2532"/>
      <c r="J22" s="2532"/>
      <c r="K22" s="2533"/>
      <c r="L22" s="4520"/>
      <c r="M22" s="4521"/>
      <c r="N22" s="4521"/>
      <c r="O22" s="4521"/>
      <c r="P22" s="4521"/>
      <c r="Q22" s="4521"/>
      <c r="R22" s="4521"/>
      <c r="S22" s="4521"/>
      <c r="T22" s="4521"/>
      <c r="U22" s="4521"/>
      <c r="V22" s="4521"/>
      <c r="W22" s="4522"/>
      <c r="X22" s="4520"/>
      <c r="Y22" s="4521"/>
      <c r="Z22" s="4521"/>
      <c r="AA22" s="4521"/>
      <c r="AB22" s="4521"/>
      <c r="AC22" s="4521"/>
      <c r="AD22" s="4521"/>
      <c r="AE22" s="4521"/>
      <c r="AF22" s="4521"/>
      <c r="AG22" s="4521"/>
      <c r="AH22" s="4521"/>
      <c r="AI22" s="4521"/>
      <c r="AJ22" s="4521"/>
      <c r="AK22" s="4522"/>
      <c r="AL22" s="799"/>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row>
    <row r="23" spans="1:72" ht="14.1" customHeight="1">
      <c r="A23" s="55"/>
      <c r="B23" s="729"/>
      <c r="D23" s="4514"/>
      <c r="E23" s="4515"/>
      <c r="F23" s="4515"/>
      <c r="G23" s="4516"/>
      <c r="H23" s="2935"/>
      <c r="I23" s="2936"/>
      <c r="J23" s="2936"/>
      <c r="K23" s="2937"/>
      <c r="L23" s="4523"/>
      <c r="M23" s="4524"/>
      <c r="N23" s="4524"/>
      <c r="O23" s="4524"/>
      <c r="P23" s="4524"/>
      <c r="Q23" s="4524"/>
      <c r="R23" s="4524"/>
      <c r="S23" s="4524"/>
      <c r="T23" s="4524"/>
      <c r="U23" s="4524"/>
      <c r="V23" s="4524"/>
      <c r="W23" s="4525"/>
      <c r="X23" s="4523"/>
      <c r="Y23" s="4524"/>
      <c r="Z23" s="4524"/>
      <c r="AA23" s="4524"/>
      <c r="AB23" s="4524"/>
      <c r="AC23" s="4524"/>
      <c r="AD23" s="4524"/>
      <c r="AE23" s="4524"/>
      <c r="AF23" s="4524"/>
      <c r="AG23" s="4524"/>
      <c r="AH23" s="4524"/>
      <c r="AI23" s="4524"/>
      <c r="AJ23" s="4524"/>
      <c r="AK23" s="4525"/>
      <c r="AL23" s="1135"/>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row>
    <row r="24" spans="1:72" ht="14.1" customHeight="1">
      <c r="A24" s="55"/>
      <c r="B24" s="61"/>
      <c r="C24" s="55"/>
      <c r="D24" s="4517"/>
      <c r="E24" s="4518"/>
      <c r="F24" s="4518"/>
      <c r="G24" s="4519"/>
      <c r="H24" s="2920"/>
      <c r="I24" s="2921"/>
      <c r="J24" s="2921"/>
      <c r="K24" s="2922"/>
      <c r="L24" s="4526"/>
      <c r="M24" s="4527"/>
      <c r="N24" s="4527"/>
      <c r="O24" s="4527"/>
      <c r="P24" s="4527"/>
      <c r="Q24" s="4527"/>
      <c r="R24" s="4527"/>
      <c r="S24" s="4527"/>
      <c r="T24" s="4527"/>
      <c r="U24" s="4527"/>
      <c r="V24" s="4527"/>
      <c r="W24" s="4528"/>
      <c r="X24" s="4526"/>
      <c r="Y24" s="4527"/>
      <c r="Z24" s="4527"/>
      <c r="AA24" s="4527"/>
      <c r="AB24" s="4527"/>
      <c r="AC24" s="4527"/>
      <c r="AD24" s="4527"/>
      <c r="AE24" s="4527"/>
      <c r="AF24" s="4527"/>
      <c r="AG24" s="4527"/>
      <c r="AH24" s="4527"/>
      <c r="AI24" s="4527"/>
      <c r="AJ24" s="4527"/>
      <c r="AK24" s="4528"/>
      <c r="AL24" s="799"/>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row>
    <row r="25" spans="1:72" ht="14.1" customHeight="1">
      <c r="A25" s="55"/>
      <c r="B25" s="61"/>
      <c r="C25" s="580"/>
      <c r="D25" s="2898"/>
      <c r="E25" s="2899"/>
      <c r="F25" s="2899"/>
      <c r="G25" s="2900"/>
      <c r="H25" s="4529"/>
      <c r="I25" s="4530"/>
      <c r="J25" s="4530"/>
      <c r="K25" s="4531"/>
      <c r="L25" s="4532"/>
      <c r="M25" s="4533"/>
      <c r="N25" s="4533"/>
      <c r="O25" s="4533"/>
      <c r="P25" s="4533"/>
      <c r="Q25" s="4533"/>
      <c r="R25" s="4533"/>
      <c r="S25" s="4533"/>
      <c r="T25" s="4533"/>
      <c r="U25" s="4533"/>
      <c r="V25" s="4533"/>
      <c r="W25" s="4534"/>
      <c r="X25" s="4532"/>
      <c r="Y25" s="4533"/>
      <c r="Z25" s="4533"/>
      <c r="AA25" s="4533"/>
      <c r="AB25" s="4533"/>
      <c r="AC25" s="4533"/>
      <c r="AD25" s="4533"/>
      <c r="AE25" s="4533"/>
      <c r="AF25" s="4533"/>
      <c r="AG25" s="4533"/>
      <c r="AH25" s="4533"/>
      <c r="AI25" s="4533"/>
      <c r="AJ25" s="4533"/>
      <c r="AK25" s="4534"/>
      <c r="AL25" s="864"/>
      <c r="AM25" s="118"/>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row>
    <row r="26" spans="1:72" ht="14.1" customHeight="1">
      <c r="A26" s="55"/>
      <c r="B26" s="61"/>
      <c r="C26" s="55"/>
      <c r="D26" s="4514"/>
      <c r="E26" s="4515"/>
      <c r="F26" s="4515"/>
      <c r="G26" s="4516"/>
      <c r="H26" s="2935"/>
      <c r="I26" s="2936"/>
      <c r="J26" s="2936"/>
      <c r="K26" s="2937"/>
      <c r="L26" s="4523"/>
      <c r="M26" s="4524"/>
      <c r="N26" s="4524"/>
      <c r="O26" s="4524"/>
      <c r="P26" s="4524"/>
      <c r="Q26" s="4524"/>
      <c r="R26" s="4524"/>
      <c r="S26" s="4524"/>
      <c r="T26" s="4524"/>
      <c r="U26" s="4524"/>
      <c r="V26" s="4524"/>
      <c r="W26" s="4525"/>
      <c r="X26" s="4523"/>
      <c r="Y26" s="4524"/>
      <c r="Z26" s="4524"/>
      <c r="AA26" s="4524"/>
      <c r="AB26" s="4524"/>
      <c r="AC26" s="4524"/>
      <c r="AD26" s="4524"/>
      <c r="AE26" s="4524"/>
      <c r="AF26" s="4524"/>
      <c r="AG26" s="4524"/>
      <c r="AH26" s="4524"/>
      <c r="AI26" s="4524"/>
      <c r="AJ26" s="4524"/>
      <c r="AK26" s="4525"/>
      <c r="AL26" s="799"/>
      <c r="AM26" s="67"/>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row>
    <row r="27" spans="1:72" ht="14.1" customHeight="1">
      <c r="A27" s="55"/>
      <c r="B27" s="61"/>
      <c r="C27" s="55"/>
      <c r="D27" s="2898"/>
      <c r="E27" s="2899"/>
      <c r="F27" s="2899"/>
      <c r="G27" s="2900"/>
      <c r="H27" s="2920"/>
      <c r="I27" s="2921"/>
      <c r="J27" s="2921"/>
      <c r="K27" s="2922"/>
      <c r="L27" s="4532"/>
      <c r="M27" s="4533"/>
      <c r="N27" s="4533"/>
      <c r="O27" s="4533"/>
      <c r="P27" s="4533"/>
      <c r="Q27" s="4533"/>
      <c r="R27" s="4533"/>
      <c r="S27" s="4533"/>
      <c r="T27" s="4533"/>
      <c r="U27" s="4533"/>
      <c r="V27" s="4533"/>
      <c r="W27" s="4534"/>
      <c r="X27" s="4532"/>
      <c r="Y27" s="4533"/>
      <c r="Z27" s="4533"/>
      <c r="AA27" s="4533"/>
      <c r="AB27" s="4533"/>
      <c r="AC27" s="4533"/>
      <c r="AD27" s="4533"/>
      <c r="AE27" s="4533"/>
      <c r="AF27" s="4533"/>
      <c r="AG27" s="4533"/>
      <c r="AH27" s="4533"/>
      <c r="AI27" s="4533"/>
      <c r="AJ27" s="4533"/>
      <c r="AK27" s="4534"/>
      <c r="AL27" s="64"/>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row>
    <row r="28" spans="1:72" ht="14.1" customHeight="1">
      <c r="A28" s="55"/>
      <c r="B28" s="61"/>
      <c r="C28" s="531"/>
      <c r="D28" s="2898"/>
      <c r="E28" s="2899"/>
      <c r="F28" s="2899"/>
      <c r="G28" s="2900"/>
      <c r="H28" s="4529"/>
      <c r="I28" s="4530"/>
      <c r="J28" s="4530"/>
      <c r="K28" s="4531"/>
      <c r="L28" s="4532"/>
      <c r="M28" s="4533"/>
      <c r="N28" s="4533"/>
      <c r="O28" s="4533"/>
      <c r="P28" s="4533"/>
      <c r="Q28" s="4533"/>
      <c r="R28" s="4533"/>
      <c r="S28" s="4533"/>
      <c r="T28" s="4533"/>
      <c r="U28" s="4533"/>
      <c r="V28" s="4533"/>
      <c r="W28" s="4534"/>
      <c r="X28" s="4532"/>
      <c r="Y28" s="4533"/>
      <c r="Z28" s="4533"/>
      <c r="AA28" s="4533"/>
      <c r="AB28" s="4533"/>
      <c r="AC28" s="4533"/>
      <c r="AD28" s="4533"/>
      <c r="AE28" s="4533"/>
      <c r="AF28" s="4533"/>
      <c r="AG28" s="4533"/>
      <c r="AH28" s="4533"/>
      <c r="AI28" s="4533"/>
      <c r="AJ28" s="4533"/>
      <c r="AK28" s="4534"/>
      <c r="AL28" s="64"/>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row>
    <row r="29" spans="1:72" ht="14.1" customHeight="1">
      <c r="B29" s="61"/>
      <c r="D29" s="4514"/>
      <c r="E29" s="4515"/>
      <c r="F29" s="4515"/>
      <c r="G29" s="4516"/>
      <c r="H29" s="2935"/>
      <c r="I29" s="2936"/>
      <c r="J29" s="2936"/>
      <c r="K29" s="2937"/>
      <c r="L29" s="4523"/>
      <c r="M29" s="4524"/>
      <c r="N29" s="4524"/>
      <c r="O29" s="4524"/>
      <c r="P29" s="4524"/>
      <c r="Q29" s="4524"/>
      <c r="R29" s="4524"/>
      <c r="S29" s="4524"/>
      <c r="T29" s="4524"/>
      <c r="U29" s="4524"/>
      <c r="V29" s="4524"/>
      <c r="W29" s="4525"/>
      <c r="X29" s="4523"/>
      <c r="Y29" s="4524"/>
      <c r="Z29" s="4524"/>
      <c r="AA29" s="4524"/>
      <c r="AB29" s="4524"/>
      <c r="AC29" s="4524"/>
      <c r="AD29" s="4524"/>
      <c r="AE29" s="4524"/>
      <c r="AF29" s="4524"/>
      <c r="AG29" s="4524"/>
      <c r="AH29" s="4524"/>
      <c r="AI29" s="4524"/>
      <c r="AJ29" s="4524"/>
      <c r="AK29" s="4525"/>
      <c r="AL29" s="64"/>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row>
    <row r="30" spans="1:72" ht="14.1" customHeight="1">
      <c r="A30" s="55"/>
      <c r="B30" s="61"/>
      <c r="D30" s="2898"/>
      <c r="E30" s="2899"/>
      <c r="F30" s="2899"/>
      <c r="G30" s="2900"/>
      <c r="H30" s="2920"/>
      <c r="I30" s="2921"/>
      <c r="J30" s="2921"/>
      <c r="K30" s="2922"/>
      <c r="L30" s="4532"/>
      <c r="M30" s="4533"/>
      <c r="N30" s="4533"/>
      <c r="O30" s="4533"/>
      <c r="P30" s="4533"/>
      <c r="Q30" s="4533"/>
      <c r="R30" s="4533"/>
      <c r="S30" s="4533"/>
      <c r="T30" s="4533"/>
      <c r="U30" s="4533"/>
      <c r="V30" s="4533"/>
      <c r="W30" s="4534"/>
      <c r="X30" s="4532"/>
      <c r="Y30" s="4533"/>
      <c r="Z30" s="4533"/>
      <c r="AA30" s="4533"/>
      <c r="AB30" s="4533"/>
      <c r="AC30" s="4533"/>
      <c r="AD30" s="4533"/>
      <c r="AE30" s="4533"/>
      <c r="AF30" s="4533"/>
      <c r="AG30" s="4533"/>
      <c r="AH30" s="4533"/>
      <c r="AI30" s="4533"/>
      <c r="AJ30" s="4533"/>
      <c r="AK30" s="4534"/>
      <c r="AL30" s="64"/>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row>
    <row r="31" spans="1:72" ht="14.1" customHeight="1">
      <c r="A31" s="55"/>
      <c r="B31" s="61"/>
      <c r="C31" s="531"/>
      <c r="D31" s="2898"/>
      <c r="E31" s="2899"/>
      <c r="F31" s="2899"/>
      <c r="G31" s="2900"/>
      <c r="H31" s="4529"/>
      <c r="I31" s="4530"/>
      <c r="J31" s="4530"/>
      <c r="K31" s="4531"/>
      <c r="L31" s="4532"/>
      <c r="M31" s="4533"/>
      <c r="N31" s="4533"/>
      <c r="O31" s="4533"/>
      <c r="P31" s="4533"/>
      <c r="Q31" s="4533"/>
      <c r="R31" s="4533"/>
      <c r="S31" s="4533"/>
      <c r="T31" s="4533"/>
      <c r="U31" s="4533"/>
      <c r="V31" s="4533"/>
      <c r="W31" s="4534"/>
      <c r="X31" s="4532"/>
      <c r="Y31" s="4533"/>
      <c r="Z31" s="4533"/>
      <c r="AA31" s="4533"/>
      <c r="AB31" s="4533"/>
      <c r="AC31" s="4533"/>
      <c r="AD31" s="4533"/>
      <c r="AE31" s="4533"/>
      <c r="AF31" s="4533"/>
      <c r="AG31" s="4533"/>
      <c r="AH31" s="4533"/>
      <c r="AI31" s="4533"/>
      <c r="AJ31" s="4533"/>
      <c r="AK31" s="4534"/>
      <c r="AL31" s="64"/>
    </row>
    <row r="32" spans="1:72" ht="14.1" customHeight="1">
      <c r="A32" s="55"/>
      <c r="B32" s="61"/>
      <c r="C32" s="531"/>
      <c r="D32" s="4514"/>
      <c r="E32" s="4515"/>
      <c r="F32" s="4515"/>
      <c r="G32" s="4516"/>
      <c r="H32" s="2935"/>
      <c r="I32" s="2936"/>
      <c r="J32" s="2936"/>
      <c r="K32" s="2937"/>
      <c r="L32" s="4523"/>
      <c r="M32" s="4524"/>
      <c r="N32" s="4524"/>
      <c r="O32" s="4524"/>
      <c r="P32" s="4524"/>
      <c r="Q32" s="4524"/>
      <c r="R32" s="4524"/>
      <c r="S32" s="4524"/>
      <c r="T32" s="4524"/>
      <c r="U32" s="4524"/>
      <c r="V32" s="4524"/>
      <c r="W32" s="4525"/>
      <c r="X32" s="4523"/>
      <c r="Y32" s="4524"/>
      <c r="Z32" s="4524"/>
      <c r="AA32" s="4524"/>
      <c r="AB32" s="4524"/>
      <c r="AC32" s="4524"/>
      <c r="AD32" s="4524"/>
      <c r="AE32" s="4524"/>
      <c r="AF32" s="4524"/>
      <c r="AG32" s="4524"/>
      <c r="AH32" s="4524"/>
      <c r="AI32" s="4524"/>
      <c r="AJ32" s="4524"/>
      <c r="AK32" s="4525"/>
      <c r="AL32" s="64"/>
    </row>
    <row r="33" spans="1:70" ht="14.1" customHeight="1">
      <c r="A33" s="55"/>
      <c r="B33" s="61"/>
      <c r="D33" s="2907"/>
      <c r="E33" s="2908"/>
      <c r="F33" s="2908"/>
      <c r="G33" s="2909"/>
      <c r="H33" s="2534"/>
      <c r="I33" s="2535"/>
      <c r="J33" s="2535"/>
      <c r="K33" s="2536"/>
      <c r="L33" s="4538"/>
      <c r="M33" s="4539"/>
      <c r="N33" s="4539"/>
      <c r="O33" s="4539"/>
      <c r="P33" s="4539"/>
      <c r="Q33" s="4539"/>
      <c r="R33" s="4539"/>
      <c r="S33" s="4539"/>
      <c r="T33" s="4539"/>
      <c r="U33" s="4539"/>
      <c r="V33" s="4539"/>
      <c r="W33" s="4540"/>
      <c r="X33" s="4538"/>
      <c r="Y33" s="4539"/>
      <c r="Z33" s="4539"/>
      <c r="AA33" s="4539"/>
      <c r="AB33" s="4539"/>
      <c r="AC33" s="4539"/>
      <c r="AD33" s="4539"/>
      <c r="AE33" s="4539"/>
      <c r="AF33" s="4539"/>
      <c r="AG33" s="4539"/>
      <c r="AH33" s="4539"/>
      <c r="AI33" s="4539"/>
      <c r="AJ33" s="4539"/>
      <c r="AK33" s="4540"/>
      <c r="AL33" s="1274"/>
      <c r="AM33" s="885"/>
    </row>
    <row r="34" spans="1:70" ht="14.1" customHeight="1">
      <c r="A34" s="55"/>
      <c r="B34" s="61"/>
      <c r="D34" s="1153" t="s">
        <v>150</v>
      </c>
      <c r="E34" s="4541" t="s">
        <v>649</v>
      </c>
      <c r="F34" s="4541"/>
      <c r="G34" s="4541"/>
      <c r="H34" s="4541"/>
      <c r="I34" s="4541"/>
      <c r="J34" s="4541"/>
      <c r="K34" s="4541"/>
      <c r="L34" s="4541"/>
      <c r="M34" s="4541"/>
      <c r="N34" s="4541"/>
      <c r="O34" s="4541"/>
      <c r="P34" s="4541"/>
      <c r="Q34" s="4541"/>
      <c r="R34" s="4541"/>
      <c r="S34" s="4541"/>
      <c r="T34" s="4541"/>
      <c r="U34" s="4541"/>
      <c r="V34" s="4541"/>
      <c r="W34" s="4541"/>
      <c r="X34" s="4541"/>
      <c r="Y34" s="4541"/>
      <c r="AA34" s="1275" t="s">
        <v>15</v>
      </c>
      <c r="AB34" s="2870" t="s">
        <v>1732</v>
      </c>
      <c r="AC34" s="2870"/>
      <c r="AD34" s="2870"/>
      <c r="AE34" s="2870"/>
      <c r="AF34" s="2870"/>
      <c r="AG34" s="2870"/>
      <c r="AH34" s="2870"/>
      <c r="AI34" s="2870"/>
      <c r="AJ34" s="2870"/>
      <c r="AK34" s="2870"/>
      <c r="AL34" s="64"/>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6"/>
      <c r="BQ34" s="596"/>
      <c r="BR34" s="596"/>
    </row>
    <row r="35" spans="1:70" ht="14.1" customHeight="1">
      <c r="A35" s="55"/>
      <c r="B35" s="880"/>
      <c r="C35" s="724"/>
      <c r="AA35" s="63"/>
      <c r="AB35" s="1812"/>
      <c r="AC35" s="1812"/>
      <c r="AD35" s="1812"/>
      <c r="AE35" s="1812"/>
      <c r="AF35" s="1812"/>
      <c r="AG35" s="1812"/>
      <c r="AH35" s="1812"/>
      <c r="AI35" s="1812"/>
      <c r="AJ35" s="1812"/>
      <c r="AK35" s="1812"/>
      <c r="AL35" s="64"/>
      <c r="AM35" s="596"/>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c r="BM35" s="596"/>
      <c r="BN35" s="596"/>
      <c r="BO35" s="596"/>
      <c r="BP35" s="596"/>
      <c r="BQ35" s="596"/>
      <c r="BR35" s="596"/>
    </row>
    <row r="36" spans="1:70" ht="14.1" customHeight="1">
      <c r="A36" s="55"/>
      <c r="B36" s="61"/>
      <c r="D36" s="580" t="s">
        <v>313</v>
      </c>
      <c r="E36" s="2000" t="s">
        <v>1382</v>
      </c>
      <c r="F36" s="2000"/>
      <c r="G36" s="2000"/>
      <c r="H36" s="2000"/>
      <c r="I36" s="2000"/>
      <c r="J36" s="2000"/>
      <c r="K36" s="2000"/>
      <c r="L36" s="2000"/>
      <c r="M36" s="2000"/>
      <c r="N36" s="2000"/>
      <c r="O36" s="2000"/>
      <c r="P36" s="2000"/>
      <c r="Q36" s="2000"/>
      <c r="R36" s="2000"/>
      <c r="S36" s="2000"/>
      <c r="T36" s="2000"/>
      <c r="U36" s="2000"/>
      <c r="V36" s="2000"/>
      <c r="W36" s="2000"/>
      <c r="X36" s="2000"/>
      <c r="Y36" s="2000"/>
      <c r="AA36" s="63"/>
      <c r="AB36" s="1812"/>
      <c r="AC36" s="1812"/>
      <c r="AD36" s="1812"/>
      <c r="AE36" s="1812"/>
      <c r="AF36" s="1812"/>
      <c r="AG36" s="1812"/>
      <c r="AH36" s="1812"/>
      <c r="AI36" s="1812"/>
      <c r="AJ36" s="1812"/>
      <c r="AK36" s="1812"/>
      <c r="AL36" s="64"/>
      <c r="AM36" s="596"/>
      <c r="AN36" s="596"/>
      <c r="AO36" s="596"/>
      <c r="AP36" s="596"/>
      <c r="AQ36" s="596"/>
      <c r="AR36" s="596"/>
      <c r="AS36" s="596"/>
      <c r="AT36" s="596"/>
      <c r="AU36" s="596"/>
      <c r="AV36" s="596"/>
      <c r="AW36" s="596"/>
      <c r="AX36" s="596"/>
      <c r="AY36" s="596"/>
      <c r="AZ36" s="596"/>
      <c r="BA36" s="596"/>
      <c r="BB36" s="596"/>
      <c r="BC36" s="596"/>
      <c r="BD36" s="596"/>
      <c r="BE36" s="596"/>
      <c r="BF36" s="596"/>
      <c r="BG36" s="596"/>
      <c r="BH36" s="596"/>
      <c r="BI36" s="596"/>
      <c r="BJ36" s="596"/>
      <c r="BK36" s="596"/>
      <c r="BL36" s="596"/>
      <c r="BM36" s="596"/>
      <c r="BN36" s="596"/>
      <c r="BO36" s="596"/>
      <c r="BP36" s="596"/>
      <c r="BQ36" s="596"/>
      <c r="BR36" s="596"/>
    </row>
    <row r="37" spans="1:70" ht="14.1" customHeight="1">
      <c r="A37" s="55"/>
      <c r="B37" s="61"/>
      <c r="C37" s="531"/>
      <c r="D37" s="596"/>
      <c r="E37" s="2000"/>
      <c r="F37" s="2000"/>
      <c r="G37" s="2000"/>
      <c r="H37" s="2000"/>
      <c r="I37" s="2000"/>
      <c r="J37" s="2000"/>
      <c r="K37" s="2000"/>
      <c r="L37" s="2000"/>
      <c r="M37" s="2000"/>
      <c r="N37" s="2000"/>
      <c r="O37" s="2000"/>
      <c r="P37" s="2000"/>
      <c r="Q37" s="2000"/>
      <c r="R37" s="2000"/>
      <c r="S37" s="2000"/>
      <c r="T37" s="2000"/>
      <c r="U37" s="2000"/>
      <c r="V37" s="2000"/>
      <c r="W37" s="2000"/>
      <c r="X37" s="2000"/>
      <c r="Y37" s="2000"/>
      <c r="AA37" s="552" t="s">
        <v>150</v>
      </c>
      <c r="AB37" s="1812" t="s">
        <v>1535</v>
      </c>
      <c r="AC37" s="1812"/>
      <c r="AD37" s="1812"/>
      <c r="AE37" s="1812"/>
      <c r="AF37" s="1812"/>
      <c r="AG37" s="1812"/>
      <c r="AH37" s="1812"/>
      <c r="AI37" s="1812"/>
      <c r="AJ37" s="1812"/>
      <c r="AK37" s="1812"/>
      <c r="AL37" s="3079"/>
      <c r="AM37" s="596"/>
      <c r="AN37" s="596"/>
      <c r="AO37" s="596"/>
      <c r="AP37" s="596"/>
      <c r="AQ37" s="596"/>
      <c r="AR37" s="596"/>
      <c r="AS37" s="596"/>
      <c r="AT37" s="596"/>
      <c r="AU37" s="596"/>
      <c r="AV37" s="596"/>
      <c r="AW37" s="596"/>
      <c r="AX37" s="596"/>
      <c r="AY37" s="596"/>
      <c r="AZ37" s="596"/>
      <c r="BA37" s="596"/>
      <c r="BB37" s="596"/>
      <c r="BC37" s="596"/>
      <c r="BD37" s="596"/>
      <c r="BE37" s="596"/>
      <c r="BF37" s="596"/>
      <c r="BG37" s="596"/>
      <c r="BH37" s="596"/>
      <c r="BI37" s="596"/>
      <c r="BJ37" s="596"/>
      <c r="BK37" s="596"/>
      <c r="BL37" s="596"/>
      <c r="BM37" s="596"/>
      <c r="BN37" s="596"/>
      <c r="BO37" s="596"/>
      <c r="BP37" s="596"/>
      <c r="BQ37" s="596"/>
      <c r="BR37" s="596"/>
    </row>
    <row r="38" spans="1:70" ht="14.1" customHeight="1">
      <c r="A38" s="55"/>
      <c r="B38" s="61"/>
      <c r="C38" s="55"/>
      <c r="D38" s="531" t="s">
        <v>467</v>
      </c>
      <c r="E38" s="1815" t="s">
        <v>651</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554"/>
      <c r="AB38" s="1812" t="s">
        <v>1536</v>
      </c>
      <c r="AC38" s="1812"/>
      <c r="AD38" s="1812"/>
      <c r="AE38" s="1812"/>
      <c r="AF38" s="1812"/>
      <c r="AG38" s="1812"/>
      <c r="AH38" s="1812"/>
      <c r="AI38" s="1812"/>
      <c r="AJ38" s="1812"/>
      <c r="AK38" s="1812"/>
      <c r="AL38" s="64"/>
    </row>
    <row r="39" spans="1:70" ht="14.1" customHeight="1">
      <c r="A39" s="55"/>
      <c r="B39" s="61"/>
      <c r="C39" s="55"/>
      <c r="E39" s="4513"/>
      <c r="F39" s="4513"/>
      <c r="G39" s="4513"/>
      <c r="H39" s="4513"/>
      <c r="I39" s="4513"/>
      <c r="J39" s="4513"/>
      <c r="K39" s="4513"/>
      <c r="L39" s="4513"/>
      <c r="M39" s="4513"/>
      <c r="N39" s="4513"/>
      <c r="O39" s="4513"/>
      <c r="P39" s="4513"/>
      <c r="Q39" s="4513"/>
      <c r="R39" s="4513"/>
      <c r="S39" s="4513"/>
      <c r="T39" s="4513"/>
      <c r="U39" s="4513"/>
      <c r="V39" s="4513"/>
      <c r="W39" s="4513"/>
      <c r="X39" s="4513"/>
      <c r="Y39" s="4513"/>
      <c r="AA39" s="554"/>
      <c r="AB39" s="1812" t="s">
        <v>1537</v>
      </c>
      <c r="AC39" s="1812"/>
      <c r="AD39" s="1812"/>
      <c r="AE39" s="1812"/>
      <c r="AF39" s="1812"/>
      <c r="AG39" s="1812"/>
      <c r="AH39" s="1812"/>
      <c r="AI39" s="1812"/>
      <c r="AJ39" s="1812"/>
      <c r="AK39" s="1812"/>
      <c r="AL39" s="64"/>
    </row>
    <row r="40" spans="1:70" ht="14.1" customHeight="1">
      <c r="A40" s="55"/>
      <c r="B40" s="61"/>
      <c r="C40" s="55"/>
      <c r="E40" s="4513"/>
      <c r="F40" s="4513"/>
      <c r="G40" s="4513"/>
      <c r="H40" s="4513"/>
      <c r="I40" s="4513"/>
      <c r="J40" s="4513"/>
      <c r="K40" s="4513"/>
      <c r="L40" s="4513"/>
      <c r="M40" s="4513"/>
      <c r="N40" s="4513"/>
      <c r="O40" s="4513"/>
      <c r="P40" s="4513"/>
      <c r="Q40" s="4513"/>
      <c r="R40" s="4513"/>
      <c r="S40" s="4513"/>
      <c r="T40" s="4513"/>
      <c r="U40" s="4513"/>
      <c r="V40" s="4513"/>
      <c r="W40" s="4513"/>
      <c r="X40" s="4513"/>
      <c r="Y40" s="4513"/>
      <c r="AA40" s="552"/>
      <c r="AB40" s="1812"/>
      <c r="AC40" s="1812"/>
      <c r="AD40" s="1812"/>
      <c r="AE40" s="1812"/>
      <c r="AF40" s="1812"/>
      <c r="AG40" s="1812"/>
      <c r="AH40" s="1812"/>
      <c r="AI40" s="1812"/>
      <c r="AJ40" s="1812"/>
      <c r="AK40" s="1812"/>
      <c r="AL40" s="64"/>
    </row>
    <row r="41" spans="1:70" ht="14.1" customHeight="1">
      <c r="A41" s="55"/>
      <c r="B41" s="61"/>
      <c r="AA41" s="554"/>
      <c r="AB41" s="1812" t="s">
        <v>1538</v>
      </c>
      <c r="AC41" s="1812"/>
      <c r="AD41" s="1812"/>
      <c r="AE41" s="1812"/>
      <c r="AF41" s="1812"/>
      <c r="AG41" s="1812"/>
      <c r="AH41" s="1812"/>
      <c r="AI41" s="1812"/>
      <c r="AJ41" s="1812"/>
      <c r="AK41" s="1812"/>
      <c r="AL41" s="670"/>
    </row>
    <row r="42" spans="1:70" ht="14.1" customHeight="1">
      <c r="A42" s="55"/>
      <c r="B42" s="61"/>
      <c r="D42" s="531" t="s">
        <v>1539</v>
      </c>
      <c r="E42" s="54" t="s">
        <v>1733</v>
      </c>
      <c r="AA42" s="71"/>
      <c r="AB42" s="1812"/>
      <c r="AC42" s="1812"/>
      <c r="AD42" s="1812"/>
      <c r="AE42" s="1812"/>
      <c r="AF42" s="1812"/>
      <c r="AG42" s="1812"/>
      <c r="AH42" s="1812"/>
      <c r="AI42" s="1812"/>
      <c r="AJ42" s="1812"/>
      <c r="AK42" s="1812"/>
      <c r="AL42" s="670"/>
    </row>
    <row r="43" spans="1:70" ht="14.1" customHeight="1">
      <c r="A43" s="55"/>
      <c r="B43" s="61"/>
      <c r="C43" s="55"/>
      <c r="D43" s="531" t="s">
        <v>127</v>
      </c>
      <c r="E43" s="2099" t="s">
        <v>905</v>
      </c>
      <c r="F43" s="2099"/>
      <c r="G43" s="2099"/>
      <c r="H43" s="2099"/>
      <c r="I43" s="2099"/>
      <c r="J43" s="4535"/>
      <c r="K43" s="4535"/>
      <c r="L43" s="4535"/>
      <c r="M43" s="4535"/>
      <c r="N43" s="4535"/>
      <c r="O43" s="4535"/>
      <c r="P43" s="4535"/>
      <c r="Q43" s="4535"/>
      <c r="R43" s="4535"/>
      <c r="S43" s="4535"/>
      <c r="T43" s="4535"/>
      <c r="U43" s="4535"/>
      <c r="V43" s="4535"/>
      <c r="W43" s="4535"/>
      <c r="X43" s="4535"/>
      <c r="Y43" s="4535"/>
      <c r="Z43" s="581" t="s">
        <v>906</v>
      </c>
      <c r="AA43" s="1276" t="s">
        <v>150</v>
      </c>
      <c r="AB43" s="4542" t="s">
        <v>1269</v>
      </c>
      <c r="AC43" s="4542"/>
      <c r="AD43" s="4542"/>
      <c r="AE43" s="4542"/>
      <c r="AF43" s="4542"/>
      <c r="AG43" s="4542"/>
      <c r="AH43" s="4542"/>
      <c r="AI43" s="4542"/>
      <c r="AJ43" s="4542"/>
      <c r="AK43" s="4542"/>
      <c r="AL43" s="670"/>
    </row>
    <row r="44" spans="1:70" ht="14.1" customHeight="1">
      <c r="A44" s="55"/>
      <c r="B44" s="869"/>
      <c r="C44" s="55"/>
      <c r="D44" s="580" t="s">
        <v>127</v>
      </c>
      <c r="E44" s="4536" t="s">
        <v>907</v>
      </c>
      <c r="F44" s="4536"/>
      <c r="G44" s="4536"/>
      <c r="H44" s="4536"/>
      <c r="I44" s="4536"/>
      <c r="J44" s="4537"/>
      <c r="K44" s="4537"/>
      <c r="L44" s="4537"/>
      <c r="M44" s="4537"/>
      <c r="N44" s="4537"/>
      <c r="O44" s="4537"/>
      <c r="P44" s="4537"/>
      <c r="Q44" s="4537"/>
      <c r="R44" s="4537"/>
      <c r="S44" s="4537"/>
      <c r="T44" s="4537"/>
      <c r="U44" s="4537"/>
      <c r="V44" s="4537"/>
      <c r="W44" s="4537"/>
      <c r="X44" s="4537"/>
      <c r="Y44" s="4537"/>
      <c r="Z44" s="596" t="s">
        <v>906</v>
      </c>
      <c r="AA44" s="63"/>
      <c r="AB44" s="4542"/>
      <c r="AC44" s="4542"/>
      <c r="AD44" s="4542"/>
      <c r="AE44" s="4542"/>
      <c r="AF44" s="4542"/>
      <c r="AG44" s="4542"/>
      <c r="AH44" s="4542"/>
      <c r="AI44" s="4542"/>
      <c r="AJ44" s="4542"/>
      <c r="AK44" s="4542"/>
      <c r="AL44" s="670"/>
    </row>
    <row r="45" spans="1:70" ht="14.1" customHeight="1">
      <c r="A45" s="55"/>
      <c r="B45" s="66"/>
      <c r="D45" s="531" t="s">
        <v>127</v>
      </c>
      <c r="E45" s="4536" t="s">
        <v>1734</v>
      </c>
      <c r="F45" s="4536"/>
      <c r="G45" s="4536"/>
      <c r="H45" s="4536"/>
      <c r="I45" s="4536"/>
      <c r="J45" s="79"/>
      <c r="K45" s="1815" t="s">
        <v>1184</v>
      </c>
      <c r="L45" s="1815"/>
      <c r="M45" s="1815"/>
      <c r="O45" s="1815" t="s">
        <v>1185</v>
      </c>
      <c r="P45" s="1815"/>
      <c r="Q45" s="1815"/>
      <c r="R45" s="1815"/>
      <c r="S45" s="1815"/>
      <c r="T45" s="1815"/>
      <c r="V45" s="1815" t="s">
        <v>162</v>
      </c>
      <c r="W45" s="1815"/>
      <c r="X45" s="1815"/>
      <c r="Y45" s="1815"/>
      <c r="Z45" s="596" t="s">
        <v>906</v>
      </c>
      <c r="AA45" s="63"/>
      <c r="AB45" s="4542"/>
      <c r="AC45" s="4542"/>
      <c r="AD45" s="4542"/>
      <c r="AE45" s="4542"/>
      <c r="AF45" s="4542"/>
      <c r="AG45" s="4542"/>
      <c r="AH45" s="4542"/>
      <c r="AI45" s="4542"/>
      <c r="AJ45" s="4542"/>
      <c r="AK45" s="4542"/>
      <c r="AL45" s="670"/>
    </row>
    <row r="46" spans="1:70" ht="14.1" customHeight="1">
      <c r="A46" s="55"/>
      <c r="B46" s="66"/>
      <c r="D46" s="531" t="s">
        <v>127</v>
      </c>
      <c r="E46" s="2000" t="s">
        <v>908</v>
      </c>
      <c r="F46" s="2000"/>
      <c r="G46" s="2000"/>
      <c r="H46" s="2000"/>
      <c r="I46" s="2000"/>
      <c r="J46" s="2000"/>
      <c r="K46" s="2000"/>
      <c r="L46" s="2000"/>
      <c r="M46" s="2000"/>
      <c r="N46" s="2000"/>
      <c r="O46" s="2000"/>
      <c r="P46" s="2000"/>
      <c r="Q46" s="2000"/>
      <c r="R46" s="2000"/>
      <c r="S46" s="2000"/>
      <c r="T46" s="2000"/>
      <c r="U46" s="2000"/>
      <c r="V46" s="2000"/>
      <c r="W46" s="2000"/>
      <c r="X46" s="2000"/>
      <c r="Y46" s="2000"/>
      <c r="AA46" s="63"/>
      <c r="AB46" s="4542"/>
      <c r="AC46" s="4542"/>
      <c r="AD46" s="4542"/>
      <c r="AE46" s="4542"/>
      <c r="AF46" s="4542"/>
      <c r="AG46" s="4542"/>
      <c r="AH46" s="4542"/>
      <c r="AI46" s="4542"/>
      <c r="AJ46" s="4542"/>
      <c r="AK46" s="4542"/>
      <c r="AL46" s="670"/>
    </row>
    <row r="47" spans="1:70" ht="14.1" customHeight="1">
      <c r="A47" s="55"/>
      <c r="B47" s="61"/>
      <c r="E47" s="2000"/>
      <c r="F47" s="2000"/>
      <c r="G47" s="2000"/>
      <c r="H47" s="2000"/>
      <c r="I47" s="2000"/>
      <c r="J47" s="2000"/>
      <c r="K47" s="2000"/>
      <c r="L47" s="2000"/>
      <c r="M47" s="2000"/>
      <c r="N47" s="2000"/>
      <c r="O47" s="2000"/>
      <c r="P47" s="2000"/>
      <c r="Q47" s="2000"/>
      <c r="R47" s="2000"/>
      <c r="S47" s="2000"/>
      <c r="T47" s="2000"/>
      <c r="U47" s="2000"/>
      <c r="V47" s="2000"/>
      <c r="W47" s="2000"/>
      <c r="X47" s="2000"/>
      <c r="Y47" s="2000"/>
      <c r="AA47" s="552" t="s">
        <v>150</v>
      </c>
      <c r="AB47" s="1812" t="s">
        <v>1762</v>
      </c>
      <c r="AC47" s="1812"/>
      <c r="AD47" s="1812"/>
      <c r="AE47" s="1812"/>
      <c r="AF47" s="1812"/>
      <c r="AG47" s="1812"/>
      <c r="AH47" s="1812"/>
      <c r="AI47" s="1812"/>
      <c r="AJ47" s="1812"/>
      <c r="AK47" s="1812"/>
      <c r="AL47" s="670"/>
    </row>
    <row r="48" spans="1:70" ht="14.1" customHeight="1">
      <c r="A48" s="55"/>
      <c r="B48" s="729"/>
      <c r="AA48" s="587"/>
      <c r="AB48" s="1812"/>
      <c r="AC48" s="1812"/>
      <c r="AD48" s="1812"/>
      <c r="AE48" s="1812"/>
      <c r="AF48" s="1812"/>
      <c r="AG48" s="1812"/>
      <c r="AH48" s="1812"/>
      <c r="AI48" s="1812"/>
      <c r="AJ48" s="1812"/>
      <c r="AK48" s="1812"/>
      <c r="AL48" s="670"/>
    </row>
    <row r="49" spans="1:38" ht="14.1" customHeight="1">
      <c r="A49" s="55"/>
      <c r="B49" s="1814" t="s">
        <v>490</v>
      </c>
      <c r="C49" s="1675"/>
      <c r="D49" s="1815" t="s">
        <v>1533</v>
      </c>
      <c r="E49" s="1815"/>
      <c r="F49" s="1815"/>
      <c r="G49" s="1815"/>
      <c r="H49" s="1815"/>
      <c r="I49" s="1815"/>
      <c r="J49" s="1815"/>
      <c r="K49" s="1815"/>
      <c r="L49" s="1815"/>
      <c r="M49" s="1815"/>
      <c r="N49" s="1815"/>
      <c r="O49" s="1815"/>
      <c r="P49" s="1815"/>
      <c r="Q49" s="1815"/>
      <c r="R49" s="1815"/>
      <c r="S49" s="1815"/>
      <c r="T49" s="1815"/>
      <c r="U49" s="1815"/>
      <c r="V49" s="1815"/>
      <c r="W49" s="1815"/>
      <c r="X49" s="1815"/>
      <c r="Y49" s="1815"/>
      <c r="AA49" s="552"/>
      <c r="AB49" s="1812"/>
      <c r="AC49" s="1812"/>
      <c r="AD49" s="1812"/>
      <c r="AE49" s="1812"/>
      <c r="AF49" s="1812"/>
      <c r="AG49" s="1812"/>
      <c r="AH49" s="1812"/>
      <c r="AI49" s="1812"/>
      <c r="AJ49" s="1812"/>
      <c r="AK49" s="1812"/>
      <c r="AL49" s="864"/>
    </row>
    <row r="50" spans="1:38" ht="14.1" customHeight="1">
      <c r="A50" s="55"/>
      <c r="B50" s="66"/>
      <c r="D50" s="580" t="s">
        <v>472</v>
      </c>
      <c r="E50" s="2000" t="s">
        <v>909</v>
      </c>
      <c r="F50" s="2000"/>
      <c r="G50" s="2000"/>
      <c r="H50" s="2000"/>
      <c r="I50" s="2000"/>
      <c r="J50" s="2000"/>
      <c r="K50" s="2000"/>
      <c r="L50" s="2000"/>
      <c r="M50" s="2000"/>
      <c r="N50" s="2000"/>
      <c r="O50" s="2000"/>
      <c r="P50" s="2000"/>
      <c r="Q50" s="2000"/>
      <c r="R50" s="2000"/>
      <c r="S50" s="2000"/>
      <c r="T50" s="2000"/>
      <c r="U50" s="2000"/>
      <c r="V50" s="2000"/>
      <c r="W50" s="2000"/>
      <c r="X50" s="2000"/>
      <c r="Y50" s="2000"/>
      <c r="AA50" s="587"/>
      <c r="AB50" s="1812"/>
      <c r="AC50" s="1812"/>
      <c r="AD50" s="1812"/>
      <c r="AE50" s="1812"/>
      <c r="AF50" s="1812"/>
      <c r="AG50" s="1812"/>
      <c r="AH50" s="1812"/>
      <c r="AI50" s="1812"/>
      <c r="AJ50" s="1812"/>
      <c r="AK50" s="1812"/>
      <c r="AL50" s="670"/>
    </row>
    <row r="51" spans="1:38" ht="14.1" customHeight="1">
      <c r="B51" s="66"/>
      <c r="C51" s="580"/>
      <c r="D51" s="651"/>
      <c r="E51" s="2000"/>
      <c r="F51" s="2000"/>
      <c r="G51" s="2000"/>
      <c r="H51" s="2000"/>
      <c r="I51" s="2000"/>
      <c r="J51" s="2000"/>
      <c r="K51" s="2000"/>
      <c r="L51" s="2000"/>
      <c r="M51" s="2000"/>
      <c r="N51" s="2000"/>
      <c r="O51" s="2000"/>
      <c r="P51" s="2000"/>
      <c r="Q51" s="2000"/>
      <c r="R51" s="2000"/>
      <c r="S51" s="2000"/>
      <c r="T51" s="2000"/>
      <c r="U51" s="2000"/>
      <c r="V51" s="2000"/>
      <c r="W51" s="2000"/>
      <c r="X51" s="2000"/>
      <c r="Y51" s="2000"/>
      <c r="AA51" s="587"/>
      <c r="AB51" s="1812"/>
      <c r="AC51" s="1812"/>
      <c r="AD51" s="1812"/>
      <c r="AE51" s="1812"/>
      <c r="AF51" s="1812"/>
      <c r="AG51" s="1812"/>
      <c r="AH51" s="1812"/>
      <c r="AI51" s="1812"/>
      <c r="AJ51" s="1812"/>
      <c r="AK51" s="1812"/>
      <c r="AL51" s="670"/>
    </row>
    <row r="52" spans="1:38" ht="14.1" customHeight="1">
      <c r="B52" s="66"/>
      <c r="AA52" s="63"/>
      <c r="AB52" s="1812"/>
      <c r="AC52" s="1812"/>
      <c r="AD52" s="1812"/>
      <c r="AE52" s="1812"/>
      <c r="AF52" s="1812"/>
      <c r="AG52" s="1812"/>
      <c r="AH52" s="1812"/>
      <c r="AI52" s="1812"/>
      <c r="AJ52" s="1812"/>
      <c r="AK52" s="1812"/>
      <c r="AL52" s="1277"/>
    </row>
    <row r="53" spans="1:38" ht="14.1" customHeight="1">
      <c r="A53" s="55"/>
      <c r="B53" s="66"/>
      <c r="D53" s="531" t="s">
        <v>470</v>
      </c>
      <c r="E53" s="2000" t="s">
        <v>652</v>
      </c>
      <c r="F53" s="2000"/>
      <c r="G53" s="2000"/>
      <c r="H53" s="2000"/>
      <c r="I53" s="2000"/>
      <c r="J53" s="2000"/>
      <c r="K53" s="2000"/>
      <c r="L53" s="2000"/>
      <c r="M53" s="2000"/>
      <c r="N53" s="2000"/>
      <c r="O53" s="2000"/>
      <c r="P53" s="2000"/>
      <c r="Q53" s="2000"/>
      <c r="R53" s="2000"/>
      <c r="S53" s="2000"/>
      <c r="T53" s="2000"/>
      <c r="U53" s="2000"/>
      <c r="V53" s="2000"/>
      <c r="W53" s="2000"/>
      <c r="X53" s="2000"/>
      <c r="Y53" s="2000"/>
      <c r="AA53" s="587" t="s">
        <v>15</v>
      </c>
      <c r="AB53" s="1812" t="s">
        <v>994</v>
      </c>
      <c r="AC53" s="1812"/>
      <c r="AD53" s="1812"/>
      <c r="AE53" s="1812"/>
      <c r="AF53" s="1812"/>
      <c r="AG53" s="1812"/>
      <c r="AH53" s="1812"/>
      <c r="AI53" s="1812"/>
      <c r="AJ53" s="1812"/>
      <c r="AK53" s="1812"/>
      <c r="AL53" s="1278"/>
    </row>
    <row r="54" spans="1:38" ht="14.1" customHeight="1">
      <c r="A54" s="55"/>
      <c r="B54" s="66"/>
      <c r="D54" s="596"/>
      <c r="E54" s="2000"/>
      <c r="F54" s="2000"/>
      <c r="G54" s="2000"/>
      <c r="H54" s="2000"/>
      <c r="I54" s="2000"/>
      <c r="J54" s="2000"/>
      <c r="K54" s="2000"/>
      <c r="L54" s="2000"/>
      <c r="M54" s="2000"/>
      <c r="N54" s="2000"/>
      <c r="O54" s="2000"/>
      <c r="P54" s="2000"/>
      <c r="Q54" s="2000"/>
      <c r="R54" s="2000"/>
      <c r="S54" s="2000"/>
      <c r="T54" s="2000"/>
      <c r="U54" s="2000"/>
      <c r="V54" s="2000"/>
      <c r="W54" s="2000"/>
      <c r="X54" s="2000"/>
      <c r="Y54" s="2000"/>
      <c r="AA54" s="552"/>
      <c r="AB54" s="1812"/>
      <c r="AC54" s="1812"/>
      <c r="AD54" s="1812"/>
      <c r="AE54" s="1812"/>
      <c r="AF54" s="1812"/>
      <c r="AG54" s="1812"/>
      <c r="AH54" s="1812"/>
      <c r="AI54" s="1812"/>
      <c r="AJ54" s="1812"/>
      <c r="AK54" s="1812"/>
      <c r="AL54" s="1278"/>
    </row>
    <row r="55" spans="1:38" ht="14.1" customHeight="1">
      <c r="A55" s="55"/>
      <c r="B55" s="66"/>
      <c r="AA55" s="63"/>
      <c r="AB55" s="1812"/>
      <c r="AC55" s="1812"/>
      <c r="AD55" s="1812"/>
      <c r="AE55" s="1812"/>
      <c r="AF55" s="1812"/>
      <c r="AG55" s="1812"/>
      <c r="AH55" s="1812"/>
      <c r="AI55" s="1812"/>
      <c r="AJ55" s="1812"/>
      <c r="AK55" s="1812"/>
      <c r="AL55" s="1278"/>
    </row>
    <row r="56" spans="1:38" ht="14.1" customHeight="1">
      <c r="A56" s="55"/>
      <c r="B56" s="66"/>
      <c r="D56" s="531" t="s">
        <v>590</v>
      </c>
      <c r="E56" s="2000" t="s">
        <v>1384</v>
      </c>
      <c r="F56" s="2000"/>
      <c r="G56" s="2000"/>
      <c r="H56" s="2000"/>
      <c r="I56" s="2000"/>
      <c r="J56" s="2000"/>
      <c r="K56" s="2000"/>
      <c r="L56" s="2000"/>
      <c r="M56" s="2000"/>
      <c r="N56" s="2000"/>
      <c r="O56" s="2000"/>
      <c r="P56" s="2000"/>
      <c r="Q56" s="2000"/>
      <c r="R56" s="2000"/>
      <c r="S56" s="2000"/>
      <c r="T56" s="2000"/>
      <c r="U56" s="2000"/>
      <c r="V56" s="2000"/>
      <c r="W56" s="2000"/>
      <c r="X56" s="2000"/>
      <c r="Y56" s="2000"/>
      <c r="Z56" s="596"/>
      <c r="AA56" s="63"/>
      <c r="AB56" s="1812"/>
      <c r="AC56" s="1812"/>
      <c r="AD56" s="1812"/>
      <c r="AE56" s="1812"/>
      <c r="AF56" s="1812"/>
      <c r="AG56" s="1812"/>
      <c r="AH56" s="1812"/>
      <c r="AI56" s="1812"/>
      <c r="AJ56" s="1812"/>
      <c r="AK56" s="1812"/>
      <c r="AL56" s="799"/>
    </row>
    <row r="57" spans="1:38" ht="14.1" customHeight="1">
      <c r="A57" s="55"/>
      <c r="B57" s="66"/>
      <c r="E57" s="2000"/>
      <c r="F57" s="2000"/>
      <c r="G57" s="2000"/>
      <c r="H57" s="2000"/>
      <c r="I57" s="2000"/>
      <c r="J57" s="2000"/>
      <c r="K57" s="2000"/>
      <c r="L57" s="2000"/>
      <c r="M57" s="2000"/>
      <c r="N57" s="2000"/>
      <c r="O57" s="2000"/>
      <c r="P57" s="2000"/>
      <c r="Q57" s="2000"/>
      <c r="R57" s="2000"/>
      <c r="S57" s="2000"/>
      <c r="T57" s="2000"/>
      <c r="U57" s="2000"/>
      <c r="V57" s="2000"/>
      <c r="W57" s="2000"/>
      <c r="X57" s="2000"/>
      <c r="Y57" s="2000"/>
      <c r="Z57" s="596"/>
      <c r="AA57" s="587" t="s">
        <v>127</v>
      </c>
      <c r="AB57" s="1812" t="s">
        <v>1368</v>
      </c>
      <c r="AC57" s="1812"/>
      <c r="AD57" s="1812"/>
      <c r="AE57" s="1812"/>
      <c r="AF57" s="1812"/>
      <c r="AG57" s="1812"/>
      <c r="AH57" s="1812"/>
      <c r="AI57" s="1812"/>
      <c r="AJ57" s="1812"/>
      <c r="AK57" s="1812"/>
      <c r="AL57" s="670"/>
    </row>
    <row r="58" spans="1:38" ht="14.1" customHeight="1">
      <c r="A58" s="55"/>
      <c r="B58" s="66"/>
      <c r="E58" s="651"/>
      <c r="F58" s="651"/>
      <c r="G58" s="651"/>
      <c r="H58" s="651"/>
      <c r="I58" s="651"/>
      <c r="J58" s="651"/>
      <c r="K58" s="651"/>
      <c r="L58" s="651"/>
      <c r="M58" s="651"/>
      <c r="N58" s="651"/>
      <c r="O58" s="651"/>
      <c r="P58" s="651"/>
      <c r="Q58" s="651"/>
      <c r="R58" s="651"/>
      <c r="S58" s="651"/>
      <c r="T58" s="651"/>
      <c r="U58" s="651"/>
      <c r="V58" s="651"/>
      <c r="W58" s="651"/>
      <c r="X58" s="651"/>
      <c r="Y58" s="651"/>
      <c r="Z58" s="596"/>
      <c r="AA58" s="552"/>
      <c r="AB58" s="1812"/>
      <c r="AC58" s="1812"/>
      <c r="AD58" s="1812"/>
      <c r="AE58" s="1812"/>
      <c r="AF58" s="1812"/>
      <c r="AG58" s="1812"/>
      <c r="AH58" s="1812"/>
      <c r="AI58" s="1812"/>
      <c r="AJ58" s="1812"/>
      <c r="AK58" s="1812"/>
      <c r="AL58" s="670"/>
    </row>
    <row r="59" spans="1:38" ht="14.1" customHeight="1">
      <c r="A59" s="55"/>
      <c r="B59" s="66"/>
      <c r="D59" s="580" t="s">
        <v>38</v>
      </c>
      <c r="E59" s="2000" t="s">
        <v>1540</v>
      </c>
      <c r="F59" s="2000"/>
      <c r="G59" s="2000"/>
      <c r="H59" s="2000"/>
      <c r="I59" s="2000"/>
      <c r="J59" s="2000"/>
      <c r="K59" s="2000"/>
      <c r="L59" s="2000"/>
      <c r="M59" s="2000"/>
      <c r="N59" s="2000"/>
      <c r="O59" s="2000"/>
      <c r="P59" s="2000"/>
      <c r="Q59" s="2000"/>
      <c r="R59" s="2000"/>
      <c r="S59" s="2000"/>
      <c r="T59" s="2000"/>
      <c r="U59" s="2000"/>
      <c r="V59" s="2000"/>
      <c r="W59" s="2000"/>
      <c r="X59" s="2000"/>
      <c r="Y59" s="2000"/>
      <c r="Z59" s="596"/>
      <c r="AA59" s="552"/>
      <c r="AB59" s="1812"/>
      <c r="AC59" s="1812"/>
      <c r="AD59" s="1812"/>
      <c r="AE59" s="1812"/>
      <c r="AF59" s="1812"/>
      <c r="AG59" s="1812"/>
      <c r="AH59" s="1812"/>
      <c r="AI59" s="1812"/>
      <c r="AJ59" s="1812"/>
      <c r="AK59" s="1812"/>
      <c r="AL59" s="670"/>
    </row>
    <row r="60" spans="1:38" ht="14.1" customHeight="1">
      <c r="A60" s="55"/>
      <c r="B60" s="61"/>
      <c r="C60" s="55"/>
      <c r="D60" s="596"/>
      <c r="E60" s="2000"/>
      <c r="F60" s="2000"/>
      <c r="G60" s="2000"/>
      <c r="H60" s="2000"/>
      <c r="I60" s="2000"/>
      <c r="J60" s="2000"/>
      <c r="K60" s="2000"/>
      <c r="L60" s="2000"/>
      <c r="M60" s="2000"/>
      <c r="N60" s="2000"/>
      <c r="O60" s="2000"/>
      <c r="P60" s="2000"/>
      <c r="Q60" s="2000"/>
      <c r="R60" s="2000"/>
      <c r="S60" s="2000"/>
      <c r="T60" s="2000"/>
      <c r="U60" s="2000"/>
      <c r="V60" s="2000"/>
      <c r="W60" s="2000"/>
      <c r="X60" s="2000"/>
      <c r="Y60" s="2000"/>
      <c r="AA60" s="552"/>
      <c r="AB60" s="1812"/>
      <c r="AC60" s="1812"/>
      <c r="AD60" s="1812"/>
      <c r="AE60" s="1812"/>
      <c r="AF60" s="1812"/>
      <c r="AG60" s="1812"/>
      <c r="AH60" s="1812"/>
      <c r="AI60" s="1812"/>
      <c r="AJ60" s="1812"/>
      <c r="AK60" s="1812"/>
      <c r="AL60" s="670"/>
    </row>
    <row r="61" spans="1:38" ht="12.75" thickBot="1">
      <c r="B61" s="642"/>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79"/>
      <c r="AB61" s="1280"/>
      <c r="AC61" s="1280"/>
      <c r="AD61" s="1280"/>
      <c r="AE61" s="1280"/>
      <c r="AF61" s="1280"/>
      <c r="AG61" s="1280"/>
      <c r="AH61" s="1280"/>
      <c r="AI61" s="1280"/>
      <c r="AJ61" s="1280"/>
      <c r="AK61" s="1280"/>
      <c r="AL61" s="904"/>
    </row>
  </sheetData>
  <sheetProtection algorithmName="SHA-512" hashValue="ygGrewnaxW02UcgzfbUe1RJ99jCDf87YN3f+/Fz7fx1RrtKVwOBled8EfYW+r2skmPrwn67GjBWYaF4TE8N5Jw==" saltValue="ejiZaNDPc8fjBhBBhBanEQ==" spinCount="100000" sheet="1" objects="1" scenarios="1"/>
  <mergeCells count="63">
    <mergeCell ref="AB53:AK56"/>
    <mergeCell ref="E53:Y54"/>
    <mergeCell ref="E56:Y57"/>
    <mergeCell ref="AB57:AK60"/>
    <mergeCell ref="E59:Y60"/>
    <mergeCell ref="AB47:AK52"/>
    <mergeCell ref="B49:C49"/>
    <mergeCell ref="D49:Y49"/>
    <mergeCell ref="E50:Y51"/>
    <mergeCell ref="E45:I45"/>
    <mergeCell ref="K45:M45"/>
    <mergeCell ref="O45:T45"/>
    <mergeCell ref="V45:Y45"/>
    <mergeCell ref="E46:Y47"/>
    <mergeCell ref="E43:I43"/>
    <mergeCell ref="J43:Y43"/>
    <mergeCell ref="E44:I44"/>
    <mergeCell ref="J44:Y44"/>
    <mergeCell ref="D31:G33"/>
    <mergeCell ref="H31:K33"/>
    <mergeCell ref="L31:W33"/>
    <mergeCell ref="X31:AK33"/>
    <mergeCell ref="E34:Y34"/>
    <mergeCell ref="AB34:AK36"/>
    <mergeCell ref="E36:Y37"/>
    <mergeCell ref="E38:Z38"/>
    <mergeCell ref="E39:Y40"/>
    <mergeCell ref="AB38:AK38"/>
    <mergeCell ref="AB39:AK40"/>
    <mergeCell ref="AB43:AK46"/>
    <mergeCell ref="AB41:AK42"/>
    <mergeCell ref="AB37:AL37"/>
    <mergeCell ref="D28:G30"/>
    <mergeCell ref="H28:K30"/>
    <mergeCell ref="L28:W30"/>
    <mergeCell ref="X28:AK30"/>
    <mergeCell ref="D22:G24"/>
    <mergeCell ref="H22:K24"/>
    <mergeCell ref="L22:W24"/>
    <mergeCell ref="X22:AK24"/>
    <mergeCell ref="D25:G27"/>
    <mergeCell ref="H25:K27"/>
    <mergeCell ref="L25:W27"/>
    <mergeCell ref="X25:AK27"/>
    <mergeCell ref="E6:Y7"/>
    <mergeCell ref="E9:Y9"/>
    <mergeCell ref="E10:Y10"/>
    <mergeCell ref="D21:G21"/>
    <mergeCell ref="H21:K21"/>
    <mergeCell ref="L21:W21"/>
    <mergeCell ref="X21:AK21"/>
    <mergeCell ref="AB5:AK7"/>
    <mergeCell ref="E14:Y14"/>
    <mergeCell ref="E15:Y15"/>
    <mergeCell ref="E16:AJ17"/>
    <mergeCell ref="E19:Z20"/>
    <mergeCell ref="AB8:AK10"/>
    <mergeCell ref="E11:AJ12"/>
    <mergeCell ref="A1:AL1"/>
    <mergeCell ref="B3:Z3"/>
    <mergeCell ref="AA3:AL3"/>
    <mergeCell ref="B5:C5"/>
    <mergeCell ref="D5:Y5"/>
  </mergeCells>
  <phoneticPr fontId="4"/>
  <conditionalFormatting sqref="E11 D22:H22 D23:G24 D25:H25 D26:G27 D28:H28 D29:G30 D31:H31 D32:G33">
    <cfRule type="containsBlanks" dxfId="20" priority="4">
      <formula>LEN(TRIM(D11))=0</formula>
    </cfRule>
  </conditionalFormatting>
  <conditionalFormatting sqref="E16:AJ17">
    <cfRule type="containsBlanks" dxfId="19" priority="3">
      <formula>LEN(TRIM(E16))=0</formula>
    </cfRule>
  </conditionalFormatting>
  <conditionalFormatting sqref="J43:Y44">
    <cfRule type="containsBlanks" dxfId="18" priority="1">
      <formula>LEN(TRIM(J43))=0</formula>
    </cfRule>
  </conditionalFormatting>
  <conditionalFormatting sqref="L22:AK33 E39:Y40">
    <cfRule type="containsBlanks" dxfId="17"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184775" r:id="rId4" name="Check Box 7">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184776" r:id="rId5" name="Check Box 8">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184777"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184778"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184779"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184780" r:id="rId9" name="Check Box 12">
              <controlPr defaultSize="0" autoFill="0" autoLine="0" autoPict="0">
                <anchor moveWithCells="1">
                  <from>
                    <xdr:col>13</xdr:col>
                    <xdr:colOff>9525</xdr:colOff>
                    <xdr:row>45</xdr:row>
                    <xdr:rowOff>161925</xdr:rowOff>
                  </from>
                  <to>
                    <xdr:col>16</xdr:col>
                    <xdr:colOff>133350</xdr:colOff>
                    <xdr:row>46</xdr:row>
                    <xdr:rowOff>171450</xdr:rowOff>
                  </to>
                </anchor>
              </controlPr>
            </control>
          </mc:Choice>
        </mc:AlternateContent>
        <mc:AlternateContent xmlns:mc="http://schemas.openxmlformats.org/markup-compatibility/2006">
          <mc:Choice Requires="x14">
            <control shapeId="1184781" r:id="rId10" name="Check Box 13">
              <controlPr defaultSize="0" autoFill="0" autoLine="0" autoPict="0">
                <anchor moveWithCells="1">
                  <from>
                    <xdr:col>17</xdr:col>
                    <xdr:colOff>38100</xdr:colOff>
                    <xdr:row>45</xdr:row>
                    <xdr:rowOff>161925</xdr:rowOff>
                  </from>
                  <to>
                    <xdr:col>20</xdr:col>
                    <xdr:colOff>171450</xdr:colOff>
                    <xdr:row>46</xdr:row>
                    <xdr:rowOff>171450</xdr:rowOff>
                  </to>
                </anchor>
              </controlPr>
            </control>
          </mc:Choice>
        </mc:AlternateContent>
        <mc:AlternateContent xmlns:mc="http://schemas.openxmlformats.org/markup-compatibility/2006">
          <mc:Choice Requires="x14">
            <control shapeId="1184782" r:id="rId11" name="Check Box 14">
              <controlPr defaultSize="0" autoFill="0" autoLine="0" autoPict="0">
                <anchor moveWithCells="1">
                  <from>
                    <xdr:col>21</xdr:col>
                    <xdr:colOff>66675</xdr:colOff>
                    <xdr:row>45</xdr:row>
                    <xdr:rowOff>161925</xdr:rowOff>
                  </from>
                  <to>
                    <xdr:col>25</xdr:col>
                    <xdr:colOff>19050</xdr:colOff>
                    <xdr:row>46</xdr:row>
                    <xdr:rowOff>171450</xdr:rowOff>
                  </to>
                </anchor>
              </controlPr>
            </control>
          </mc:Choice>
        </mc:AlternateContent>
        <mc:AlternateContent xmlns:mc="http://schemas.openxmlformats.org/markup-compatibility/2006">
          <mc:Choice Requires="x14">
            <control shapeId="1184783" r:id="rId12" name="Check Box 15">
              <controlPr defaultSize="0" autoFill="0" autoLine="0" autoPict="0">
                <anchor moveWithCells="1">
                  <from>
                    <xdr:col>18</xdr:col>
                    <xdr:colOff>161925</xdr:colOff>
                    <xdr:row>40</xdr:row>
                    <xdr:rowOff>152400</xdr:rowOff>
                  </from>
                  <to>
                    <xdr:col>21</xdr:col>
                    <xdr:colOff>180975</xdr:colOff>
                    <xdr:row>42</xdr:row>
                    <xdr:rowOff>9525</xdr:rowOff>
                  </to>
                </anchor>
              </controlPr>
            </control>
          </mc:Choice>
        </mc:AlternateContent>
        <mc:AlternateContent xmlns:mc="http://schemas.openxmlformats.org/markup-compatibility/2006">
          <mc:Choice Requires="x14">
            <control shapeId="1184784" r:id="rId13" name="Check Box 16">
              <controlPr defaultSize="0" autoFill="0" autoLine="0" autoPict="0">
                <anchor moveWithCells="1">
                  <from>
                    <xdr:col>22</xdr:col>
                    <xdr:colOff>38100</xdr:colOff>
                    <xdr:row>40</xdr:row>
                    <xdr:rowOff>152400</xdr:rowOff>
                  </from>
                  <to>
                    <xdr:col>25</xdr:col>
                    <xdr:colOff>57150</xdr:colOff>
                    <xdr:row>42</xdr:row>
                    <xdr:rowOff>0</xdr:rowOff>
                  </to>
                </anchor>
              </controlPr>
            </control>
          </mc:Choice>
        </mc:AlternateContent>
        <mc:AlternateContent xmlns:mc="http://schemas.openxmlformats.org/markup-compatibility/2006">
          <mc:Choice Requires="x14">
            <control shapeId="1184791" r:id="rId14" name="Check Box 23">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184792" r:id="rId15" name="Check Box 24">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184793" r:id="rId16" name="Check Box 25">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184794" r:id="rId17" name="Check Box 26">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184795" r:id="rId18" name="Check Box 27">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184796" r:id="rId19" name="Check Box 28">
              <controlPr defaultSize="0" autoFill="0" autoLine="0" autoPict="0">
                <anchor moveWithCells="1">
                  <from>
                    <xdr:col>22</xdr:col>
                    <xdr:colOff>38100</xdr:colOff>
                    <xdr:row>12</xdr:row>
                    <xdr:rowOff>133350</xdr:rowOff>
                  </from>
                  <to>
                    <xdr:col>25</xdr:col>
                    <xdr:colOff>57150</xdr:colOff>
                    <xdr:row>14</xdr:row>
                    <xdr:rowOff>9525</xdr:rowOff>
                  </to>
                </anchor>
              </controlPr>
            </control>
          </mc:Choice>
        </mc:AlternateContent>
        <mc:AlternateContent xmlns:mc="http://schemas.openxmlformats.org/markup-compatibility/2006">
          <mc:Choice Requires="x14">
            <control shapeId="1184797" r:id="rId20" name="Check Box 29">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184798" r:id="rId21" name="Check Box 30">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184799" r:id="rId22" name="Check Box 31">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184802" r:id="rId23" name="Check Box 34">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184803" r:id="rId24" name="Check Box 35">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184804" r:id="rId25" name="Check Box 36">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184805" r:id="rId26" name="Check Box 37">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184806" r:id="rId27" name="Check Box 38">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184807" r:id="rId28" name="Check Box 39">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22EFE-DBED-47B6-93DC-668E179DCA74}">
  <sheetPr>
    <tabColor theme="7" tint="0.59999389629810485"/>
  </sheetPr>
  <dimension ref="A1:AS59"/>
  <sheetViews>
    <sheetView showGridLines="0" view="pageBreakPreview" topLeftCell="A4" zoomScaleNormal="100" zoomScaleSheetLayoutView="100" workbookViewId="0">
      <selection activeCell="AX30" sqref="AX30"/>
    </sheetView>
  </sheetViews>
  <sheetFormatPr defaultColWidth="8" defaultRowHeight="12"/>
  <cols>
    <col min="1" max="1" width="1.375" style="54" customWidth="1"/>
    <col min="2" max="2" width="1.625" style="54" customWidth="1"/>
    <col min="3" max="71" width="2.375" style="54" customWidth="1"/>
    <col min="72" max="16384" width="8" style="54"/>
  </cols>
  <sheetData>
    <row r="1" spans="1:45" ht="14.1" customHeight="1">
      <c r="A1" s="1743" t="s">
        <v>1244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O1" s="665"/>
      <c r="AP1" s="665"/>
      <c r="AQ1" s="665"/>
      <c r="AR1" s="665"/>
      <c r="AS1" s="665"/>
    </row>
    <row r="2" spans="1:45" ht="5.0999999999999996" customHeight="1" thickBot="1"/>
    <row r="3" spans="1:45" ht="14.1" customHeight="1">
      <c r="B3" s="1745" t="s">
        <v>1383</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829" t="s">
        <v>3</v>
      </c>
      <c r="AB3" s="1746"/>
      <c r="AC3" s="1746"/>
      <c r="AD3" s="1746"/>
      <c r="AE3" s="1746"/>
      <c r="AF3" s="1746"/>
      <c r="AG3" s="1746"/>
      <c r="AH3" s="1746"/>
      <c r="AI3" s="1746"/>
      <c r="AJ3" s="1746"/>
      <c r="AK3" s="1746"/>
      <c r="AL3" s="1746"/>
      <c r="AM3" s="1830"/>
    </row>
    <row r="4" spans="1:45" ht="6.95" customHeight="1">
      <c r="B4" s="66"/>
      <c r="AA4" s="63"/>
      <c r="AM4" s="64"/>
    </row>
    <row r="5" spans="1:45" ht="14.1" customHeight="1">
      <c r="A5" s="55"/>
      <c r="B5" s="2009">
        <v>10</v>
      </c>
      <c r="C5" s="2010"/>
      <c r="D5" s="1859" t="s">
        <v>587</v>
      </c>
      <c r="E5" s="1859"/>
      <c r="F5" s="1859"/>
      <c r="G5" s="1859"/>
      <c r="H5" s="1859"/>
      <c r="I5" s="1859"/>
      <c r="J5" s="1859"/>
      <c r="K5" s="1859"/>
      <c r="L5" s="1859"/>
      <c r="M5" s="1859"/>
      <c r="N5" s="1859"/>
      <c r="O5" s="1859"/>
      <c r="P5" s="1859"/>
      <c r="Q5" s="1859"/>
      <c r="R5" s="1859"/>
      <c r="S5" s="1859"/>
      <c r="T5" s="1859"/>
      <c r="U5" s="1859"/>
      <c r="V5" s="1859"/>
      <c r="W5" s="1859"/>
      <c r="X5" s="1859"/>
      <c r="Z5" s="596"/>
      <c r="AA5" s="587"/>
      <c r="AB5" s="118"/>
      <c r="AC5" s="118"/>
      <c r="AD5" s="118"/>
      <c r="AE5" s="118"/>
      <c r="AF5" s="118"/>
      <c r="AG5" s="118"/>
      <c r="AH5" s="118"/>
      <c r="AI5" s="118"/>
      <c r="AJ5" s="118"/>
      <c r="AK5" s="118"/>
      <c r="AL5" s="118"/>
      <c r="AM5" s="962"/>
    </row>
    <row r="6" spans="1:45" ht="14.1" customHeight="1">
      <c r="A6" s="55"/>
      <c r="B6" s="1814" t="s">
        <v>454</v>
      </c>
      <c r="C6" s="1675"/>
      <c r="D6" s="1815" t="s">
        <v>588</v>
      </c>
      <c r="E6" s="1815"/>
      <c r="F6" s="1815"/>
      <c r="G6" s="1815"/>
      <c r="H6" s="1815"/>
      <c r="I6" s="1815"/>
      <c r="J6" s="1815"/>
      <c r="K6" s="1815"/>
      <c r="L6" s="1815"/>
      <c r="M6" s="1815"/>
      <c r="N6" s="1815"/>
      <c r="O6" s="1815"/>
      <c r="P6" s="1815"/>
      <c r="Q6" s="1815"/>
      <c r="R6" s="1815"/>
      <c r="S6" s="1815"/>
      <c r="T6" s="1815"/>
      <c r="U6" s="1815"/>
      <c r="V6" s="1815"/>
      <c r="W6" s="1815"/>
      <c r="X6" s="1815"/>
      <c r="Z6" s="596"/>
      <c r="AA6" s="587" t="s">
        <v>296</v>
      </c>
      <c r="AB6" s="4511" t="s">
        <v>995</v>
      </c>
      <c r="AC6" s="4511"/>
      <c r="AD6" s="4511"/>
      <c r="AE6" s="4511"/>
      <c r="AF6" s="4511"/>
      <c r="AG6" s="4511"/>
      <c r="AH6" s="4511"/>
      <c r="AI6" s="4511"/>
      <c r="AJ6" s="4511"/>
      <c r="AK6" s="4511"/>
      <c r="AL6" s="4511"/>
      <c r="AM6" s="962"/>
    </row>
    <row r="7" spans="1:45" ht="14.1" customHeight="1">
      <c r="A7" s="55"/>
      <c r="B7" s="61"/>
      <c r="C7" s="55"/>
      <c r="F7" s="72"/>
      <c r="G7" s="2221" t="s">
        <v>304</v>
      </c>
      <c r="H7" s="2221"/>
      <c r="I7" s="2221"/>
      <c r="J7" s="2221"/>
      <c r="K7" s="2221"/>
      <c r="L7" s="4544"/>
      <c r="M7" s="4544"/>
      <c r="N7" s="4544"/>
      <c r="O7" s="1281" t="s">
        <v>99</v>
      </c>
      <c r="P7" s="1436"/>
      <c r="Q7" s="1281" t="s">
        <v>82</v>
      </c>
      <c r="R7" s="1436"/>
      <c r="S7" s="1281" t="s">
        <v>41</v>
      </c>
      <c r="T7" s="583" t="s">
        <v>17</v>
      </c>
      <c r="U7" s="137" t="s">
        <v>127</v>
      </c>
      <c r="W7" s="72"/>
      <c r="X7" s="72"/>
      <c r="AA7" s="587" t="s">
        <v>296</v>
      </c>
      <c r="AB7" s="1812" t="s">
        <v>303</v>
      </c>
      <c r="AC7" s="1812"/>
      <c r="AD7" s="1812"/>
      <c r="AE7" s="1812"/>
      <c r="AF7" s="1812"/>
      <c r="AG7" s="1812"/>
      <c r="AH7" s="1812"/>
      <c r="AI7" s="1812"/>
      <c r="AJ7" s="1812"/>
      <c r="AK7" s="1812"/>
      <c r="AL7" s="1812"/>
      <c r="AM7" s="962"/>
    </row>
    <row r="8" spans="1:45" ht="14.1" customHeight="1">
      <c r="A8" s="55"/>
      <c r="B8" s="61"/>
      <c r="D8" s="531"/>
      <c r="E8" s="596"/>
      <c r="F8" s="596"/>
      <c r="G8" s="596"/>
      <c r="H8" s="596"/>
      <c r="I8" s="596"/>
      <c r="J8" s="596"/>
      <c r="K8" s="596"/>
      <c r="L8" s="596"/>
      <c r="M8" s="596"/>
      <c r="N8" s="596"/>
      <c r="O8" s="596"/>
      <c r="P8" s="596"/>
      <c r="Q8" s="596"/>
      <c r="R8" s="596"/>
      <c r="S8" s="596"/>
      <c r="T8" s="596"/>
      <c r="U8" s="596"/>
      <c r="V8" s="596"/>
      <c r="W8" s="596"/>
      <c r="X8" s="596"/>
      <c r="Y8" s="596"/>
      <c r="AA8" s="63"/>
      <c r="AM8" s="962"/>
    </row>
    <row r="9" spans="1:45" ht="14.1" customHeight="1">
      <c r="A9" s="55"/>
      <c r="B9" s="61"/>
      <c r="D9" s="531" t="s">
        <v>590</v>
      </c>
      <c r="E9" s="1815" t="s">
        <v>589</v>
      </c>
      <c r="F9" s="1815"/>
      <c r="G9" s="1815"/>
      <c r="H9" s="1815"/>
      <c r="I9" s="1815"/>
      <c r="J9" s="1815"/>
      <c r="K9" s="1815"/>
      <c r="L9" s="1815"/>
      <c r="M9" s="1815"/>
      <c r="N9" s="1815"/>
      <c r="O9" s="1815"/>
      <c r="P9" s="1815"/>
      <c r="Q9" s="1815"/>
      <c r="R9" s="1815"/>
      <c r="S9" s="1815"/>
      <c r="T9" s="1815"/>
      <c r="U9" s="1815"/>
      <c r="V9" s="1815"/>
      <c r="W9" s="1815"/>
      <c r="X9" s="1815"/>
      <c r="AA9" s="587" t="s">
        <v>497</v>
      </c>
      <c r="AB9" s="1812" t="s">
        <v>305</v>
      </c>
      <c r="AC9" s="1812"/>
      <c r="AD9" s="1812"/>
      <c r="AE9" s="1812"/>
      <c r="AF9" s="1812"/>
      <c r="AG9" s="1812"/>
      <c r="AH9" s="1812"/>
      <c r="AI9" s="1812"/>
      <c r="AJ9" s="1812"/>
      <c r="AK9" s="1812"/>
      <c r="AL9" s="1812"/>
      <c r="AM9" s="962"/>
    </row>
    <row r="10" spans="1:45" ht="14.1" customHeight="1">
      <c r="A10" s="55"/>
      <c r="B10" s="61"/>
      <c r="E10" s="1686" t="s">
        <v>56</v>
      </c>
      <c r="F10" s="1686"/>
      <c r="G10" s="2947"/>
      <c r="H10" s="2947"/>
      <c r="I10" s="2947"/>
      <c r="J10" s="2947"/>
      <c r="K10" s="2947"/>
      <c r="L10" s="2947"/>
      <c r="M10" s="2947"/>
      <c r="N10" s="2947"/>
      <c r="O10" s="740" t="s">
        <v>127</v>
      </c>
      <c r="P10" s="1686" t="s">
        <v>87</v>
      </c>
      <c r="Q10" s="1686"/>
      <c r="R10" s="2947"/>
      <c r="S10" s="2947"/>
      <c r="T10" s="2947"/>
      <c r="U10" s="2947"/>
      <c r="V10" s="2947"/>
      <c r="W10" s="2947"/>
      <c r="X10" s="2947"/>
      <c r="Y10" s="2947"/>
      <c r="AA10" s="587"/>
      <c r="AB10" s="1812"/>
      <c r="AC10" s="1812"/>
      <c r="AD10" s="1812"/>
      <c r="AE10" s="1812"/>
      <c r="AF10" s="1812"/>
      <c r="AG10" s="1812"/>
      <c r="AH10" s="1812"/>
      <c r="AI10" s="1812"/>
      <c r="AJ10" s="1812"/>
      <c r="AK10" s="1812"/>
      <c r="AL10" s="1812"/>
      <c r="AM10" s="1159"/>
    </row>
    <row r="11" spans="1:45" ht="14.1" customHeight="1">
      <c r="A11" s="55"/>
      <c r="B11" s="61"/>
      <c r="D11" s="580"/>
      <c r="E11" s="596"/>
      <c r="F11" s="596"/>
      <c r="G11" s="596"/>
      <c r="H11" s="596"/>
      <c r="I11" s="596"/>
      <c r="J11" s="596"/>
      <c r="K11" s="596"/>
      <c r="L11" s="596"/>
      <c r="M11" s="596"/>
      <c r="N11" s="596"/>
      <c r="O11" s="596"/>
      <c r="P11" s="596"/>
      <c r="Q11" s="596"/>
      <c r="R11" s="596"/>
      <c r="S11" s="596"/>
      <c r="T11" s="596"/>
      <c r="U11" s="596"/>
      <c r="V11" s="596"/>
      <c r="W11" s="596"/>
      <c r="X11" s="596"/>
      <c r="Y11" s="596"/>
      <c r="AA11" s="587"/>
      <c r="AB11" s="1812"/>
      <c r="AC11" s="1812"/>
      <c r="AD11" s="1812"/>
      <c r="AE11" s="1812"/>
      <c r="AF11" s="1812"/>
      <c r="AG11" s="1812"/>
      <c r="AH11" s="1812"/>
      <c r="AI11" s="1812"/>
      <c r="AJ11" s="1812"/>
      <c r="AK11" s="1812"/>
      <c r="AL11" s="1812"/>
      <c r="AM11" s="962"/>
    </row>
    <row r="12" spans="1:45" ht="14.1" customHeight="1">
      <c r="A12" s="55"/>
      <c r="B12" s="1814" t="s">
        <v>453</v>
      </c>
      <c r="C12" s="1675"/>
      <c r="D12" s="1815" t="s">
        <v>1024</v>
      </c>
      <c r="E12" s="1815"/>
      <c r="F12" s="1815"/>
      <c r="G12" s="1815"/>
      <c r="H12" s="1815"/>
      <c r="I12" s="1815"/>
      <c r="J12" s="1815"/>
      <c r="K12" s="1815"/>
      <c r="L12" s="1815"/>
      <c r="M12" s="1815"/>
      <c r="N12" s="1815"/>
      <c r="O12" s="1815"/>
      <c r="P12" s="1815"/>
      <c r="Q12" s="1815"/>
      <c r="R12" s="1815"/>
      <c r="S12" s="1815"/>
      <c r="T12" s="1815"/>
      <c r="U12" s="1815"/>
      <c r="V12" s="1815"/>
      <c r="W12" s="1815"/>
      <c r="X12" s="1815"/>
      <c r="AA12" s="552"/>
      <c r="AB12" s="638"/>
      <c r="AC12" s="638"/>
      <c r="AD12" s="638"/>
      <c r="AE12" s="638"/>
      <c r="AF12" s="638"/>
      <c r="AG12" s="638"/>
      <c r="AH12" s="638"/>
      <c r="AI12" s="638"/>
      <c r="AJ12" s="638"/>
      <c r="AK12" s="638"/>
      <c r="AL12" s="638"/>
      <c r="AM12" s="962"/>
    </row>
    <row r="13" spans="1:45" ht="14.1" customHeight="1">
      <c r="A13" s="55"/>
      <c r="B13" s="61"/>
      <c r="AA13" s="587"/>
      <c r="AB13" s="638"/>
      <c r="AC13" s="638"/>
      <c r="AD13" s="638"/>
      <c r="AE13" s="638"/>
      <c r="AF13" s="638"/>
      <c r="AG13" s="638"/>
      <c r="AH13" s="638"/>
      <c r="AI13" s="638"/>
      <c r="AJ13" s="638"/>
      <c r="AK13" s="638"/>
      <c r="AL13" s="638"/>
      <c r="AM13" s="962"/>
    </row>
    <row r="14" spans="1:45" ht="14.1" customHeight="1">
      <c r="A14" s="55"/>
      <c r="B14" s="1814" t="s">
        <v>448</v>
      </c>
      <c r="C14" s="1675"/>
      <c r="D14" s="1815" t="s">
        <v>1023</v>
      </c>
      <c r="E14" s="1815"/>
      <c r="F14" s="1815"/>
      <c r="G14" s="1815"/>
      <c r="H14" s="1815"/>
      <c r="I14" s="1815"/>
      <c r="J14" s="1815"/>
      <c r="K14" s="1815"/>
      <c r="L14" s="1815"/>
      <c r="M14" s="1815"/>
      <c r="N14" s="1815"/>
      <c r="O14" s="1815"/>
      <c r="P14" s="1815"/>
      <c r="Q14" s="1815"/>
      <c r="R14" s="1815"/>
      <c r="S14" s="1815"/>
      <c r="T14" s="1815"/>
      <c r="U14" s="1815"/>
      <c r="V14" s="1815"/>
      <c r="W14" s="1815"/>
      <c r="X14" s="1815"/>
      <c r="AA14" s="587" t="s">
        <v>497</v>
      </c>
      <c r="AB14" s="1812" t="s">
        <v>306</v>
      </c>
      <c r="AC14" s="1812"/>
      <c r="AD14" s="1812"/>
      <c r="AE14" s="1812"/>
      <c r="AF14" s="1812"/>
      <c r="AG14" s="1812"/>
      <c r="AH14" s="1812"/>
      <c r="AI14" s="1812"/>
      <c r="AJ14" s="1812"/>
      <c r="AK14" s="1812"/>
      <c r="AL14" s="1812"/>
      <c r="AM14" s="962"/>
    </row>
    <row r="15" spans="1:45" ht="14.1" customHeight="1">
      <c r="A15" s="55"/>
      <c r="B15" s="61"/>
      <c r="C15" s="55"/>
      <c r="F15" s="72"/>
      <c r="G15" s="2221" t="s">
        <v>304</v>
      </c>
      <c r="H15" s="2221"/>
      <c r="I15" s="2221"/>
      <c r="J15" s="2221"/>
      <c r="K15" s="2221"/>
      <c r="L15" s="4543"/>
      <c r="M15" s="4544"/>
      <c r="N15" s="4544"/>
      <c r="O15" s="1281" t="s">
        <v>99</v>
      </c>
      <c r="P15" s="1436"/>
      <c r="Q15" s="1281" t="s">
        <v>82</v>
      </c>
      <c r="R15" s="1436"/>
      <c r="S15" s="1281" t="s">
        <v>41</v>
      </c>
      <c r="T15" s="1282" t="s">
        <v>17</v>
      </c>
      <c r="U15" s="54" t="s">
        <v>127</v>
      </c>
      <c r="W15" s="72"/>
      <c r="X15" s="72"/>
      <c r="Y15" s="118"/>
      <c r="AA15" s="587"/>
      <c r="AB15" s="1812"/>
      <c r="AC15" s="1812"/>
      <c r="AD15" s="1812"/>
      <c r="AE15" s="1812"/>
      <c r="AF15" s="1812"/>
      <c r="AG15" s="1812"/>
      <c r="AH15" s="1812"/>
      <c r="AI15" s="1812"/>
      <c r="AJ15" s="1812"/>
      <c r="AK15" s="1812"/>
      <c r="AL15" s="1812"/>
      <c r="AM15" s="962"/>
    </row>
    <row r="16" spans="1:45" ht="14.1" customHeight="1">
      <c r="A16" s="55"/>
      <c r="B16" s="61"/>
      <c r="AA16" s="63"/>
      <c r="AM16" s="64"/>
    </row>
    <row r="17" spans="1:39" ht="14.1" customHeight="1">
      <c r="A17" s="55"/>
      <c r="B17" s="1814" t="s">
        <v>465</v>
      </c>
      <c r="C17" s="1675"/>
      <c r="D17" s="1815" t="s">
        <v>1541</v>
      </c>
      <c r="E17" s="1815"/>
      <c r="F17" s="1815"/>
      <c r="G17" s="1815"/>
      <c r="H17" s="1815"/>
      <c r="I17" s="1815"/>
      <c r="J17" s="1815"/>
      <c r="K17" s="1815"/>
      <c r="L17" s="1815"/>
      <c r="M17" s="1815"/>
      <c r="N17" s="1815"/>
      <c r="O17" s="1815"/>
      <c r="P17" s="1815"/>
      <c r="Q17" s="1815"/>
      <c r="R17" s="1815"/>
      <c r="V17" s="829" t="s">
        <v>99</v>
      </c>
      <c r="W17" s="2185"/>
      <c r="X17" s="2185"/>
      <c r="Y17" s="829" t="s">
        <v>81</v>
      </c>
      <c r="AA17" s="552" t="s">
        <v>296</v>
      </c>
      <c r="AB17" s="1812" t="s">
        <v>738</v>
      </c>
      <c r="AC17" s="1812"/>
      <c r="AD17" s="1812"/>
      <c r="AE17" s="1812"/>
      <c r="AF17" s="1812"/>
      <c r="AG17" s="1812"/>
      <c r="AH17" s="1812"/>
      <c r="AI17" s="1812"/>
      <c r="AJ17" s="1812"/>
      <c r="AK17" s="1812"/>
      <c r="AL17" s="1812"/>
      <c r="AM17" s="64"/>
    </row>
    <row r="18" spans="1:39" ht="14.1" customHeight="1">
      <c r="A18" s="55"/>
      <c r="B18" s="61"/>
      <c r="C18" s="55"/>
      <c r="D18" s="596"/>
      <c r="E18" s="596"/>
      <c r="F18" s="596"/>
      <c r="G18" s="596"/>
      <c r="H18" s="596"/>
      <c r="I18" s="596"/>
      <c r="J18" s="596"/>
      <c r="K18" s="596"/>
      <c r="L18" s="596"/>
      <c r="M18" s="596"/>
      <c r="N18" s="596"/>
      <c r="O18" s="596"/>
      <c r="P18" s="596"/>
      <c r="Q18" s="596"/>
      <c r="R18" s="596"/>
      <c r="S18" s="596"/>
      <c r="T18" s="596"/>
      <c r="U18" s="596"/>
      <c r="V18" s="596"/>
      <c r="W18" s="596"/>
      <c r="X18" s="596"/>
      <c r="Y18" s="596"/>
      <c r="AA18" s="587"/>
      <c r="AB18" s="1812"/>
      <c r="AC18" s="1812"/>
      <c r="AD18" s="1812"/>
      <c r="AE18" s="1812"/>
      <c r="AF18" s="1812"/>
      <c r="AG18" s="1812"/>
      <c r="AH18" s="1812"/>
      <c r="AI18" s="1812"/>
      <c r="AJ18" s="1812"/>
      <c r="AK18" s="1812"/>
      <c r="AL18" s="1812"/>
      <c r="AM18" s="64"/>
    </row>
    <row r="19" spans="1:39" ht="14.1" customHeight="1">
      <c r="A19" s="55"/>
      <c r="B19" s="61"/>
      <c r="D19" s="531" t="s">
        <v>35</v>
      </c>
      <c r="E19" s="1815" t="s">
        <v>591</v>
      </c>
      <c r="F19" s="1815"/>
      <c r="G19" s="1815"/>
      <c r="H19" s="1815"/>
      <c r="I19" s="1815"/>
      <c r="J19" s="1815"/>
      <c r="K19" s="1815"/>
      <c r="L19" s="1815"/>
      <c r="M19" s="1815"/>
      <c r="N19" s="1815"/>
      <c r="O19" s="1815"/>
      <c r="P19" s="1815"/>
      <c r="Q19" s="1815"/>
      <c r="R19" s="1815"/>
      <c r="S19" s="1815"/>
      <c r="T19" s="1815"/>
      <c r="U19" s="1815"/>
      <c r="V19" s="1815"/>
      <c r="W19" s="1815"/>
      <c r="X19" s="1815"/>
      <c r="Y19" s="1815"/>
      <c r="AA19" s="552" t="s">
        <v>497</v>
      </c>
      <c r="AB19" s="1812" t="s">
        <v>996</v>
      </c>
      <c r="AC19" s="1812"/>
      <c r="AD19" s="1812"/>
      <c r="AE19" s="1812"/>
      <c r="AF19" s="1812"/>
      <c r="AG19" s="1812"/>
      <c r="AH19" s="1812"/>
      <c r="AI19" s="1812"/>
      <c r="AJ19" s="1812"/>
      <c r="AK19" s="1812"/>
      <c r="AL19" s="1812"/>
      <c r="AM19" s="64"/>
    </row>
    <row r="20" spans="1:39" ht="14.1" customHeight="1">
      <c r="A20" s="55"/>
      <c r="B20" s="61"/>
      <c r="AA20" s="587"/>
      <c r="AB20" s="1812"/>
      <c r="AC20" s="1812"/>
      <c r="AD20" s="1812"/>
      <c r="AE20" s="1812"/>
      <c r="AF20" s="1812"/>
      <c r="AG20" s="1812"/>
      <c r="AH20" s="1812"/>
      <c r="AI20" s="1812"/>
      <c r="AJ20" s="1812"/>
      <c r="AK20" s="1812"/>
      <c r="AL20" s="1812"/>
      <c r="AM20" s="64"/>
    </row>
    <row r="21" spans="1:39" ht="14.1" customHeight="1">
      <c r="A21" s="55"/>
      <c r="B21" s="66"/>
      <c r="D21" s="531" t="s">
        <v>32</v>
      </c>
      <c r="E21" s="1815" t="s">
        <v>592</v>
      </c>
      <c r="F21" s="1815"/>
      <c r="G21" s="1815"/>
      <c r="H21" s="1815"/>
      <c r="I21" s="1815"/>
      <c r="J21" s="55"/>
      <c r="K21" s="55"/>
      <c r="L21" s="55"/>
      <c r="M21" s="55"/>
      <c r="N21" s="55"/>
      <c r="O21" s="55"/>
      <c r="P21" s="55"/>
      <c r="Q21" s="55"/>
      <c r="R21" s="72"/>
      <c r="S21" s="72"/>
      <c r="T21" s="58"/>
      <c r="U21" s="73"/>
      <c r="V21" s="73"/>
      <c r="W21" s="55"/>
      <c r="X21" s="55"/>
      <c r="AA21" s="552" t="s">
        <v>497</v>
      </c>
      <c r="AB21" s="1812" t="s">
        <v>739</v>
      </c>
      <c r="AC21" s="1812"/>
      <c r="AD21" s="1812"/>
      <c r="AE21" s="1812"/>
      <c r="AF21" s="1812"/>
      <c r="AG21" s="1812"/>
      <c r="AH21" s="1812"/>
      <c r="AI21" s="1812"/>
      <c r="AJ21" s="1812"/>
      <c r="AK21" s="1812"/>
      <c r="AL21" s="1812"/>
      <c r="AM21" s="64"/>
    </row>
    <row r="22" spans="1:39" ht="14.1" customHeight="1">
      <c r="A22" s="55"/>
      <c r="B22" s="66"/>
      <c r="D22" s="531"/>
      <c r="E22" s="2905"/>
      <c r="F22" s="2905"/>
      <c r="G22" s="2905"/>
      <c r="H22" s="2905"/>
      <c r="I22" s="2905"/>
      <c r="J22" s="2905"/>
      <c r="K22" s="2905"/>
      <c r="L22" s="2905"/>
      <c r="M22" s="2905"/>
      <c r="N22" s="2905"/>
      <c r="O22" s="2905"/>
      <c r="P22" s="2905"/>
      <c r="Q22" s="2905"/>
      <c r="R22" s="2905"/>
      <c r="S22" s="2905"/>
      <c r="T22" s="2905"/>
      <c r="U22" s="2905"/>
      <c r="V22" s="2905"/>
      <c r="W22" s="2905"/>
      <c r="X22" s="2905"/>
      <c r="Y22" s="2905"/>
      <c r="AA22" s="587"/>
      <c r="AB22" s="1812"/>
      <c r="AC22" s="1812"/>
      <c r="AD22" s="1812"/>
      <c r="AE22" s="1812"/>
      <c r="AF22" s="1812"/>
      <c r="AG22" s="1812"/>
      <c r="AH22" s="1812"/>
      <c r="AI22" s="1812"/>
      <c r="AJ22" s="1812"/>
      <c r="AK22" s="1812"/>
      <c r="AL22" s="1812"/>
      <c r="AM22" s="64"/>
    </row>
    <row r="23" spans="1:39" ht="14.1" customHeight="1">
      <c r="A23" s="55"/>
      <c r="B23" s="66"/>
      <c r="D23" s="531"/>
      <c r="E23" s="2905"/>
      <c r="F23" s="2905"/>
      <c r="G23" s="2905"/>
      <c r="H23" s="2905"/>
      <c r="I23" s="2905"/>
      <c r="J23" s="2905"/>
      <c r="K23" s="2905"/>
      <c r="L23" s="2905"/>
      <c r="M23" s="2905"/>
      <c r="N23" s="2905"/>
      <c r="O23" s="2905"/>
      <c r="P23" s="2905"/>
      <c r="Q23" s="2905"/>
      <c r="R23" s="2905"/>
      <c r="S23" s="2905"/>
      <c r="T23" s="2905"/>
      <c r="U23" s="2905"/>
      <c r="V23" s="2905"/>
      <c r="W23" s="2905"/>
      <c r="X23" s="2905"/>
      <c r="Y23" s="2905"/>
      <c r="AA23" s="63"/>
      <c r="AM23" s="60"/>
    </row>
    <row r="24" spans="1:39" ht="14.1" customHeight="1">
      <c r="A24" s="55"/>
      <c r="B24" s="66"/>
      <c r="AA24" s="63"/>
      <c r="AM24" s="60"/>
    </row>
    <row r="25" spans="1:39" ht="14.1" customHeight="1">
      <c r="A25" s="55"/>
      <c r="B25" s="1814" t="s">
        <v>440</v>
      </c>
      <c r="C25" s="1675"/>
      <c r="D25" s="1815" t="s">
        <v>1385</v>
      </c>
      <c r="E25" s="1815"/>
      <c r="F25" s="1815"/>
      <c r="G25" s="1815"/>
      <c r="H25" s="1815"/>
      <c r="I25" s="1815"/>
      <c r="J25" s="1815"/>
      <c r="K25" s="1815"/>
      <c r="L25" s="1815"/>
      <c r="M25" s="1815"/>
      <c r="N25" s="1815"/>
      <c r="O25" s="1815"/>
      <c r="P25" s="1815"/>
      <c r="Q25" s="1815"/>
      <c r="R25" s="1815"/>
      <c r="S25" s="1815"/>
      <c r="T25" s="1815"/>
      <c r="U25" s="1815"/>
      <c r="V25" s="829" t="s">
        <v>99</v>
      </c>
      <c r="W25" s="2185"/>
      <c r="X25" s="2185"/>
      <c r="Y25" s="829" t="s">
        <v>81</v>
      </c>
      <c r="AA25" s="552" t="s">
        <v>497</v>
      </c>
      <c r="AB25" s="1812" t="s">
        <v>1386</v>
      </c>
      <c r="AC25" s="1812"/>
      <c r="AD25" s="1812"/>
      <c r="AE25" s="1812"/>
      <c r="AF25" s="1812"/>
      <c r="AG25" s="1812"/>
      <c r="AH25" s="1812"/>
      <c r="AI25" s="1812"/>
      <c r="AJ25" s="1812"/>
      <c r="AK25" s="1812"/>
      <c r="AL25" s="1812"/>
      <c r="AM25" s="1283"/>
    </row>
    <row r="26" spans="1:39" ht="14.1" customHeight="1">
      <c r="A26" s="55"/>
      <c r="B26" s="61"/>
      <c r="C26" s="55"/>
      <c r="D26" s="531"/>
      <c r="E26" s="596"/>
      <c r="F26" s="596"/>
      <c r="G26" s="596"/>
      <c r="H26" s="596"/>
      <c r="I26" s="596"/>
      <c r="J26" s="79"/>
      <c r="AA26" s="594"/>
      <c r="AB26" s="1812"/>
      <c r="AC26" s="1812"/>
      <c r="AD26" s="1812"/>
      <c r="AE26" s="1812"/>
      <c r="AF26" s="1812"/>
      <c r="AG26" s="1812"/>
      <c r="AH26" s="1812"/>
      <c r="AI26" s="1812"/>
      <c r="AJ26" s="1812"/>
      <c r="AK26" s="1812"/>
      <c r="AL26" s="1812"/>
      <c r="AM26" s="1283"/>
    </row>
    <row r="27" spans="1:39" ht="12" customHeight="1">
      <c r="A27" s="55"/>
      <c r="B27" s="61"/>
      <c r="C27" s="55"/>
      <c r="D27" s="531" t="s">
        <v>590</v>
      </c>
      <c r="E27" s="1815" t="s">
        <v>1387</v>
      </c>
      <c r="F27" s="1815"/>
      <c r="G27" s="1815"/>
      <c r="H27" s="1815"/>
      <c r="I27" s="1815"/>
      <c r="J27" s="1815"/>
      <c r="K27" s="1815"/>
      <c r="L27" s="1815"/>
      <c r="M27" s="1815"/>
      <c r="N27" s="1815"/>
      <c r="O27" s="1815"/>
      <c r="P27" s="1815"/>
      <c r="Q27" s="1815"/>
      <c r="R27" s="1815"/>
      <c r="S27" s="1815"/>
      <c r="T27" s="1815"/>
      <c r="U27" s="1815"/>
      <c r="V27" s="1815"/>
      <c r="W27" s="1815"/>
      <c r="X27" s="1815"/>
      <c r="Y27" s="1815"/>
      <c r="Z27" s="79"/>
      <c r="AA27" s="587"/>
      <c r="AB27" s="1812"/>
      <c r="AC27" s="1812"/>
      <c r="AD27" s="1812"/>
      <c r="AE27" s="1812"/>
      <c r="AF27" s="1812"/>
      <c r="AG27" s="1812"/>
      <c r="AH27" s="1812"/>
      <c r="AI27" s="1812"/>
      <c r="AJ27" s="1812"/>
      <c r="AK27" s="1812"/>
      <c r="AL27" s="1812"/>
      <c r="AM27" s="1283"/>
    </row>
    <row r="28" spans="1:39" ht="14.1" customHeight="1">
      <c r="A28" s="55"/>
      <c r="B28" s="729"/>
      <c r="E28" s="724"/>
      <c r="F28" s="724"/>
      <c r="G28" s="724"/>
      <c r="H28" s="724"/>
      <c r="I28" s="724"/>
      <c r="J28" s="724"/>
      <c r="K28" s="724"/>
      <c r="L28" s="724"/>
      <c r="M28" s="724"/>
      <c r="N28" s="724"/>
      <c r="O28" s="724"/>
      <c r="P28" s="724"/>
      <c r="Q28" s="724"/>
      <c r="R28" s="724"/>
      <c r="S28" s="724"/>
      <c r="T28" s="724"/>
      <c r="U28" s="724"/>
      <c r="V28" s="724"/>
      <c r="W28" s="724"/>
      <c r="X28" s="724"/>
      <c r="Y28" s="724"/>
      <c r="AA28" s="63"/>
      <c r="AM28" s="64"/>
    </row>
    <row r="29" spans="1:39" ht="14.1" customHeight="1">
      <c r="A29" s="55"/>
      <c r="B29" s="61"/>
      <c r="Z29" s="55"/>
      <c r="AA29" s="63"/>
      <c r="AM29" s="64"/>
    </row>
    <row r="30" spans="1:39" ht="14.1" customHeight="1">
      <c r="A30" s="55"/>
      <c r="B30" s="1814" t="s">
        <v>611</v>
      </c>
      <c r="C30" s="1675"/>
      <c r="D30" s="1815" t="s">
        <v>1542</v>
      </c>
      <c r="E30" s="1815"/>
      <c r="F30" s="1815"/>
      <c r="G30" s="1815"/>
      <c r="H30" s="1815"/>
      <c r="I30" s="1815"/>
      <c r="J30" s="1815"/>
      <c r="K30" s="1815"/>
      <c r="L30" s="1815"/>
      <c r="M30" s="1815"/>
      <c r="N30" s="1815"/>
      <c r="O30" s="1815"/>
      <c r="P30" s="1815"/>
      <c r="Q30" s="1815"/>
      <c r="R30" s="1815"/>
      <c r="S30" s="1815"/>
      <c r="T30" s="1815"/>
      <c r="U30" s="1815"/>
      <c r="V30" s="1815"/>
      <c r="W30" s="1815"/>
      <c r="Z30" s="55"/>
      <c r="AA30" s="63"/>
      <c r="AM30" s="64"/>
    </row>
    <row r="31" spans="1:39" ht="14.1" customHeight="1">
      <c r="A31" s="55"/>
      <c r="B31" s="61"/>
      <c r="D31" s="2972" t="s">
        <v>1735</v>
      </c>
      <c r="E31" s="2972"/>
      <c r="F31" s="2972"/>
      <c r="G31" s="2972"/>
      <c r="H31" s="2972"/>
      <c r="I31" s="2972"/>
      <c r="J31" s="2972"/>
      <c r="K31" s="2972"/>
      <c r="L31" s="2972"/>
      <c r="M31" s="2972"/>
      <c r="N31" s="2972"/>
      <c r="O31" s="2972"/>
      <c r="P31" s="2972"/>
      <c r="Q31" s="2972"/>
      <c r="R31" s="2972"/>
      <c r="S31" s="2972"/>
      <c r="T31" s="2972"/>
      <c r="U31" s="2972"/>
      <c r="V31" s="2972"/>
      <c r="W31" s="2972"/>
      <c r="X31" s="2972"/>
      <c r="Y31" s="2972"/>
      <c r="Z31" s="2972"/>
      <c r="AA31" s="2972"/>
      <c r="AB31" s="2972"/>
      <c r="AC31" s="2972"/>
      <c r="AD31" s="2972"/>
      <c r="AE31" s="2972"/>
      <c r="AF31" s="2972"/>
      <c r="AG31" s="2972"/>
      <c r="AH31" s="2972"/>
      <c r="AI31" s="2972"/>
      <c r="AJ31" s="2972"/>
      <c r="AK31" s="2972"/>
      <c r="AL31" s="2972"/>
      <c r="AM31" s="4545"/>
    </row>
    <row r="32" spans="1:39" ht="14.1" customHeight="1">
      <c r="A32" s="55"/>
      <c r="B32" s="729"/>
      <c r="D32" s="1714" t="s">
        <v>131</v>
      </c>
      <c r="E32" s="1715"/>
      <c r="F32" s="1715"/>
      <c r="G32" s="1715"/>
      <c r="H32" s="1716"/>
      <c r="I32" s="1714" t="s">
        <v>0</v>
      </c>
      <c r="J32" s="1715"/>
      <c r="K32" s="1715"/>
      <c r="L32" s="1715"/>
      <c r="M32" s="1715"/>
      <c r="N32" s="1715"/>
      <c r="O32" s="1715"/>
      <c r="P32" s="1715"/>
      <c r="Q32" s="1715"/>
      <c r="R32" s="1715"/>
      <c r="S32" s="1715"/>
      <c r="T32" s="1715"/>
      <c r="U32" s="1715"/>
      <c r="V32" s="1715"/>
      <c r="W32" s="1715"/>
      <c r="X32" s="1715"/>
      <c r="Y32" s="1715"/>
      <c r="Z32" s="1715"/>
      <c r="AA32" s="1715"/>
      <c r="AB32" s="1715"/>
      <c r="AC32" s="1715"/>
      <c r="AD32" s="1715"/>
      <c r="AE32" s="1715"/>
      <c r="AF32" s="1715"/>
      <c r="AG32" s="1715"/>
      <c r="AH32" s="1715"/>
      <c r="AI32" s="1715"/>
      <c r="AJ32" s="1715"/>
      <c r="AK32" s="1715"/>
      <c r="AL32" s="1716"/>
      <c r="AM32" s="60"/>
    </row>
    <row r="33" spans="1:43" ht="18" customHeight="1">
      <c r="B33" s="61"/>
      <c r="C33" s="55"/>
      <c r="D33" s="4546" t="s">
        <v>130</v>
      </c>
      <c r="E33" s="4547"/>
      <c r="F33" s="4548"/>
      <c r="G33" s="4548"/>
      <c r="H33" s="1284" t="s">
        <v>41</v>
      </c>
      <c r="I33" s="632"/>
      <c r="J33" s="1623" t="s">
        <v>561</v>
      </c>
      <c r="K33" s="1623"/>
      <c r="L33" s="737" t="s">
        <v>127</v>
      </c>
      <c r="M33" s="1285"/>
      <c r="N33" s="1623" t="s">
        <v>562</v>
      </c>
      <c r="O33" s="1623"/>
      <c r="P33" s="737" t="s">
        <v>127</v>
      </c>
      <c r="Q33" s="1285"/>
      <c r="R33" s="2065" t="s">
        <v>1388</v>
      </c>
      <c r="S33" s="2065"/>
      <c r="T33" s="2065"/>
      <c r="U33" s="2065"/>
      <c r="V33" s="1285"/>
      <c r="W33" s="4549" t="s">
        <v>1389</v>
      </c>
      <c r="X33" s="4549"/>
      <c r="Y33" s="4549"/>
      <c r="Z33" s="4549"/>
      <c r="AA33" s="4549"/>
      <c r="AB33" s="1285"/>
      <c r="AC33" s="2065" t="s">
        <v>163</v>
      </c>
      <c r="AD33" s="2065"/>
      <c r="AE33" s="4550"/>
      <c r="AF33" s="4551"/>
      <c r="AG33" s="4551"/>
      <c r="AH33" s="4551"/>
      <c r="AI33" s="4551"/>
      <c r="AJ33" s="4551"/>
      <c r="AK33" s="4551"/>
      <c r="AL33" s="1286" t="s">
        <v>17</v>
      </c>
      <c r="AM33" s="60"/>
    </row>
    <row r="34" spans="1:43" ht="18" customHeight="1">
      <c r="B34" s="66"/>
      <c r="D34" s="4552" t="s">
        <v>563</v>
      </c>
      <c r="E34" s="4553"/>
      <c r="F34" s="4554"/>
      <c r="G34" s="4554"/>
      <c r="H34" s="97" t="s">
        <v>41</v>
      </c>
      <c r="I34" s="1287"/>
      <c r="J34" s="1609" t="s">
        <v>561</v>
      </c>
      <c r="K34" s="1609"/>
      <c r="L34" s="536" t="s">
        <v>127</v>
      </c>
      <c r="M34" s="831"/>
      <c r="N34" s="1609" t="s">
        <v>562</v>
      </c>
      <c r="O34" s="1609"/>
      <c r="P34" s="536" t="s">
        <v>127</v>
      </c>
      <c r="Q34" s="831"/>
      <c r="R34" s="2026" t="s">
        <v>1388</v>
      </c>
      <c r="S34" s="2026"/>
      <c r="T34" s="2026"/>
      <c r="U34" s="2026"/>
      <c r="V34" s="831"/>
      <c r="W34" s="4555" t="s">
        <v>1389</v>
      </c>
      <c r="X34" s="4555"/>
      <c r="Y34" s="4555"/>
      <c r="Z34" s="4555"/>
      <c r="AA34" s="4555"/>
      <c r="AB34" s="831"/>
      <c r="AC34" s="2026" t="s">
        <v>163</v>
      </c>
      <c r="AD34" s="2026"/>
      <c r="AE34" s="4556"/>
      <c r="AF34" s="2322"/>
      <c r="AG34" s="2322"/>
      <c r="AH34" s="2322"/>
      <c r="AI34" s="2322"/>
      <c r="AJ34" s="2322"/>
      <c r="AK34" s="2322"/>
      <c r="AL34" s="1288" t="s">
        <v>17</v>
      </c>
      <c r="AM34" s="1278"/>
    </row>
    <row r="35" spans="1:43" ht="18" customHeight="1">
      <c r="A35" s="55"/>
      <c r="B35" s="66"/>
      <c r="D35" s="4552" t="s">
        <v>564</v>
      </c>
      <c r="E35" s="4553"/>
      <c r="F35" s="4554"/>
      <c r="G35" s="4554"/>
      <c r="H35" s="97" t="s">
        <v>41</v>
      </c>
      <c r="I35" s="1287"/>
      <c r="J35" s="1609" t="s">
        <v>561</v>
      </c>
      <c r="K35" s="1609"/>
      <c r="L35" s="536" t="s">
        <v>127</v>
      </c>
      <c r="M35" s="831"/>
      <c r="N35" s="1609" t="s">
        <v>562</v>
      </c>
      <c r="O35" s="1609"/>
      <c r="P35" s="536" t="s">
        <v>127</v>
      </c>
      <c r="Q35" s="831"/>
      <c r="R35" s="2026" t="s">
        <v>1388</v>
      </c>
      <c r="S35" s="2026"/>
      <c r="T35" s="2026"/>
      <c r="U35" s="2026"/>
      <c r="V35" s="831"/>
      <c r="W35" s="4555" t="s">
        <v>1389</v>
      </c>
      <c r="X35" s="4555"/>
      <c r="Y35" s="4555"/>
      <c r="Z35" s="4555"/>
      <c r="AA35" s="4555"/>
      <c r="AB35" s="831"/>
      <c r="AC35" s="2026" t="s">
        <v>163</v>
      </c>
      <c r="AD35" s="2026"/>
      <c r="AE35" s="4556"/>
      <c r="AF35" s="2322"/>
      <c r="AG35" s="2322"/>
      <c r="AH35" s="2322"/>
      <c r="AI35" s="2322"/>
      <c r="AJ35" s="2322"/>
      <c r="AK35" s="2322"/>
      <c r="AL35" s="1288" t="s">
        <v>17</v>
      </c>
      <c r="AM35" s="1278"/>
    </row>
    <row r="36" spans="1:43" ht="18" customHeight="1">
      <c r="A36" s="55"/>
      <c r="B36" s="66"/>
      <c r="D36" s="4552" t="s">
        <v>565</v>
      </c>
      <c r="E36" s="4553"/>
      <c r="F36" s="4554"/>
      <c r="G36" s="4554"/>
      <c r="H36" s="97" t="s">
        <v>41</v>
      </c>
      <c r="I36" s="1287"/>
      <c r="J36" s="1609" t="s">
        <v>561</v>
      </c>
      <c r="K36" s="1609"/>
      <c r="L36" s="536" t="s">
        <v>127</v>
      </c>
      <c r="M36" s="831"/>
      <c r="N36" s="1609" t="s">
        <v>562</v>
      </c>
      <c r="O36" s="1609"/>
      <c r="P36" s="536" t="s">
        <v>127</v>
      </c>
      <c r="Q36" s="831"/>
      <c r="R36" s="2026" t="s">
        <v>1388</v>
      </c>
      <c r="S36" s="2026"/>
      <c r="T36" s="2026"/>
      <c r="U36" s="2026"/>
      <c r="V36" s="831"/>
      <c r="W36" s="4555" t="s">
        <v>1389</v>
      </c>
      <c r="X36" s="4555"/>
      <c r="Y36" s="4555"/>
      <c r="Z36" s="4555"/>
      <c r="AA36" s="4555"/>
      <c r="AB36" s="1289"/>
      <c r="AC36" s="2026" t="s">
        <v>163</v>
      </c>
      <c r="AD36" s="2026"/>
      <c r="AE36" s="4556"/>
      <c r="AF36" s="2322"/>
      <c r="AG36" s="2322"/>
      <c r="AH36" s="2322"/>
      <c r="AI36" s="2322"/>
      <c r="AJ36" s="2322"/>
      <c r="AK36" s="2322"/>
      <c r="AL36" s="1288" t="s">
        <v>17</v>
      </c>
      <c r="AM36" s="1278"/>
    </row>
    <row r="37" spans="1:43" ht="18" customHeight="1">
      <c r="A37" s="55"/>
      <c r="B37" s="66"/>
      <c r="D37" s="4552" t="s">
        <v>566</v>
      </c>
      <c r="E37" s="4553"/>
      <c r="F37" s="4554"/>
      <c r="G37" s="4554"/>
      <c r="H37" s="97" t="s">
        <v>41</v>
      </c>
      <c r="I37" s="1287"/>
      <c r="J37" s="1609" t="s">
        <v>561</v>
      </c>
      <c r="K37" s="1609"/>
      <c r="L37" s="536" t="s">
        <v>127</v>
      </c>
      <c r="M37" s="831"/>
      <c r="N37" s="1609" t="s">
        <v>562</v>
      </c>
      <c r="O37" s="1609"/>
      <c r="P37" s="536" t="s">
        <v>127</v>
      </c>
      <c r="Q37" s="831"/>
      <c r="R37" s="2026" t="s">
        <v>1388</v>
      </c>
      <c r="S37" s="2026"/>
      <c r="T37" s="2026"/>
      <c r="U37" s="2026"/>
      <c r="V37" s="831"/>
      <c r="W37" s="4555" t="s">
        <v>1389</v>
      </c>
      <c r="X37" s="4555"/>
      <c r="Y37" s="4555"/>
      <c r="Z37" s="4555"/>
      <c r="AA37" s="4555"/>
      <c r="AB37" s="1290"/>
      <c r="AC37" s="2026" t="s">
        <v>163</v>
      </c>
      <c r="AD37" s="2026"/>
      <c r="AE37" s="4556"/>
      <c r="AF37" s="2322"/>
      <c r="AG37" s="2322"/>
      <c r="AH37" s="2322"/>
      <c r="AI37" s="2322"/>
      <c r="AJ37" s="2322"/>
      <c r="AK37" s="2322"/>
      <c r="AL37" s="1288" t="s">
        <v>17</v>
      </c>
      <c r="AM37" s="1278"/>
    </row>
    <row r="38" spans="1:43" ht="18" customHeight="1">
      <c r="A38" s="55"/>
      <c r="B38" s="66"/>
      <c r="D38" s="4552" t="s">
        <v>567</v>
      </c>
      <c r="E38" s="4553"/>
      <c r="F38" s="4554"/>
      <c r="G38" s="4554"/>
      <c r="H38" s="97" t="s">
        <v>41</v>
      </c>
      <c r="I38" s="1287"/>
      <c r="J38" s="1609" t="s">
        <v>561</v>
      </c>
      <c r="K38" s="1609"/>
      <c r="L38" s="536" t="s">
        <v>127</v>
      </c>
      <c r="M38" s="831"/>
      <c r="N38" s="1609" t="s">
        <v>562</v>
      </c>
      <c r="O38" s="1609"/>
      <c r="P38" s="536" t="s">
        <v>127</v>
      </c>
      <c r="Q38" s="831"/>
      <c r="R38" s="2026" t="s">
        <v>1388</v>
      </c>
      <c r="S38" s="2026"/>
      <c r="T38" s="2026"/>
      <c r="U38" s="2026"/>
      <c r="V38" s="831"/>
      <c r="W38" s="4555" t="s">
        <v>1389</v>
      </c>
      <c r="X38" s="4555"/>
      <c r="Y38" s="4555"/>
      <c r="Z38" s="4555"/>
      <c r="AA38" s="4555"/>
      <c r="AB38" s="1290"/>
      <c r="AC38" s="2026" t="s">
        <v>163</v>
      </c>
      <c r="AD38" s="2026"/>
      <c r="AE38" s="4556"/>
      <c r="AF38" s="2322"/>
      <c r="AG38" s="2322"/>
      <c r="AH38" s="2322"/>
      <c r="AI38" s="2322"/>
      <c r="AJ38" s="2322"/>
      <c r="AK38" s="2322"/>
      <c r="AL38" s="1288" t="s">
        <v>17</v>
      </c>
      <c r="AM38" s="640"/>
    </row>
    <row r="39" spans="1:43" ht="18" customHeight="1">
      <c r="A39" s="55"/>
      <c r="B39" s="66"/>
      <c r="D39" s="4552" t="s">
        <v>568</v>
      </c>
      <c r="E39" s="4553"/>
      <c r="F39" s="4554"/>
      <c r="G39" s="4554"/>
      <c r="H39" s="97" t="s">
        <v>41</v>
      </c>
      <c r="I39" s="1287"/>
      <c r="J39" s="1609" t="s">
        <v>561</v>
      </c>
      <c r="K39" s="1609"/>
      <c r="L39" s="536" t="s">
        <v>127</v>
      </c>
      <c r="M39" s="831"/>
      <c r="N39" s="1609" t="s">
        <v>562</v>
      </c>
      <c r="O39" s="1609"/>
      <c r="P39" s="536" t="s">
        <v>127</v>
      </c>
      <c r="Q39" s="831"/>
      <c r="R39" s="2026" t="s">
        <v>1388</v>
      </c>
      <c r="S39" s="2026"/>
      <c r="T39" s="2026"/>
      <c r="U39" s="2026"/>
      <c r="V39" s="831"/>
      <c r="W39" s="4555" t="s">
        <v>1389</v>
      </c>
      <c r="X39" s="4555"/>
      <c r="Y39" s="4555"/>
      <c r="Z39" s="4555"/>
      <c r="AA39" s="4555"/>
      <c r="AB39" s="1290"/>
      <c r="AC39" s="2026" t="s">
        <v>163</v>
      </c>
      <c r="AD39" s="2026"/>
      <c r="AE39" s="4556"/>
      <c r="AF39" s="2322"/>
      <c r="AG39" s="2322"/>
      <c r="AH39" s="2322"/>
      <c r="AI39" s="2322"/>
      <c r="AJ39" s="2322"/>
      <c r="AK39" s="2322"/>
      <c r="AL39" s="1288" t="s">
        <v>17</v>
      </c>
      <c r="AM39" s="64"/>
    </row>
    <row r="40" spans="1:43" ht="18" customHeight="1">
      <c r="A40" s="55"/>
      <c r="B40" s="66"/>
      <c r="D40" s="4552" t="s">
        <v>569</v>
      </c>
      <c r="E40" s="4553"/>
      <c r="F40" s="4554"/>
      <c r="G40" s="4554"/>
      <c r="H40" s="97" t="s">
        <v>41</v>
      </c>
      <c r="I40" s="1287"/>
      <c r="J40" s="1609" t="s">
        <v>561</v>
      </c>
      <c r="K40" s="1609"/>
      <c r="L40" s="536" t="s">
        <v>127</v>
      </c>
      <c r="M40" s="831"/>
      <c r="N40" s="1609" t="s">
        <v>562</v>
      </c>
      <c r="O40" s="1609"/>
      <c r="P40" s="536" t="s">
        <v>127</v>
      </c>
      <c r="Q40" s="831"/>
      <c r="R40" s="2026" t="s">
        <v>1388</v>
      </c>
      <c r="S40" s="2026"/>
      <c r="T40" s="2026"/>
      <c r="U40" s="2026"/>
      <c r="V40" s="831"/>
      <c r="W40" s="4555" t="s">
        <v>1389</v>
      </c>
      <c r="X40" s="4555"/>
      <c r="Y40" s="4555"/>
      <c r="Z40" s="4555"/>
      <c r="AA40" s="4555"/>
      <c r="AB40" s="1290"/>
      <c r="AC40" s="2026" t="s">
        <v>163</v>
      </c>
      <c r="AD40" s="2026"/>
      <c r="AE40" s="4556"/>
      <c r="AF40" s="2322"/>
      <c r="AG40" s="2322"/>
      <c r="AH40" s="2322"/>
      <c r="AI40" s="2322"/>
      <c r="AJ40" s="2322"/>
      <c r="AK40" s="2322"/>
      <c r="AL40" s="1288" t="s">
        <v>17</v>
      </c>
      <c r="AM40" s="64"/>
      <c r="AQ40" s="79"/>
    </row>
    <row r="41" spans="1:43" ht="18" customHeight="1">
      <c r="A41" s="55"/>
      <c r="B41" s="61"/>
      <c r="D41" s="4552" t="s">
        <v>570</v>
      </c>
      <c r="E41" s="4553"/>
      <c r="F41" s="4554"/>
      <c r="G41" s="4554"/>
      <c r="H41" s="97" t="s">
        <v>41</v>
      </c>
      <c r="I41" s="1287"/>
      <c r="J41" s="1609" t="s">
        <v>561</v>
      </c>
      <c r="K41" s="1609"/>
      <c r="L41" s="536" t="s">
        <v>127</v>
      </c>
      <c r="M41" s="831"/>
      <c r="N41" s="1609" t="s">
        <v>562</v>
      </c>
      <c r="O41" s="1609"/>
      <c r="P41" s="536" t="s">
        <v>127</v>
      </c>
      <c r="Q41" s="831"/>
      <c r="R41" s="2026" t="s">
        <v>1388</v>
      </c>
      <c r="S41" s="2026"/>
      <c r="T41" s="2026"/>
      <c r="U41" s="2026"/>
      <c r="V41" s="831"/>
      <c r="W41" s="4555" t="s">
        <v>1389</v>
      </c>
      <c r="X41" s="4555"/>
      <c r="Y41" s="4555"/>
      <c r="Z41" s="4555"/>
      <c r="AA41" s="4555"/>
      <c r="AB41" s="1290"/>
      <c r="AC41" s="2026" t="s">
        <v>163</v>
      </c>
      <c r="AD41" s="2026"/>
      <c r="AE41" s="4556"/>
      <c r="AF41" s="2322"/>
      <c r="AG41" s="2322"/>
      <c r="AH41" s="2322"/>
      <c r="AI41" s="2322"/>
      <c r="AJ41" s="2322"/>
      <c r="AK41" s="2322"/>
      <c r="AL41" s="1288" t="s">
        <v>17</v>
      </c>
      <c r="AM41" s="60"/>
    </row>
    <row r="42" spans="1:43" ht="18" customHeight="1">
      <c r="A42" s="55"/>
      <c r="B42" s="61"/>
      <c r="D42" s="4552" t="s">
        <v>571</v>
      </c>
      <c r="E42" s="4553"/>
      <c r="F42" s="4554"/>
      <c r="G42" s="4554"/>
      <c r="H42" s="97" t="s">
        <v>41</v>
      </c>
      <c r="I42" s="1287"/>
      <c r="J42" s="1609" t="s">
        <v>561</v>
      </c>
      <c r="K42" s="1609"/>
      <c r="L42" s="536" t="s">
        <v>127</v>
      </c>
      <c r="M42" s="831"/>
      <c r="N42" s="1609" t="s">
        <v>562</v>
      </c>
      <c r="O42" s="1609"/>
      <c r="P42" s="536" t="s">
        <v>127</v>
      </c>
      <c r="Q42" s="831"/>
      <c r="R42" s="2026" t="s">
        <v>1388</v>
      </c>
      <c r="S42" s="2026"/>
      <c r="T42" s="2026"/>
      <c r="U42" s="2026"/>
      <c r="V42" s="831"/>
      <c r="W42" s="4555" t="s">
        <v>1389</v>
      </c>
      <c r="X42" s="4555"/>
      <c r="Y42" s="4555"/>
      <c r="Z42" s="4555"/>
      <c r="AA42" s="4555"/>
      <c r="AB42" s="831"/>
      <c r="AC42" s="2026" t="s">
        <v>163</v>
      </c>
      <c r="AD42" s="2026"/>
      <c r="AE42" s="4556"/>
      <c r="AF42" s="2322"/>
      <c r="AG42" s="2322"/>
      <c r="AH42" s="2322"/>
      <c r="AI42" s="2322"/>
      <c r="AJ42" s="2322"/>
      <c r="AK42" s="2322"/>
      <c r="AL42" s="1288" t="s">
        <v>17</v>
      </c>
      <c r="AM42" s="60"/>
    </row>
    <row r="43" spans="1:43" ht="18" customHeight="1">
      <c r="A43" s="55"/>
      <c r="B43" s="61"/>
      <c r="D43" s="4552" t="s">
        <v>572</v>
      </c>
      <c r="E43" s="4553"/>
      <c r="F43" s="4554"/>
      <c r="G43" s="4554"/>
      <c r="H43" s="97" t="s">
        <v>41</v>
      </c>
      <c r="I43" s="1287"/>
      <c r="J43" s="1609" t="s">
        <v>561</v>
      </c>
      <c r="K43" s="1609"/>
      <c r="L43" s="536" t="s">
        <v>127</v>
      </c>
      <c r="M43" s="831"/>
      <c r="N43" s="1609" t="s">
        <v>562</v>
      </c>
      <c r="O43" s="1609"/>
      <c r="P43" s="536" t="s">
        <v>127</v>
      </c>
      <c r="Q43" s="831"/>
      <c r="R43" s="2026" t="s">
        <v>1388</v>
      </c>
      <c r="S43" s="2026"/>
      <c r="T43" s="2026"/>
      <c r="U43" s="2026"/>
      <c r="V43" s="831"/>
      <c r="W43" s="4555" t="s">
        <v>1389</v>
      </c>
      <c r="X43" s="4555"/>
      <c r="Y43" s="4555"/>
      <c r="Z43" s="4555"/>
      <c r="AA43" s="4555"/>
      <c r="AB43" s="831"/>
      <c r="AC43" s="2026" t="s">
        <v>163</v>
      </c>
      <c r="AD43" s="2026"/>
      <c r="AE43" s="4556"/>
      <c r="AF43" s="2322"/>
      <c r="AG43" s="2322"/>
      <c r="AH43" s="2322"/>
      <c r="AI43" s="2322"/>
      <c r="AJ43" s="2322"/>
      <c r="AK43" s="2322"/>
      <c r="AL43" s="1288" t="s">
        <v>17</v>
      </c>
      <c r="AM43" s="60"/>
    </row>
    <row r="44" spans="1:43" ht="18" customHeight="1">
      <c r="A44" s="55"/>
      <c r="B44" s="61"/>
      <c r="D44" s="4557" t="s">
        <v>573</v>
      </c>
      <c r="E44" s="4558"/>
      <c r="F44" s="4559"/>
      <c r="G44" s="4559"/>
      <c r="H44" s="93" t="s">
        <v>41</v>
      </c>
      <c r="I44" s="631"/>
      <c r="J44" s="1618" t="s">
        <v>561</v>
      </c>
      <c r="K44" s="1618"/>
      <c r="L44" s="136" t="s">
        <v>127</v>
      </c>
      <c r="M44" s="135"/>
      <c r="N44" s="1618" t="s">
        <v>562</v>
      </c>
      <c r="O44" s="1618"/>
      <c r="P44" s="136" t="s">
        <v>127</v>
      </c>
      <c r="Q44" s="135"/>
      <c r="R44" s="1779" t="s">
        <v>1388</v>
      </c>
      <c r="S44" s="1779"/>
      <c r="T44" s="1779"/>
      <c r="U44" s="1779"/>
      <c r="V44" s="135"/>
      <c r="W44" s="4560" t="s">
        <v>1389</v>
      </c>
      <c r="X44" s="4560"/>
      <c r="Y44" s="4560"/>
      <c r="Z44" s="4560"/>
      <c r="AA44" s="4560"/>
      <c r="AB44" s="135"/>
      <c r="AC44" s="1779" t="s">
        <v>163</v>
      </c>
      <c r="AD44" s="1779"/>
      <c r="AE44" s="4561"/>
      <c r="AF44" s="4562"/>
      <c r="AG44" s="4562"/>
      <c r="AH44" s="4562"/>
      <c r="AI44" s="4562"/>
      <c r="AJ44" s="4562"/>
      <c r="AK44" s="4562"/>
      <c r="AL44" s="1291" t="s">
        <v>17</v>
      </c>
      <c r="AM44" s="60"/>
    </row>
    <row r="45" spans="1:43" ht="14.1" customHeight="1">
      <c r="A45" s="55"/>
      <c r="B45" s="61"/>
      <c r="E45" s="653" t="s">
        <v>150</v>
      </c>
      <c r="F45" s="2117" t="s">
        <v>1543</v>
      </c>
      <c r="G45" s="2117"/>
      <c r="H45" s="2117"/>
      <c r="I45" s="2117"/>
      <c r="J45" s="2117"/>
      <c r="K45" s="2117"/>
      <c r="L45" s="2117"/>
      <c r="M45" s="2117"/>
      <c r="N45" s="2117"/>
      <c r="O45" s="2117"/>
      <c r="P45" s="2117"/>
      <c r="Q45" s="2117"/>
      <c r="R45" s="2117"/>
      <c r="S45" s="2117"/>
      <c r="T45" s="2117"/>
      <c r="U45" s="2117"/>
      <c r="V45" s="2117"/>
      <c r="W45" s="2163"/>
      <c r="X45" s="2163"/>
      <c r="Y45" s="2163"/>
      <c r="AA45" s="4565" t="s">
        <v>150</v>
      </c>
      <c r="AB45" s="4564" t="s">
        <v>1638</v>
      </c>
      <c r="AC45" s="4564"/>
      <c r="AD45" s="4564"/>
      <c r="AE45" s="4564"/>
      <c r="AF45" s="4564"/>
      <c r="AG45" s="4564"/>
      <c r="AH45" s="4564"/>
      <c r="AI45" s="4564"/>
      <c r="AJ45" s="4564"/>
      <c r="AK45" s="4564"/>
      <c r="AL45" s="4564"/>
      <c r="AM45" s="60"/>
    </row>
    <row r="46" spans="1:43" ht="14.1" customHeight="1">
      <c r="A46" s="55"/>
      <c r="B46" s="61"/>
      <c r="AA46" s="4566"/>
      <c r="AB46" s="4564"/>
      <c r="AC46" s="4564"/>
      <c r="AD46" s="4564"/>
      <c r="AE46" s="4564"/>
      <c r="AF46" s="4564"/>
      <c r="AG46" s="4564"/>
      <c r="AH46" s="4564"/>
      <c r="AI46" s="4564"/>
      <c r="AJ46" s="4564"/>
      <c r="AK46" s="4564"/>
      <c r="AL46" s="4564"/>
      <c r="AM46" s="60"/>
    </row>
    <row r="47" spans="1:43" ht="14.1" customHeight="1">
      <c r="A47" s="55"/>
      <c r="B47" s="61"/>
      <c r="D47" s="531" t="s">
        <v>35</v>
      </c>
      <c r="E47" s="1815" t="s">
        <v>1120</v>
      </c>
      <c r="F47" s="1815"/>
      <c r="G47" s="1815"/>
      <c r="H47" s="1815"/>
      <c r="I47" s="1815"/>
      <c r="J47" s="1815"/>
      <c r="K47" s="1815"/>
      <c r="L47" s="1815"/>
      <c r="M47" s="1815"/>
      <c r="N47" s="1815"/>
      <c r="O47" s="1815"/>
      <c r="P47" s="1815"/>
      <c r="Q47" s="1815"/>
      <c r="R47" s="1815"/>
      <c r="S47" s="1815"/>
      <c r="T47" s="1815"/>
      <c r="U47" s="1815"/>
      <c r="V47" s="1815"/>
      <c r="W47" s="1815"/>
      <c r="X47" s="1815"/>
      <c r="Y47" s="1815"/>
      <c r="AA47" s="74"/>
      <c r="AB47" s="4564"/>
      <c r="AC47" s="4564"/>
      <c r="AD47" s="4564"/>
      <c r="AE47" s="4564"/>
      <c r="AF47" s="4564"/>
      <c r="AG47" s="4564"/>
      <c r="AH47" s="4564"/>
      <c r="AI47" s="4564"/>
      <c r="AJ47" s="4564"/>
      <c r="AK47" s="4564"/>
      <c r="AL47" s="4564"/>
      <c r="AM47" s="947"/>
    </row>
    <row r="48" spans="1:43" ht="14.1" customHeight="1">
      <c r="A48" s="55"/>
      <c r="B48" s="66"/>
      <c r="D48" s="531"/>
      <c r="E48" s="55"/>
      <c r="F48" s="55"/>
      <c r="G48" s="55"/>
      <c r="H48" s="55"/>
      <c r="I48" s="55"/>
      <c r="J48" s="55"/>
      <c r="K48" s="55"/>
      <c r="L48" s="55"/>
      <c r="M48" s="55"/>
      <c r="N48" s="55"/>
      <c r="O48" s="55"/>
      <c r="P48" s="55"/>
      <c r="Q48" s="55"/>
      <c r="R48" s="55"/>
      <c r="S48" s="55"/>
      <c r="T48" s="55"/>
      <c r="U48" s="55"/>
      <c r="V48" s="55"/>
      <c r="W48" s="55"/>
      <c r="X48" s="55"/>
      <c r="Y48" s="55"/>
      <c r="AA48" s="63"/>
      <c r="AM48" s="60"/>
    </row>
    <row r="49" spans="1:39" ht="14.1" customHeight="1">
      <c r="A49" s="55"/>
      <c r="B49" s="66"/>
      <c r="D49" s="531" t="s">
        <v>32</v>
      </c>
      <c r="E49" s="1815" t="s">
        <v>1544</v>
      </c>
      <c r="F49" s="1815"/>
      <c r="G49" s="1815"/>
      <c r="H49" s="1815"/>
      <c r="I49" s="1815"/>
      <c r="J49" s="1815"/>
      <c r="K49" s="1815"/>
      <c r="L49" s="1815"/>
      <c r="M49" s="1815"/>
      <c r="N49" s="1815"/>
      <c r="O49" s="1815"/>
      <c r="P49" s="1815"/>
      <c r="Q49" s="1815"/>
      <c r="R49" s="1815"/>
      <c r="S49" s="1815"/>
      <c r="T49" s="1815"/>
      <c r="U49" s="1815"/>
      <c r="V49" s="1815"/>
      <c r="W49" s="1815"/>
      <c r="X49" s="1815"/>
      <c r="AA49" s="552" t="s">
        <v>497</v>
      </c>
      <c r="AB49" s="1812" t="s">
        <v>307</v>
      </c>
      <c r="AC49" s="1812"/>
      <c r="AD49" s="1812"/>
      <c r="AE49" s="1812"/>
      <c r="AF49" s="1812"/>
      <c r="AG49" s="1812"/>
      <c r="AH49" s="1812"/>
      <c r="AI49" s="1812"/>
      <c r="AJ49" s="1812"/>
      <c r="AK49" s="1812"/>
      <c r="AL49" s="1812"/>
      <c r="AM49" s="60"/>
    </row>
    <row r="50" spans="1:39" ht="14.1" customHeight="1">
      <c r="A50" s="55"/>
      <c r="B50" s="66"/>
      <c r="D50" s="651"/>
      <c r="E50" s="651"/>
      <c r="F50" s="651"/>
      <c r="G50" s="651"/>
      <c r="H50" s="651"/>
      <c r="I50" s="651"/>
      <c r="J50" s="651"/>
      <c r="K50" s="651"/>
      <c r="L50" s="651"/>
      <c r="M50" s="651"/>
      <c r="N50" s="651"/>
      <c r="O50" s="651"/>
      <c r="P50" s="651"/>
      <c r="Q50" s="651"/>
      <c r="R50" s="651"/>
      <c r="S50" s="651"/>
      <c r="T50" s="651"/>
      <c r="U50" s="651"/>
      <c r="V50" s="651"/>
      <c r="W50" s="651"/>
      <c r="X50" s="651"/>
      <c r="Y50" s="651"/>
      <c r="AA50" s="1158"/>
      <c r="AB50" s="1812"/>
      <c r="AC50" s="1812"/>
      <c r="AD50" s="1812"/>
      <c r="AE50" s="1812"/>
      <c r="AF50" s="1812"/>
      <c r="AG50" s="1812"/>
      <c r="AH50" s="1812"/>
      <c r="AI50" s="1812"/>
      <c r="AJ50" s="1812"/>
      <c r="AK50" s="1812"/>
      <c r="AL50" s="1812"/>
      <c r="AM50" s="60"/>
    </row>
    <row r="51" spans="1:39" ht="14.1" customHeight="1">
      <c r="A51" s="55"/>
      <c r="B51" s="66"/>
      <c r="AA51" s="63"/>
      <c r="AM51" s="64"/>
    </row>
    <row r="52" spans="1:39" ht="14.1" customHeight="1">
      <c r="A52" s="55"/>
      <c r="B52" s="4389" t="s">
        <v>700</v>
      </c>
      <c r="C52" s="4390"/>
      <c r="D52" s="2096" t="s">
        <v>599</v>
      </c>
      <c r="E52" s="2096"/>
      <c r="F52" s="2096"/>
      <c r="G52" s="2096"/>
      <c r="H52" s="2096"/>
      <c r="I52" s="2096"/>
      <c r="J52" s="2096"/>
      <c r="K52" s="2096"/>
      <c r="L52" s="2096"/>
      <c r="M52" s="2096"/>
      <c r="N52" s="2096"/>
      <c r="O52" s="2096"/>
      <c r="P52" s="2096"/>
      <c r="Q52" s="2096"/>
      <c r="R52" s="2096"/>
      <c r="S52" s="2096"/>
      <c r="T52" s="2096"/>
      <c r="U52" s="2096"/>
      <c r="V52" s="2096"/>
      <c r="W52" s="2096"/>
      <c r="X52" s="2096"/>
      <c r="Y52" s="2096"/>
      <c r="AA52" s="552" t="s">
        <v>15</v>
      </c>
      <c r="AB52" s="4109" t="s">
        <v>1547</v>
      </c>
      <c r="AC52" s="4109"/>
      <c r="AD52" s="4109"/>
      <c r="AE52" s="4109"/>
      <c r="AF52" s="4109"/>
      <c r="AG52" s="4109"/>
      <c r="AH52" s="4109"/>
      <c r="AI52" s="4109"/>
      <c r="AJ52" s="4109"/>
      <c r="AK52" s="4109"/>
      <c r="AL52" s="4109"/>
      <c r="AM52" s="60"/>
    </row>
    <row r="53" spans="1:39" ht="14.1" customHeight="1">
      <c r="A53" s="55"/>
      <c r="B53" s="1184"/>
      <c r="F53" s="55"/>
      <c r="H53" s="55"/>
      <c r="I53" s="55"/>
      <c r="K53" s="55"/>
      <c r="Q53" s="55"/>
      <c r="R53" s="72"/>
      <c r="S53" s="72"/>
      <c r="T53" s="58"/>
      <c r="U53" s="73"/>
      <c r="V53" s="73"/>
      <c r="W53" s="55"/>
      <c r="X53" s="55"/>
      <c r="AA53" s="63"/>
      <c r="AB53" s="116"/>
      <c r="AC53" s="116"/>
      <c r="AD53" s="116"/>
      <c r="AE53" s="116"/>
      <c r="AF53" s="116"/>
      <c r="AG53" s="116"/>
      <c r="AH53" s="116"/>
      <c r="AI53" s="116"/>
      <c r="AJ53" s="116"/>
      <c r="AK53" s="116"/>
      <c r="AL53" s="116"/>
      <c r="AM53" s="60"/>
    </row>
    <row r="54" spans="1:39" ht="14.1" customHeight="1">
      <c r="A54" s="55"/>
      <c r="B54" s="61"/>
      <c r="AA54" s="63"/>
      <c r="AM54" s="64"/>
    </row>
    <row r="55" spans="1:39" ht="14.1" customHeight="1">
      <c r="A55" s="55"/>
      <c r="B55" s="4389" t="s">
        <v>612</v>
      </c>
      <c r="C55" s="4563"/>
      <c r="D55" s="2000" t="s">
        <v>601</v>
      </c>
      <c r="E55" s="2000"/>
      <c r="F55" s="2000"/>
      <c r="G55" s="2000"/>
      <c r="H55" s="2000"/>
      <c r="I55" s="2000"/>
      <c r="J55" s="2000"/>
      <c r="K55" s="2000"/>
      <c r="L55" s="2000"/>
      <c r="M55" s="2000"/>
      <c r="N55" s="2000"/>
      <c r="O55" s="2000"/>
      <c r="P55" s="2000"/>
      <c r="Q55" s="2000"/>
      <c r="R55" s="2000"/>
      <c r="S55" s="2000"/>
      <c r="T55" s="2000"/>
      <c r="U55" s="2000"/>
      <c r="V55" s="2000"/>
      <c r="W55" s="2000"/>
      <c r="X55" s="2000"/>
      <c r="Y55" s="2000"/>
      <c r="AA55" s="63"/>
      <c r="AM55" s="962"/>
    </row>
    <row r="56" spans="1:39" ht="14.1" customHeight="1">
      <c r="A56" s="55"/>
      <c r="B56" s="61"/>
      <c r="C56" s="55" t="s">
        <v>16</v>
      </c>
      <c r="D56" s="2000"/>
      <c r="E56" s="2000"/>
      <c r="F56" s="2000"/>
      <c r="G56" s="2000"/>
      <c r="H56" s="2000"/>
      <c r="I56" s="2000"/>
      <c r="J56" s="2000"/>
      <c r="K56" s="2000"/>
      <c r="L56" s="2000"/>
      <c r="M56" s="2000"/>
      <c r="N56" s="2000"/>
      <c r="O56" s="2000"/>
      <c r="P56" s="2000"/>
      <c r="Q56" s="2000"/>
      <c r="R56" s="2000"/>
      <c r="S56" s="2000"/>
      <c r="T56" s="2000"/>
      <c r="U56" s="2000"/>
      <c r="V56" s="2000"/>
      <c r="W56" s="2000"/>
      <c r="X56" s="2000"/>
      <c r="Y56" s="2000"/>
      <c r="AA56" s="63"/>
      <c r="AM56" s="962"/>
    </row>
    <row r="57" spans="1:39" ht="14.1" customHeight="1">
      <c r="A57" s="55"/>
      <c r="B57" s="61"/>
      <c r="C57" s="54" t="s">
        <v>16</v>
      </c>
      <c r="D57" s="2000"/>
      <c r="E57" s="2000"/>
      <c r="F57" s="2000"/>
      <c r="G57" s="2000"/>
      <c r="H57" s="2000"/>
      <c r="I57" s="2000"/>
      <c r="J57" s="2000"/>
      <c r="K57" s="2000"/>
      <c r="L57" s="2000"/>
      <c r="M57" s="2000"/>
      <c r="N57" s="2000"/>
      <c r="O57" s="2000"/>
      <c r="P57" s="2000"/>
      <c r="Q57" s="2000"/>
      <c r="R57" s="2000"/>
      <c r="S57" s="2000"/>
      <c r="T57" s="2000"/>
      <c r="U57" s="2000"/>
      <c r="V57" s="2000"/>
      <c r="W57" s="2000"/>
      <c r="X57" s="2000"/>
      <c r="Y57" s="2000"/>
      <c r="AA57" s="63"/>
      <c r="AM57" s="962"/>
    </row>
    <row r="58" spans="1:39" ht="14.1" customHeight="1">
      <c r="A58" s="55"/>
      <c r="B58" s="66"/>
      <c r="AA58" s="63"/>
      <c r="AM58" s="962"/>
    </row>
    <row r="59" spans="1:39" ht="5.25" customHeight="1" thickBot="1">
      <c r="B59" s="642"/>
      <c r="C59" s="127"/>
      <c r="D59" s="128"/>
      <c r="E59" s="128"/>
      <c r="F59" s="1292"/>
      <c r="G59" s="1292"/>
      <c r="H59" s="1292"/>
      <c r="I59" s="1292"/>
      <c r="J59" s="1292"/>
      <c r="K59" s="1292"/>
      <c r="L59" s="1292"/>
      <c r="M59" s="1292"/>
      <c r="N59" s="1292"/>
      <c r="O59" s="1292"/>
      <c r="P59" s="128"/>
      <c r="Q59" s="128"/>
      <c r="R59" s="128"/>
      <c r="S59" s="1293"/>
      <c r="T59" s="128"/>
      <c r="U59" s="128"/>
      <c r="V59" s="1294"/>
      <c r="W59" s="128"/>
      <c r="X59" s="128"/>
      <c r="Y59" s="128"/>
      <c r="Z59" s="128"/>
      <c r="AA59" s="643"/>
      <c r="AB59" s="128"/>
      <c r="AC59" s="128"/>
      <c r="AD59" s="128"/>
      <c r="AE59" s="128"/>
      <c r="AF59" s="128"/>
      <c r="AG59" s="128"/>
      <c r="AH59" s="128"/>
      <c r="AI59" s="128"/>
      <c r="AJ59" s="128"/>
      <c r="AK59" s="128"/>
      <c r="AL59" s="128"/>
      <c r="AM59" s="802"/>
    </row>
  </sheetData>
  <sheetProtection algorithmName="SHA-512" hashValue="3VwiKsfDm10DV206MlySkwYKUhuEfkmVAwo73joqeZV95INd9iy/4kaxC+/sgVl58pJ4FznLQ5mQ2qs8WEfFAg==" saltValue="GV+WQw0tkjIboeeUxf/lUQ==" spinCount="100000" sheet="1" objects="1" scenarios="1"/>
  <mergeCells count="150">
    <mergeCell ref="B52:C52"/>
    <mergeCell ref="D52:Y52"/>
    <mergeCell ref="B55:C55"/>
    <mergeCell ref="D55:Y57"/>
    <mergeCell ref="AB52:AL52"/>
    <mergeCell ref="F45:Y45"/>
    <mergeCell ref="E47:Y47"/>
    <mergeCell ref="E49:X49"/>
    <mergeCell ref="AB49:AL50"/>
    <mergeCell ref="AB45:AL47"/>
    <mergeCell ref="AA45:AA46"/>
    <mergeCell ref="AC43:AE43"/>
    <mergeCell ref="AF43:AK43"/>
    <mergeCell ref="D44:E44"/>
    <mergeCell ref="F44:G44"/>
    <mergeCell ref="J44:K44"/>
    <mergeCell ref="N44:O44"/>
    <mergeCell ref="R44:U44"/>
    <mergeCell ref="W44:AA44"/>
    <mergeCell ref="AC44:AE44"/>
    <mergeCell ref="AF44:AK44"/>
    <mergeCell ref="D43:E43"/>
    <mergeCell ref="F43:G43"/>
    <mergeCell ref="J43:K43"/>
    <mergeCell ref="N43:O43"/>
    <mergeCell ref="R43:U43"/>
    <mergeCell ref="W43:AA43"/>
    <mergeCell ref="AC41:AE41"/>
    <mergeCell ref="AF41:AK41"/>
    <mergeCell ref="D42:E42"/>
    <mergeCell ref="F42:G42"/>
    <mergeCell ref="J42:K42"/>
    <mergeCell ref="N42:O42"/>
    <mergeCell ref="R42:U42"/>
    <mergeCell ref="W42:AA42"/>
    <mergeCell ref="AC42:AE42"/>
    <mergeCell ref="AF42:AK42"/>
    <mergeCell ref="D41:E41"/>
    <mergeCell ref="F41:G41"/>
    <mergeCell ref="J41:K41"/>
    <mergeCell ref="N41:O41"/>
    <mergeCell ref="R41:U41"/>
    <mergeCell ref="W41:AA41"/>
    <mergeCell ref="AC39:AE39"/>
    <mergeCell ref="AF39:AK39"/>
    <mergeCell ref="D40:E40"/>
    <mergeCell ref="F40:G40"/>
    <mergeCell ref="J40:K40"/>
    <mergeCell ref="N40:O40"/>
    <mergeCell ref="R40:U40"/>
    <mergeCell ref="W40:AA40"/>
    <mergeCell ref="AC40:AE40"/>
    <mergeCell ref="AF40:AK40"/>
    <mergeCell ref="D39:E39"/>
    <mergeCell ref="F39:G39"/>
    <mergeCell ref="J39:K39"/>
    <mergeCell ref="N39:O39"/>
    <mergeCell ref="R39:U39"/>
    <mergeCell ref="W39:AA39"/>
    <mergeCell ref="AC37:AE37"/>
    <mergeCell ref="AF37:AK37"/>
    <mergeCell ref="D38:E38"/>
    <mergeCell ref="F38:G38"/>
    <mergeCell ref="J38:K38"/>
    <mergeCell ref="N38:O38"/>
    <mergeCell ref="R38:U38"/>
    <mergeCell ref="W38:AA38"/>
    <mergeCell ref="AC38:AE38"/>
    <mergeCell ref="AF38:AK38"/>
    <mergeCell ref="D37:E37"/>
    <mergeCell ref="F37:G37"/>
    <mergeCell ref="J37:K37"/>
    <mergeCell ref="N37:O37"/>
    <mergeCell ref="R37:U37"/>
    <mergeCell ref="W37:AA37"/>
    <mergeCell ref="D36:E36"/>
    <mergeCell ref="F36:G36"/>
    <mergeCell ref="J36:K36"/>
    <mergeCell ref="N36:O36"/>
    <mergeCell ref="R36:U36"/>
    <mergeCell ref="W36:AA36"/>
    <mergeCell ref="AC36:AE36"/>
    <mergeCell ref="AF36:AK36"/>
    <mergeCell ref="D35:E35"/>
    <mergeCell ref="F35:G35"/>
    <mergeCell ref="J35:K35"/>
    <mergeCell ref="N35:O35"/>
    <mergeCell ref="R35:U35"/>
    <mergeCell ref="W35:AA35"/>
    <mergeCell ref="D34:E34"/>
    <mergeCell ref="F34:G34"/>
    <mergeCell ref="J34:K34"/>
    <mergeCell ref="N34:O34"/>
    <mergeCell ref="R34:U34"/>
    <mergeCell ref="W34:AA34"/>
    <mergeCell ref="AC34:AE34"/>
    <mergeCell ref="AF34:AK34"/>
    <mergeCell ref="AC35:AE35"/>
    <mergeCell ref="AF35:AK35"/>
    <mergeCell ref="D31:AM31"/>
    <mergeCell ref="D32:H32"/>
    <mergeCell ref="I32:AL32"/>
    <mergeCell ref="D33:E33"/>
    <mergeCell ref="F33:G33"/>
    <mergeCell ref="J33:K33"/>
    <mergeCell ref="N33:O33"/>
    <mergeCell ref="R33:U33"/>
    <mergeCell ref="W33:AA33"/>
    <mergeCell ref="AC33:AE33"/>
    <mergeCell ref="AF33:AK33"/>
    <mergeCell ref="B25:C25"/>
    <mergeCell ref="D25:U25"/>
    <mergeCell ref="W25:X25"/>
    <mergeCell ref="AB25:AL27"/>
    <mergeCell ref="E27:Y27"/>
    <mergeCell ref="B30:C30"/>
    <mergeCell ref="D30:W30"/>
    <mergeCell ref="B17:C17"/>
    <mergeCell ref="D17:R17"/>
    <mergeCell ref="W17:X17"/>
    <mergeCell ref="E19:Y19"/>
    <mergeCell ref="AB17:AL18"/>
    <mergeCell ref="E21:I21"/>
    <mergeCell ref="AB19:AL20"/>
    <mergeCell ref="E22:Y23"/>
    <mergeCell ref="AB21:AL2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B5:C5"/>
    <mergeCell ref="D5:X5"/>
    <mergeCell ref="B6:C6"/>
    <mergeCell ref="D6:X6"/>
    <mergeCell ref="AB6:AL6"/>
    <mergeCell ref="A1:AM1"/>
    <mergeCell ref="B3:Z3"/>
    <mergeCell ref="AA3:AM3"/>
    <mergeCell ref="B12:C12"/>
    <mergeCell ref="D12:X12"/>
  </mergeCells>
  <phoneticPr fontId="4"/>
  <conditionalFormatting sqref="E22 F33:G44 AF33:AF44">
    <cfRule type="containsBlanks" dxfId="16" priority="4">
      <formula>LEN(TRIM(E22))=0</formula>
    </cfRule>
  </conditionalFormatting>
  <conditionalFormatting sqref="G10">
    <cfRule type="containsBlanks" dxfId="15" priority="6">
      <formula>LEN(TRIM(G10))=0</formula>
    </cfRule>
  </conditionalFormatting>
  <conditionalFormatting sqref="L7:N7 P7 R7 R10">
    <cfRule type="containsBlanks" dxfId="14" priority="8">
      <formula>LEN(TRIM(L7))=0</formula>
    </cfRule>
  </conditionalFormatting>
  <conditionalFormatting sqref="L15:N15 P15 R15">
    <cfRule type="containsBlanks" dxfId="13" priority="7">
      <formula>LEN(TRIM(L15))=0</formula>
    </cfRule>
  </conditionalFormatting>
  <conditionalFormatting sqref="W17:X17">
    <cfRule type="containsBlanks" dxfId="12" priority="3">
      <formula>LEN(TRIM(W17))=0</formula>
    </cfRule>
  </conditionalFormatting>
  <conditionalFormatting sqref="W25:X25">
    <cfRule type="containsBlanks" dxfId="11" priority="5">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5796" r:id="rId4" name="Check Box 4">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185797" r:id="rId5" name="Check Box 5">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185798" r:id="rId6" name="Check Box 6">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185799" r:id="rId7" name="Check Box 7">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185807" r:id="rId8" name="Check Box 1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185808" r:id="rId9" name="Check Box 1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185809" r:id="rId10" name="Check Box 1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18581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18581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185814" r:id="rId13" name="Check Box 22">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185815" r:id="rId14" name="Check Box 23">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85816" r:id="rId15" name="Check Box 24">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185817" r:id="rId16" name="Check Box 25">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185818" r:id="rId17" name="Check Box 26">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185819" r:id="rId18" name="Check Box 27">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18582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18582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18582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18582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18582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18582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18582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18582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18582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18582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18583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18583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18583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18583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18583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18583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18583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18583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18583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18583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18584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18584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18584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18584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18584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18584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18584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18584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18584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18584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18585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18585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18585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18585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18585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18585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185856" r:id="rId55" name="Check Box 64">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185857" r:id="rId56" name="Check Box 65">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185858" r:id="rId57" name="Check Box 66">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185859" r:id="rId58" name="Check Box 67">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185860" r:id="rId59" name="Check Box 68">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185861" r:id="rId60" name="Check Box 69">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185862" r:id="rId61" name="Check Box 70">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185863" r:id="rId62" name="Check Box 71">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185864" r:id="rId63" name="Check Box 72">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185865" r:id="rId64" name="Check Box 73">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185866" r:id="rId65" name="Check Box 74">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185867" r:id="rId66" name="Check Box 75">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185868" r:id="rId67" name="Check Box 76">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185869" r:id="rId68" name="Check Box 77">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185870" r:id="rId69" name="Check Box 78">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185871" r:id="rId70" name="Check Box 79">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185872" r:id="rId71" name="Check Box 80">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185873" r:id="rId72" name="Check Box 81">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185874" r:id="rId73" name="Check Box 82">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185875" r:id="rId74" name="Check Box 83">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185876" r:id="rId75" name="Check Box 84">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185877" r:id="rId76" name="Check Box 85">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185878" r:id="rId77" name="Check Box 86">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185879" r:id="rId78" name="Check Box 87">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185884" r:id="rId79" name="Check Box 92">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185885" r:id="rId80" name="Check Box 93">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185886" r:id="rId81" name="Check Box 94">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185887" r:id="rId82" name="Check Box 95">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7C48-8D4F-4700-A613-3298DB8A6EE8}">
  <sheetPr>
    <tabColor theme="7" tint="0.59999389629810485"/>
  </sheetPr>
  <dimension ref="A1:AU60"/>
  <sheetViews>
    <sheetView showGridLines="0" view="pageBreakPreview" zoomScaleNormal="100" zoomScaleSheetLayoutView="100" workbookViewId="0">
      <selection activeCell="AT15" sqref="AT15"/>
    </sheetView>
  </sheetViews>
  <sheetFormatPr defaultColWidth="8" defaultRowHeight="12"/>
  <cols>
    <col min="1" max="1" width="1.375" style="11" customWidth="1"/>
    <col min="2" max="2" width="1.625" style="11" customWidth="1"/>
    <col min="3" max="74" width="2.375" style="11" customWidth="1"/>
    <col min="75" max="16384" width="8" style="11"/>
  </cols>
  <sheetData>
    <row r="1" spans="1:47" ht="14.1" customHeight="1">
      <c r="A1" s="3092" t="s">
        <v>1245</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c r="AB1" s="3092"/>
      <c r="AC1" s="3092"/>
      <c r="AD1" s="3092"/>
      <c r="AE1" s="3092"/>
      <c r="AF1" s="3092"/>
      <c r="AG1" s="3092"/>
      <c r="AH1" s="3092"/>
      <c r="AI1" s="3092"/>
      <c r="AJ1" s="3092"/>
      <c r="AK1" s="3092"/>
      <c r="AL1" s="3092"/>
      <c r="AN1" s="297"/>
      <c r="AO1" s="297"/>
      <c r="AP1" s="297"/>
      <c r="AQ1" s="297"/>
      <c r="AR1" s="297"/>
    </row>
    <row r="2" spans="1:47" ht="5.0999999999999996" customHeight="1" thickBot="1"/>
    <row r="3" spans="1:47" ht="14.1" customHeight="1">
      <c r="B3" s="3093" t="s">
        <v>1545</v>
      </c>
      <c r="C3" s="3094"/>
      <c r="D3" s="3094"/>
      <c r="E3" s="3094"/>
      <c r="F3" s="3094"/>
      <c r="G3" s="3094"/>
      <c r="H3" s="3094"/>
      <c r="I3" s="3094"/>
      <c r="J3" s="3094"/>
      <c r="K3" s="3094"/>
      <c r="L3" s="3094"/>
      <c r="M3" s="3094"/>
      <c r="N3" s="3094"/>
      <c r="O3" s="3094"/>
      <c r="P3" s="3094"/>
      <c r="Q3" s="3094"/>
      <c r="R3" s="3094"/>
      <c r="S3" s="3094"/>
      <c r="T3" s="3094"/>
      <c r="U3" s="3094"/>
      <c r="V3" s="3094"/>
      <c r="W3" s="3094"/>
      <c r="X3" s="3094"/>
      <c r="Y3" s="3094"/>
      <c r="Z3" s="3096" t="s">
        <v>3</v>
      </c>
      <c r="AA3" s="3094"/>
      <c r="AB3" s="3094"/>
      <c r="AC3" s="3094"/>
      <c r="AD3" s="3094"/>
      <c r="AE3" s="3094"/>
      <c r="AF3" s="3094"/>
      <c r="AG3" s="3094"/>
      <c r="AH3" s="3094"/>
      <c r="AI3" s="3094"/>
      <c r="AJ3" s="3094"/>
      <c r="AK3" s="3094"/>
      <c r="AL3" s="3097"/>
    </row>
    <row r="4" spans="1:47" ht="8.25" customHeight="1">
      <c r="A4" s="220"/>
      <c r="B4" s="30"/>
      <c r="D4" s="31"/>
      <c r="E4" s="31"/>
      <c r="F4" s="31"/>
      <c r="G4" s="31"/>
      <c r="H4" s="31"/>
      <c r="I4" s="31"/>
      <c r="J4" s="31"/>
      <c r="K4" s="31"/>
      <c r="L4" s="31"/>
      <c r="M4" s="31"/>
      <c r="N4" s="31"/>
      <c r="O4" s="31"/>
      <c r="P4" s="31"/>
      <c r="Q4" s="31"/>
      <c r="R4" s="31"/>
      <c r="S4" s="31"/>
      <c r="T4" s="31"/>
      <c r="U4" s="31"/>
      <c r="V4" s="31"/>
      <c r="W4" s="31"/>
      <c r="X4" s="31"/>
      <c r="Y4" s="220"/>
      <c r="Z4" s="18"/>
      <c r="AA4" s="233"/>
      <c r="AB4" s="233"/>
      <c r="AC4" s="233"/>
      <c r="AD4" s="233"/>
      <c r="AE4" s="233"/>
      <c r="AF4" s="233"/>
      <c r="AG4" s="233"/>
      <c r="AH4" s="233"/>
      <c r="AI4" s="233"/>
      <c r="AJ4" s="233"/>
      <c r="AK4" s="233"/>
      <c r="AL4" s="25"/>
    </row>
    <row r="5" spans="1:47" ht="14.1" customHeight="1">
      <c r="A5" s="220"/>
      <c r="B5" s="3102" t="s">
        <v>600</v>
      </c>
      <c r="C5" s="3103"/>
      <c r="D5" s="4347" t="s">
        <v>831</v>
      </c>
      <c r="E5" s="4347"/>
      <c r="F5" s="4347"/>
      <c r="G5" s="4347"/>
      <c r="H5" s="4347"/>
      <c r="I5" s="4347"/>
      <c r="J5" s="4347"/>
      <c r="K5" s="4347"/>
      <c r="L5" s="4347"/>
      <c r="M5" s="4347"/>
      <c r="N5" s="4347"/>
      <c r="O5" s="4347"/>
      <c r="P5" s="4347"/>
      <c r="Q5" s="4347"/>
      <c r="R5" s="4347"/>
      <c r="S5" s="4347"/>
      <c r="T5" s="4347"/>
      <c r="U5" s="4347"/>
      <c r="V5" s="4347"/>
      <c r="W5" s="4347"/>
      <c r="X5" s="4347"/>
      <c r="Z5" s="217" t="s">
        <v>15</v>
      </c>
      <c r="AA5" s="4567" t="s">
        <v>575</v>
      </c>
      <c r="AB5" s="4567"/>
      <c r="AC5" s="4567"/>
      <c r="AD5" s="4567"/>
      <c r="AE5" s="4567"/>
      <c r="AF5" s="4567"/>
      <c r="AG5" s="4567"/>
      <c r="AH5" s="4567"/>
      <c r="AI5" s="4567"/>
      <c r="AJ5" s="4567"/>
      <c r="AK5" s="4567"/>
      <c r="AL5" s="25"/>
    </row>
    <row r="6" spans="1:47" ht="14.1" customHeight="1">
      <c r="A6" s="220"/>
      <c r="B6" s="13"/>
      <c r="C6" s="220"/>
      <c r="D6" s="4347"/>
      <c r="E6" s="4347"/>
      <c r="F6" s="4347"/>
      <c r="G6" s="4347"/>
      <c r="H6" s="4347"/>
      <c r="I6" s="4347"/>
      <c r="J6" s="4347"/>
      <c r="K6" s="4347"/>
      <c r="L6" s="4347"/>
      <c r="M6" s="4347"/>
      <c r="N6" s="4347"/>
      <c r="O6" s="4347"/>
      <c r="P6" s="4347"/>
      <c r="Q6" s="4347"/>
      <c r="R6" s="4347"/>
      <c r="S6" s="4347"/>
      <c r="T6" s="4347"/>
      <c r="U6" s="4347"/>
      <c r="V6" s="4347"/>
      <c r="W6" s="4347"/>
      <c r="X6" s="4347"/>
      <c r="Y6" s="6"/>
      <c r="Z6" s="219"/>
      <c r="AA6" s="4567"/>
      <c r="AB6" s="4567"/>
      <c r="AC6" s="4567"/>
      <c r="AD6" s="4567"/>
      <c r="AE6" s="4567"/>
      <c r="AF6" s="4567"/>
      <c r="AG6" s="4567"/>
      <c r="AH6" s="4567"/>
      <c r="AI6" s="4567"/>
      <c r="AJ6" s="4567"/>
      <c r="AK6" s="4567"/>
      <c r="AL6" s="147"/>
    </row>
    <row r="7" spans="1:47" ht="14.1" customHeight="1">
      <c r="A7" s="220"/>
      <c r="B7" s="16"/>
      <c r="Y7" s="4"/>
      <c r="Z7" s="217"/>
      <c r="AA7" s="227"/>
      <c r="AB7" s="227"/>
      <c r="AC7" s="227"/>
      <c r="AD7" s="227"/>
      <c r="AE7" s="227"/>
      <c r="AF7" s="227"/>
      <c r="AG7" s="227"/>
      <c r="AH7" s="227"/>
      <c r="AI7" s="227"/>
      <c r="AJ7" s="227"/>
      <c r="AK7" s="227"/>
      <c r="AL7" s="236"/>
    </row>
    <row r="8" spans="1:47" ht="14.1" customHeight="1">
      <c r="A8" s="220"/>
      <c r="B8" s="3102" t="s">
        <v>1166</v>
      </c>
      <c r="C8" s="3103"/>
      <c r="D8" s="3104" t="s">
        <v>593</v>
      </c>
      <c r="E8" s="3104"/>
      <c r="F8" s="3104"/>
      <c r="G8" s="3104"/>
      <c r="H8" s="3104"/>
      <c r="I8" s="3104"/>
      <c r="J8" s="3104"/>
      <c r="K8" s="3104"/>
      <c r="L8" s="3104"/>
      <c r="M8" s="3104"/>
      <c r="N8" s="3104"/>
      <c r="O8" s="3104"/>
      <c r="P8" s="3104"/>
      <c r="Q8" s="3104"/>
      <c r="R8" s="3104"/>
      <c r="S8" s="3104"/>
      <c r="T8" s="3104"/>
      <c r="U8" s="3104"/>
      <c r="V8" s="3104"/>
      <c r="W8" s="3104"/>
      <c r="X8" s="3104"/>
      <c r="Z8" s="219"/>
      <c r="AA8" s="227"/>
      <c r="AB8" s="227"/>
      <c r="AC8" s="227"/>
      <c r="AD8" s="227"/>
      <c r="AE8" s="227"/>
      <c r="AF8" s="227"/>
      <c r="AG8" s="227"/>
      <c r="AH8" s="227"/>
      <c r="AI8" s="227"/>
      <c r="AJ8" s="227"/>
      <c r="AK8" s="227"/>
      <c r="AL8" s="236"/>
    </row>
    <row r="9" spans="1:47" ht="9.9499999999999993" customHeight="1">
      <c r="A9" s="220"/>
      <c r="B9" s="16"/>
      <c r="Z9" s="217"/>
      <c r="AA9" s="227"/>
      <c r="AB9" s="227"/>
      <c r="AC9" s="227"/>
      <c r="AD9" s="227"/>
      <c r="AE9" s="227"/>
      <c r="AF9" s="227"/>
      <c r="AG9" s="227"/>
      <c r="AH9" s="227"/>
      <c r="AI9" s="227"/>
      <c r="AJ9" s="227"/>
      <c r="AK9" s="227"/>
      <c r="AL9" s="236"/>
    </row>
    <row r="10" spans="1:47" ht="14.1" customHeight="1">
      <c r="A10" s="220"/>
      <c r="B10" s="16"/>
      <c r="D10" s="209" t="s">
        <v>35</v>
      </c>
      <c r="E10" s="3104" t="s">
        <v>1595</v>
      </c>
      <c r="F10" s="3104"/>
      <c r="G10" s="3104"/>
      <c r="H10" s="3104"/>
      <c r="I10" s="3104"/>
      <c r="J10" s="3104"/>
      <c r="K10" s="3104"/>
      <c r="L10" s="3104"/>
      <c r="M10" s="3104"/>
      <c r="N10" s="3104"/>
      <c r="O10" s="3104"/>
      <c r="P10" s="3104"/>
      <c r="Q10" s="3104"/>
      <c r="R10" s="3104"/>
      <c r="S10" s="3104"/>
      <c r="T10" s="3104"/>
      <c r="U10" s="3104"/>
      <c r="V10" s="3104"/>
      <c r="W10" s="3104"/>
      <c r="X10" s="3104"/>
      <c r="Z10" s="219" t="s">
        <v>15</v>
      </c>
      <c r="AA10" s="4163" t="s">
        <v>308</v>
      </c>
      <c r="AB10" s="4163"/>
      <c r="AC10" s="4163"/>
      <c r="AD10" s="4163"/>
      <c r="AE10" s="4163"/>
      <c r="AF10" s="4163"/>
      <c r="AG10" s="4163"/>
      <c r="AH10" s="4163"/>
      <c r="AI10" s="4163"/>
      <c r="AJ10" s="4163"/>
      <c r="AK10" s="4163"/>
      <c r="AL10" s="25"/>
    </row>
    <row r="11" spans="1:47" ht="14.1" customHeight="1">
      <c r="A11" s="220"/>
      <c r="B11" s="13"/>
      <c r="D11" s="3104" t="s">
        <v>322</v>
      </c>
      <c r="E11" s="3104"/>
      <c r="F11" s="3104"/>
      <c r="G11" s="3104"/>
      <c r="H11" s="3104"/>
      <c r="I11" s="3104"/>
      <c r="J11" s="3104"/>
      <c r="K11" s="3104"/>
      <c r="L11" s="3104"/>
      <c r="M11" s="3104"/>
      <c r="N11" s="3104"/>
      <c r="O11" s="3104"/>
      <c r="P11" s="3104"/>
      <c r="Q11" s="3104"/>
      <c r="R11" s="3104"/>
      <c r="S11" s="3104"/>
      <c r="T11" s="3104"/>
      <c r="U11" s="3104"/>
      <c r="V11" s="3104"/>
      <c r="W11" s="3104"/>
      <c r="X11" s="3104"/>
      <c r="Z11" s="219" t="s">
        <v>15</v>
      </c>
      <c r="AA11" s="4163" t="s">
        <v>309</v>
      </c>
      <c r="AB11" s="4163"/>
      <c r="AC11" s="4163"/>
      <c r="AD11" s="4163"/>
      <c r="AE11" s="4163"/>
      <c r="AF11" s="4163"/>
      <c r="AG11" s="4163"/>
      <c r="AH11" s="4163"/>
      <c r="AI11" s="4163"/>
      <c r="AJ11" s="4163"/>
      <c r="AK11" s="4163"/>
      <c r="AL11" s="154"/>
    </row>
    <row r="12" spans="1:47" ht="14.1" customHeight="1">
      <c r="A12" s="220"/>
      <c r="B12" s="259"/>
      <c r="D12" s="209" t="s">
        <v>590</v>
      </c>
      <c r="E12" s="3104" t="s">
        <v>310</v>
      </c>
      <c r="F12" s="3104"/>
      <c r="G12" s="3104"/>
      <c r="H12" s="3104"/>
      <c r="I12" s="3104"/>
      <c r="J12" s="3104"/>
      <c r="K12" s="3104"/>
      <c r="L12" s="3104"/>
      <c r="M12" s="3104"/>
      <c r="N12" s="3104"/>
      <c r="O12" s="3104"/>
      <c r="P12" s="3104"/>
      <c r="Q12" s="3104"/>
      <c r="R12" s="3104"/>
      <c r="S12" s="3104"/>
      <c r="T12" s="3104"/>
      <c r="U12" s="3104"/>
      <c r="V12" s="3104"/>
      <c r="W12" s="3104"/>
      <c r="X12" s="3104"/>
      <c r="Z12" s="219"/>
      <c r="AA12" s="227"/>
      <c r="AB12" s="227"/>
      <c r="AC12" s="227"/>
      <c r="AD12" s="227"/>
      <c r="AE12" s="227"/>
      <c r="AF12" s="227"/>
      <c r="AG12" s="227"/>
      <c r="AH12" s="227"/>
      <c r="AI12" s="227"/>
      <c r="AJ12" s="227"/>
      <c r="AK12" s="227"/>
      <c r="AL12" s="37"/>
    </row>
    <row r="13" spans="1:47" ht="14.1" customHeight="1">
      <c r="A13" s="220"/>
      <c r="B13" s="13"/>
      <c r="C13" s="282"/>
      <c r="E13" s="41">
        <v>1</v>
      </c>
      <c r="F13" s="4568"/>
      <c r="G13" s="4568"/>
      <c r="H13" s="4568"/>
      <c r="I13" s="476" t="s">
        <v>99</v>
      </c>
      <c r="J13" s="4568"/>
      <c r="K13" s="4568"/>
      <c r="L13" s="476" t="s">
        <v>82</v>
      </c>
      <c r="M13" s="4569"/>
      <c r="N13" s="4569"/>
      <c r="O13" s="214" t="s">
        <v>311</v>
      </c>
      <c r="S13" s="220"/>
      <c r="T13" s="11" t="s">
        <v>789</v>
      </c>
      <c r="U13" s="41" t="s">
        <v>127</v>
      </c>
      <c r="V13" s="41"/>
      <c r="W13" s="220" t="s">
        <v>790</v>
      </c>
      <c r="X13" s="313"/>
      <c r="Z13" s="10"/>
      <c r="AL13" s="236"/>
    </row>
    <row r="14" spans="1:47" ht="14.1" customHeight="1">
      <c r="A14" s="220"/>
      <c r="B14" s="259"/>
      <c r="C14" s="315"/>
      <c r="E14" s="41">
        <v>2</v>
      </c>
      <c r="F14" s="4570"/>
      <c r="G14" s="4570"/>
      <c r="H14" s="4570"/>
      <c r="I14" s="477" t="s">
        <v>99</v>
      </c>
      <c r="J14" s="4570"/>
      <c r="K14" s="4570"/>
      <c r="L14" s="477" t="s">
        <v>82</v>
      </c>
      <c r="M14" s="4571"/>
      <c r="N14" s="4571"/>
      <c r="O14" s="371" t="s">
        <v>311</v>
      </c>
      <c r="P14" s="41"/>
      <c r="Q14" s="41"/>
      <c r="R14" s="41"/>
      <c r="S14" s="220"/>
      <c r="T14" s="11" t="s">
        <v>789</v>
      </c>
      <c r="U14" s="41" t="s">
        <v>127</v>
      </c>
      <c r="V14" s="41"/>
      <c r="W14" s="220" t="s">
        <v>790</v>
      </c>
      <c r="X14" s="313"/>
      <c r="Y14" s="315"/>
      <c r="Z14" s="287"/>
      <c r="AA14" s="315"/>
      <c r="AB14" s="315"/>
      <c r="AC14" s="315"/>
      <c r="AD14" s="315"/>
      <c r="AE14" s="315"/>
      <c r="AF14" s="315"/>
      <c r="AG14" s="315"/>
      <c r="AH14" s="315"/>
      <c r="AI14" s="315"/>
      <c r="AJ14" s="315"/>
      <c r="AK14" s="315"/>
      <c r="AL14" s="288"/>
    </row>
    <row r="15" spans="1:47" ht="14.1" customHeight="1">
      <c r="A15" s="220"/>
      <c r="B15" s="13"/>
      <c r="D15" s="209" t="s">
        <v>590</v>
      </c>
      <c r="E15" s="3104" t="s">
        <v>595</v>
      </c>
      <c r="F15" s="3104"/>
      <c r="G15" s="3104"/>
      <c r="H15" s="3104"/>
      <c r="I15" s="3104"/>
      <c r="J15" s="3104"/>
      <c r="K15" s="3104"/>
      <c r="L15" s="3104"/>
      <c r="M15" s="3104"/>
      <c r="N15" s="3104"/>
      <c r="O15" s="3104"/>
      <c r="P15" s="3104"/>
      <c r="Q15" s="3104"/>
      <c r="R15" s="3104"/>
      <c r="S15" s="3104"/>
      <c r="T15" s="3104"/>
      <c r="U15" s="3104"/>
      <c r="V15" s="3104"/>
      <c r="W15" s="3104"/>
      <c r="X15" s="3104"/>
      <c r="Z15" s="10"/>
      <c r="AE15" s="227"/>
      <c r="AL15" s="12"/>
    </row>
    <row r="16" spans="1:47" ht="14.1" customHeight="1">
      <c r="A16" s="220"/>
      <c r="B16" s="13"/>
      <c r="D16" s="209" t="s">
        <v>32</v>
      </c>
      <c r="E16" s="3104" t="s">
        <v>1596</v>
      </c>
      <c r="F16" s="3104"/>
      <c r="G16" s="3104"/>
      <c r="H16" s="3104"/>
      <c r="I16" s="3104"/>
      <c r="J16" s="3104"/>
      <c r="K16" s="3104"/>
      <c r="L16" s="3104"/>
      <c r="M16" s="3104"/>
      <c r="N16" s="3104"/>
      <c r="O16" s="3104"/>
      <c r="P16" s="3104"/>
      <c r="Q16" s="3104"/>
      <c r="R16" s="3104"/>
      <c r="S16" s="3104"/>
      <c r="T16" s="3104"/>
      <c r="U16" s="3104"/>
      <c r="V16" s="3104"/>
      <c r="W16" s="3104"/>
      <c r="X16" s="3104"/>
      <c r="Y16" s="6"/>
      <c r="Z16" s="314"/>
      <c r="AB16" s="210"/>
      <c r="AC16" s="210"/>
      <c r="AD16" s="272"/>
      <c r="AE16" s="227"/>
      <c r="AF16" s="270"/>
      <c r="AG16" s="270"/>
      <c r="AH16" s="270"/>
      <c r="AI16" s="270"/>
      <c r="AJ16" s="270"/>
      <c r="AL16" s="12"/>
      <c r="AS16" s="210"/>
      <c r="AT16" s="210"/>
      <c r="AU16" s="272"/>
    </row>
    <row r="17" spans="1:47" ht="14.1" customHeight="1">
      <c r="A17" s="220"/>
      <c r="B17" s="16"/>
      <c r="D17" s="3104" t="s">
        <v>322</v>
      </c>
      <c r="E17" s="3104"/>
      <c r="F17" s="3104"/>
      <c r="G17" s="3104"/>
      <c r="H17" s="3104"/>
      <c r="I17" s="3104"/>
      <c r="J17" s="3104"/>
      <c r="K17" s="3104"/>
      <c r="L17" s="3104"/>
      <c r="M17" s="3104"/>
      <c r="N17" s="3104"/>
      <c r="O17" s="3104"/>
      <c r="P17" s="3104"/>
      <c r="Q17" s="3104"/>
      <c r="R17" s="3104"/>
      <c r="S17" s="3104"/>
      <c r="T17" s="3104"/>
      <c r="U17" s="3104"/>
      <c r="V17" s="3104"/>
      <c r="W17" s="3104"/>
      <c r="X17" s="3104"/>
      <c r="Y17" s="6"/>
      <c r="Z17" s="314"/>
      <c r="AB17" s="210"/>
      <c r="AC17" s="210"/>
      <c r="AD17" s="272"/>
      <c r="AE17" s="227"/>
      <c r="AF17" s="270"/>
      <c r="AG17" s="270"/>
      <c r="AH17" s="270"/>
      <c r="AI17" s="270"/>
      <c r="AJ17" s="270"/>
      <c r="AL17" s="12"/>
      <c r="AS17" s="210"/>
      <c r="AT17" s="210"/>
      <c r="AU17" s="272"/>
    </row>
    <row r="18" spans="1:47" ht="14.1" customHeight="1">
      <c r="A18" s="220"/>
      <c r="B18" s="16"/>
      <c r="D18" s="209" t="s">
        <v>590</v>
      </c>
      <c r="E18" s="3104" t="s">
        <v>910</v>
      </c>
      <c r="F18" s="3104"/>
      <c r="G18" s="3104"/>
      <c r="H18" s="3104"/>
      <c r="I18" s="3104"/>
      <c r="J18" s="3104"/>
      <c r="K18" s="3104"/>
      <c r="L18" s="3104"/>
      <c r="M18" s="3104"/>
      <c r="N18" s="3104"/>
      <c r="O18" s="3104"/>
      <c r="P18" s="3104"/>
      <c r="Q18" s="3104"/>
      <c r="R18" s="3104"/>
      <c r="S18" s="3104"/>
      <c r="T18" s="3104"/>
      <c r="U18" s="3104"/>
      <c r="V18" s="3104"/>
      <c r="W18" s="3104"/>
      <c r="X18" s="3104"/>
      <c r="Y18" s="6"/>
      <c r="Z18" s="314"/>
      <c r="AB18" s="210"/>
      <c r="AC18" s="210"/>
      <c r="AD18" s="272"/>
      <c r="AE18" s="227"/>
      <c r="AF18" s="270"/>
      <c r="AG18" s="270"/>
      <c r="AH18" s="270"/>
      <c r="AI18" s="270"/>
      <c r="AJ18" s="270"/>
      <c r="AL18" s="12"/>
      <c r="AN18" s="148"/>
      <c r="AS18" s="210"/>
      <c r="AT18" s="210"/>
      <c r="AU18" s="272"/>
    </row>
    <row r="19" spans="1:47" ht="14.1" customHeight="1">
      <c r="A19" s="220"/>
      <c r="B19" s="16"/>
      <c r="V19" s="6"/>
      <c r="W19" s="6"/>
      <c r="X19" s="6"/>
      <c r="Y19" s="6"/>
      <c r="Z19" s="314"/>
      <c r="AA19" s="3"/>
      <c r="AB19" s="210"/>
      <c r="AC19" s="210"/>
      <c r="AD19" s="272"/>
      <c r="AE19" s="227"/>
      <c r="AF19" s="270"/>
      <c r="AG19" s="270"/>
      <c r="AH19" s="270"/>
      <c r="AI19" s="270"/>
      <c r="AJ19" s="270"/>
      <c r="AL19" s="12"/>
      <c r="AN19" s="149"/>
      <c r="AO19" s="22"/>
      <c r="AP19" s="3"/>
      <c r="AQ19" s="3"/>
      <c r="AR19" s="3"/>
      <c r="AS19" s="210"/>
      <c r="AT19" s="210"/>
      <c r="AU19" s="272"/>
    </row>
    <row r="20" spans="1:47" ht="14.1" customHeight="1">
      <c r="A20" s="220"/>
      <c r="B20" s="4572" t="s">
        <v>491</v>
      </c>
      <c r="C20" s="4573"/>
      <c r="D20" s="4164" t="s">
        <v>596</v>
      </c>
      <c r="E20" s="4164"/>
      <c r="F20" s="4164"/>
      <c r="G20" s="4164"/>
      <c r="H20" s="4164"/>
      <c r="I20" s="4164"/>
      <c r="J20" s="4164"/>
      <c r="K20" s="4164"/>
      <c r="L20" s="4164"/>
      <c r="M20" s="4164"/>
      <c r="N20" s="4164"/>
      <c r="O20" s="4164"/>
      <c r="P20" s="4164"/>
      <c r="Q20" s="4164"/>
      <c r="R20" s="4164"/>
      <c r="S20" s="4164"/>
      <c r="T20" s="4164"/>
      <c r="U20" s="4164"/>
      <c r="V20" s="4164"/>
      <c r="W20" s="4164"/>
      <c r="X20" s="4164"/>
      <c r="Y20" s="6"/>
      <c r="Z20" s="314"/>
      <c r="AA20" s="227"/>
      <c r="AB20" s="210"/>
      <c r="AC20" s="210"/>
      <c r="AD20" s="272"/>
      <c r="AE20" s="227"/>
      <c r="AF20" s="270"/>
      <c r="AG20" s="270"/>
      <c r="AH20" s="270"/>
      <c r="AI20" s="270"/>
      <c r="AJ20" s="270"/>
      <c r="AL20" s="12"/>
      <c r="AN20" s="3"/>
      <c r="AO20" s="227"/>
      <c r="AP20" s="227"/>
      <c r="AQ20" s="227"/>
      <c r="AR20" s="227"/>
      <c r="AS20" s="210"/>
      <c r="AT20" s="210"/>
      <c r="AU20" s="272"/>
    </row>
    <row r="21" spans="1:47" ht="14.1" customHeight="1">
      <c r="A21" s="220"/>
      <c r="B21" s="13"/>
      <c r="Q21" s="220"/>
      <c r="R21" s="228"/>
      <c r="S21" s="228"/>
      <c r="T21" s="1"/>
      <c r="U21" s="232"/>
      <c r="V21" s="232"/>
      <c r="W21" s="220"/>
      <c r="X21" s="220"/>
      <c r="Y21" s="6"/>
      <c r="Z21" s="314"/>
      <c r="AA21" s="227"/>
      <c r="AB21" s="210"/>
      <c r="AC21" s="210"/>
      <c r="AD21" s="272"/>
      <c r="AE21" s="227"/>
      <c r="AF21" s="270"/>
      <c r="AG21" s="270"/>
      <c r="AH21" s="270"/>
      <c r="AI21" s="270"/>
      <c r="AJ21" s="270"/>
      <c r="AL21" s="34"/>
      <c r="AN21" s="3"/>
      <c r="AO21" s="227"/>
      <c r="AP21" s="227"/>
      <c r="AQ21" s="227"/>
      <c r="AR21" s="227"/>
      <c r="AS21" s="210"/>
      <c r="AT21" s="210"/>
      <c r="AU21" s="272"/>
    </row>
    <row r="22" spans="1:47" ht="14.1" customHeight="1">
      <c r="A22" s="220"/>
      <c r="B22" s="13"/>
      <c r="C22" s="220"/>
      <c r="H22" s="3319"/>
      <c r="I22" s="3319"/>
      <c r="L22" s="220"/>
      <c r="M22" s="220"/>
      <c r="N22" s="220"/>
      <c r="Q22" s="220"/>
      <c r="R22" s="220"/>
      <c r="X22" s="220"/>
      <c r="Y22" s="6"/>
      <c r="Z22" s="314"/>
      <c r="AA22" s="227"/>
      <c r="AB22" s="210"/>
      <c r="AC22" s="210"/>
      <c r="AD22" s="272"/>
      <c r="AE22" s="227"/>
      <c r="AF22" s="270"/>
      <c r="AG22" s="270"/>
      <c r="AH22" s="270"/>
      <c r="AI22" s="270"/>
      <c r="AJ22" s="270"/>
      <c r="AL22" s="12"/>
      <c r="AN22" s="3"/>
      <c r="AO22" s="227"/>
      <c r="AP22" s="227"/>
      <c r="AQ22" s="227"/>
      <c r="AR22" s="227"/>
      <c r="AS22" s="210"/>
      <c r="AT22" s="210"/>
      <c r="AU22" s="272"/>
    </row>
    <row r="23" spans="1:47" ht="14.1" customHeight="1">
      <c r="A23" s="220"/>
      <c r="B23" s="4253">
        <v>11</v>
      </c>
      <c r="C23" s="4254"/>
      <c r="D23" s="4255" t="s">
        <v>602</v>
      </c>
      <c r="E23" s="3101"/>
      <c r="F23" s="3101"/>
      <c r="G23" s="3101"/>
      <c r="H23" s="3101"/>
      <c r="I23" s="3101"/>
      <c r="J23" s="3101"/>
      <c r="K23" s="3101"/>
      <c r="L23" s="3101"/>
      <c r="M23" s="3101"/>
      <c r="N23" s="3101"/>
      <c r="O23" s="3101"/>
      <c r="P23" s="3101"/>
      <c r="Q23" s="3101"/>
      <c r="R23" s="3101"/>
      <c r="S23" s="3101"/>
      <c r="T23" s="3101"/>
      <c r="U23" s="3101"/>
      <c r="V23" s="3101"/>
      <c r="W23" s="3101"/>
      <c r="X23" s="3101"/>
      <c r="Y23" s="6"/>
      <c r="Z23" s="314"/>
      <c r="AA23" s="227"/>
      <c r="AB23" s="210"/>
      <c r="AC23" s="210"/>
      <c r="AD23" s="272"/>
      <c r="AE23" s="227"/>
      <c r="AF23" s="270"/>
      <c r="AG23" s="270"/>
      <c r="AH23" s="270"/>
      <c r="AI23" s="270"/>
      <c r="AJ23" s="270"/>
      <c r="AL23" s="12"/>
      <c r="AN23" s="3"/>
      <c r="AO23" s="227"/>
      <c r="AP23" s="227"/>
      <c r="AQ23" s="227"/>
      <c r="AR23" s="227"/>
      <c r="AS23" s="210"/>
      <c r="AT23" s="210"/>
      <c r="AU23" s="272"/>
    </row>
    <row r="24" spans="1:47" ht="9.9499999999999993" customHeight="1">
      <c r="A24" s="220"/>
      <c r="B24" s="17"/>
      <c r="Y24" s="6"/>
      <c r="Z24" s="314"/>
      <c r="AA24" s="227"/>
      <c r="AB24" s="210"/>
      <c r="AC24" s="210"/>
      <c r="AD24" s="272"/>
      <c r="AE24" s="227"/>
      <c r="AF24" s="270"/>
      <c r="AG24" s="270"/>
      <c r="AH24" s="270"/>
      <c r="AI24" s="270"/>
      <c r="AJ24" s="270"/>
      <c r="AL24" s="12"/>
      <c r="AO24" s="227"/>
      <c r="AP24" s="227"/>
      <c r="AQ24" s="227"/>
      <c r="AR24" s="227"/>
      <c r="AS24" s="210"/>
      <c r="AT24" s="210"/>
      <c r="AU24" s="272"/>
    </row>
    <row r="25" spans="1:47" ht="14.1" customHeight="1">
      <c r="A25" s="220"/>
      <c r="B25" s="17"/>
      <c r="C25" s="4587" t="s">
        <v>314</v>
      </c>
      <c r="D25" s="4587"/>
      <c r="E25" s="4587"/>
      <c r="F25" s="4587"/>
      <c r="G25" s="4587"/>
      <c r="H25" s="4587"/>
      <c r="I25" s="4587"/>
      <c r="J25" s="4587"/>
      <c r="K25" s="4587"/>
      <c r="L25" s="4587"/>
      <c r="M25" s="4587"/>
      <c r="N25" s="4587"/>
      <c r="O25" s="4587"/>
      <c r="P25" s="4587"/>
      <c r="Q25" s="4587"/>
      <c r="R25" s="4587"/>
      <c r="S25" s="4587"/>
      <c r="T25" s="4587"/>
      <c r="U25" s="4587"/>
      <c r="V25" s="4587"/>
      <c r="W25" s="4587"/>
      <c r="X25" s="4587"/>
      <c r="Y25" s="6"/>
      <c r="Z25" s="217" t="s">
        <v>15</v>
      </c>
      <c r="AA25" s="4151" t="s">
        <v>816</v>
      </c>
      <c r="AB25" s="4151"/>
      <c r="AC25" s="4151"/>
      <c r="AD25" s="4151"/>
      <c r="AE25" s="4151"/>
      <c r="AF25" s="4151"/>
      <c r="AG25" s="4151"/>
      <c r="AH25" s="4151"/>
      <c r="AI25" s="4151"/>
      <c r="AJ25" s="4151"/>
      <c r="AK25" s="4151"/>
      <c r="AL25" s="15"/>
      <c r="AS25" s="210"/>
      <c r="AT25" s="210"/>
      <c r="AU25" s="272"/>
    </row>
    <row r="26" spans="1:47" ht="14.1" customHeight="1">
      <c r="A26" s="220"/>
      <c r="B26" s="3281" t="s">
        <v>454</v>
      </c>
      <c r="C26" s="3282"/>
      <c r="D26" s="3283" t="s">
        <v>603</v>
      </c>
      <c r="E26" s="3283"/>
      <c r="F26" s="3283"/>
      <c r="G26" s="3283"/>
      <c r="H26" s="3283"/>
      <c r="I26" s="3283"/>
      <c r="J26" s="3283"/>
      <c r="K26" s="3283"/>
      <c r="L26" s="3283"/>
      <c r="M26" s="3283"/>
      <c r="N26" s="3283"/>
      <c r="O26" s="3283"/>
      <c r="P26" s="3283"/>
      <c r="Q26" s="3283"/>
      <c r="R26" s="3283"/>
      <c r="S26" s="3283"/>
      <c r="T26" s="3283"/>
      <c r="U26" s="3283"/>
      <c r="V26" s="3283"/>
      <c r="W26" s="3283"/>
      <c r="X26" s="3283"/>
      <c r="Y26" s="6"/>
      <c r="Z26" s="8"/>
      <c r="AA26" s="4151"/>
      <c r="AB26" s="4151"/>
      <c r="AC26" s="4151"/>
      <c r="AD26" s="4151"/>
      <c r="AE26" s="4151"/>
      <c r="AF26" s="4151"/>
      <c r="AG26" s="4151"/>
      <c r="AH26" s="4151"/>
      <c r="AI26" s="4151"/>
      <c r="AJ26" s="4151"/>
      <c r="AK26" s="4151"/>
      <c r="AL26" s="12"/>
      <c r="AS26" s="210"/>
      <c r="AT26" s="210"/>
      <c r="AU26" s="272"/>
    </row>
    <row r="27" spans="1:47" ht="14.1" customHeight="1">
      <c r="A27" s="220"/>
      <c r="B27" s="13"/>
      <c r="C27" s="220"/>
      <c r="D27" s="3283"/>
      <c r="E27" s="3283"/>
      <c r="F27" s="3283"/>
      <c r="G27" s="3283"/>
      <c r="H27" s="3283"/>
      <c r="I27" s="3283"/>
      <c r="J27" s="3283"/>
      <c r="K27" s="3283"/>
      <c r="L27" s="3283"/>
      <c r="M27" s="3283"/>
      <c r="N27" s="3283"/>
      <c r="O27" s="3283"/>
      <c r="P27" s="3283"/>
      <c r="Q27" s="3283"/>
      <c r="R27" s="3283"/>
      <c r="S27" s="3283"/>
      <c r="T27" s="3283"/>
      <c r="U27" s="3283"/>
      <c r="V27" s="3283"/>
      <c r="W27" s="3283"/>
      <c r="X27" s="3283"/>
      <c r="Y27" s="6"/>
      <c r="Z27" s="18"/>
      <c r="AA27" s="4151"/>
      <c r="AB27" s="4151"/>
      <c r="AC27" s="4151"/>
      <c r="AD27" s="4151"/>
      <c r="AE27" s="4151"/>
      <c r="AF27" s="4151"/>
      <c r="AG27" s="4151"/>
      <c r="AH27" s="4151"/>
      <c r="AI27" s="4151"/>
      <c r="AJ27" s="4151"/>
      <c r="AK27" s="4151"/>
      <c r="AL27" s="12"/>
      <c r="AS27" s="210"/>
      <c r="AT27" s="210"/>
      <c r="AU27" s="272"/>
    </row>
    <row r="28" spans="1:47" ht="14.1" customHeight="1">
      <c r="A28" s="220"/>
      <c r="B28" s="13"/>
      <c r="C28" s="220"/>
      <c r="D28" s="3283"/>
      <c r="E28" s="3283"/>
      <c r="F28" s="3283"/>
      <c r="G28" s="3283"/>
      <c r="H28" s="3283"/>
      <c r="I28" s="3283"/>
      <c r="J28" s="3283"/>
      <c r="K28" s="3283"/>
      <c r="L28" s="3283"/>
      <c r="M28" s="3283"/>
      <c r="N28" s="3283"/>
      <c r="O28" s="3283"/>
      <c r="P28" s="3283"/>
      <c r="Q28" s="3283"/>
      <c r="R28" s="3283"/>
      <c r="S28" s="3283"/>
      <c r="T28" s="3283"/>
      <c r="U28" s="3283"/>
      <c r="V28" s="3283"/>
      <c r="W28" s="3283"/>
      <c r="X28" s="3283"/>
      <c r="Z28" s="217" t="s">
        <v>15</v>
      </c>
      <c r="AA28" s="4151" t="s">
        <v>574</v>
      </c>
      <c r="AB28" s="4151"/>
      <c r="AC28" s="4151"/>
      <c r="AD28" s="4151"/>
      <c r="AE28" s="4151"/>
      <c r="AF28" s="4151"/>
      <c r="AG28" s="4151"/>
      <c r="AH28" s="4151"/>
      <c r="AI28" s="4151"/>
      <c r="AJ28" s="4151"/>
      <c r="AK28" s="4151"/>
      <c r="AL28" s="15"/>
    </row>
    <row r="29" spans="1:47" ht="14.1" customHeight="1">
      <c r="A29" s="220"/>
      <c r="B29" s="13"/>
      <c r="Z29" s="150"/>
      <c r="AA29" s="4151"/>
      <c r="AB29" s="4151"/>
      <c r="AC29" s="4151"/>
      <c r="AD29" s="4151"/>
      <c r="AE29" s="4151"/>
      <c r="AF29" s="4151"/>
      <c r="AG29" s="4151"/>
      <c r="AH29" s="4151"/>
      <c r="AI29" s="4151"/>
      <c r="AJ29" s="4151"/>
      <c r="AK29" s="4151"/>
      <c r="AL29" s="15"/>
    </row>
    <row r="30" spans="1:47" ht="14.1" customHeight="1">
      <c r="A30" s="220"/>
      <c r="B30" s="16"/>
      <c r="D30" s="3104" t="s">
        <v>1546</v>
      </c>
      <c r="E30" s="3104"/>
      <c r="F30" s="3104"/>
      <c r="G30" s="3104"/>
      <c r="H30" s="3104"/>
      <c r="I30" s="3104"/>
      <c r="J30" s="3104"/>
      <c r="K30" s="3104"/>
      <c r="L30" s="3104"/>
      <c r="M30" s="3104"/>
      <c r="N30" s="3104"/>
      <c r="O30" s="3104"/>
      <c r="P30" s="3104"/>
      <c r="Q30" s="3104"/>
      <c r="R30" s="3104"/>
      <c r="S30" s="3104"/>
      <c r="T30" s="3104"/>
      <c r="U30" s="3104"/>
      <c r="V30" s="3104"/>
      <c r="W30" s="3104"/>
      <c r="X30" s="3104"/>
      <c r="Y30" s="2"/>
      <c r="Z30" s="10"/>
      <c r="AL30" s="15"/>
    </row>
    <row r="31" spans="1:47" ht="14.1" customHeight="1">
      <c r="A31" s="220"/>
      <c r="B31" s="17"/>
      <c r="C31" s="220"/>
      <c r="D31" s="209" t="s">
        <v>472</v>
      </c>
      <c r="E31" s="3105" t="s">
        <v>604</v>
      </c>
      <c r="F31" s="3105"/>
      <c r="G31" s="3105"/>
      <c r="H31" s="3105"/>
      <c r="I31" s="3105"/>
      <c r="J31" s="3105"/>
      <c r="K31" s="3105"/>
      <c r="L31" s="3105"/>
      <c r="M31" s="3105"/>
      <c r="N31" s="3105"/>
      <c r="O31" s="3105"/>
      <c r="P31" s="3105"/>
      <c r="Q31" s="3105"/>
      <c r="R31" s="3105"/>
      <c r="S31" s="3105"/>
      <c r="T31" s="3105"/>
      <c r="U31" s="3105"/>
      <c r="V31" s="3105"/>
      <c r="W31" s="3105"/>
      <c r="X31" s="3105"/>
      <c r="Y31" s="2"/>
      <c r="Z31" s="35"/>
      <c r="AA31" s="4"/>
      <c r="AB31" s="4"/>
      <c r="AC31" s="233"/>
      <c r="AD31" s="3"/>
      <c r="AE31" s="233"/>
      <c r="AF31" s="233"/>
      <c r="AG31" s="233"/>
      <c r="AH31" s="233"/>
      <c r="AI31" s="233"/>
      <c r="AJ31" s="233"/>
      <c r="AK31" s="233"/>
      <c r="AL31" s="15"/>
    </row>
    <row r="32" spans="1:47" ht="15.95" customHeight="1">
      <c r="A32" s="220"/>
      <c r="B32" s="16"/>
      <c r="D32" s="4588"/>
      <c r="E32" s="4589"/>
      <c r="F32" s="4589"/>
      <c r="G32" s="4589"/>
      <c r="H32" s="4589"/>
      <c r="I32" s="4590"/>
      <c r="J32" s="4168" t="s">
        <v>396</v>
      </c>
      <c r="K32" s="4169"/>
      <c r="L32" s="4169"/>
      <c r="M32" s="4169"/>
      <c r="N32" s="4169"/>
      <c r="O32" s="4169"/>
      <c r="P32" s="4169"/>
      <c r="Q32" s="4169"/>
      <c r="R32" s="4168" t="s">
        <v>397</v>
      </c>
      <c r="S32" s="4169"/>
      <c r="T32" s="4169"/>
      <c r="U32" s="4169"/>
      <c r="V32" s="4169"/>
      <c r="W32" s="4169"/>
      <c r="X32" s="4169"/>
      <c r="Y32" s="4591"/>
      <c r="Z32" s="4588" t="s">
        <v>100</v>
      </c>
      <c r="AA32" s="4589"/>
      <c r="AB32" s="4589"/>
      <c r="AC32" s="4589"/>
      <c r="AD32" s="4589"/>
      <c r="AE32" s="4589"/>
      <c r="AF32" s="4589"/>
      <c r="AG32" s="4589"/>
      <c r="AH32" s="4589"/>
      <c r="AI32" s="4589"/>
      <c r="AJ32" s="4589"/>
      <c r="AK32" s="4590"/>
      <c r="AL32" s="15"/>
    </row>
    <row r="33" spans="1:38" ht="15.95" customHeight="1">
      <c r="A33" s="220"/>
      <c r="B33" s="16"/>
      <c r="D33" s="4166" t="s">
        <v>391</v>
      </c>
      <c r="E33" s="4167"/>
      <c r="F33" s="4167"/>
      <c r="G33" s="4167"/>
      <c r="H33" s="4167"/>
      <c r="I33" s="4574"/>
      <c r="J33" s="4575"/>
      <c r="K33" s="4576"/>
      <c r="L33" s="4576"/>
      <c r="M33" s="4576"/>
      <c r="N33" s="4576"/>
      <c r="O33" s="4576"/>
      <c r="P33" s="4576"/>
      <c r="Q33" s="4576"/>
      <c r="R33" s="4575"/>
      <c r="S33" s="4576"/>
      <c r="T33" s="4576"/>
      <c r="U33" s="4576"/>
      <c r="V33" s="4576"/>
      <c r="W33" s="4576"/>
      <c r="X33" s="4576"/>
      <c r="Y33" s="4579"/>
      <c r="Z33" s="4581"/>
      <c r="AA33" s="4582"/>
      <c r="AB33" s="4582"/>
      <c r="AC33" s="4582"/>
      <c r="AD33" s="4582"/>
      <c r="AE33" s="4582"/>
      <c r="AF33" s="4582"/>
      <c r="AG33" s="4582"/>
      <c r="AH33" s="4582"/>
      <c r="AI33" s="4582"/>
      <c r="AJ33" s="4582"/>
      <c r="AK33" s="4583"/>
      <c r="AL33" s="15"/>
    </row>
    <row r="34" spans="1:38" ht="15.95" customHeight="1">
      <c r="A34" s="220"/>
      <c r="B34" s="16"/>
      <c r="D34" s="4182"/>
      <c r="E34" s="4183"/>
      <c r="F34" s="4183"/>
      <c r="G34" s="4183"/>
      <c r="H34" s="4183"/>
      <c r="I34" s="4184"/>
      <c r="J34" s="4577"/>
      <c r="K34" s="4578"/>
      <c r="L34" s="4578"/>
      <c r="M34" s="4578"/>
      <c r="N34" s="4578"/>
      <c r="O34" s="4578"/>
      <c r="P34" s="4578"/>
      <c r="Q34" s="4578"/>
      <c r="R34" s="4577"/>
      <c r="S34" s="4578"/>
      <c r="T34" s="4578"/>
      <c r="U34" s="4578"/>
      <c r="V34" s="4578"/>
      <c r="W34" s="4578"/>
      <c r="X34" s="4578"/>
      <c r="Y34" s="4580"/>
      <c r="Z34" s="4584"/>
      <c r="AA34" s="4585"/>
      <c r="AB34" s="4585"/>
      <c r="AC34" s="4585"/>
      <c r="AD34" s="4585"/>
      <c r="AE34" s="4585"/>
      <c r="AF34" s="4585"/>
      <c r="AG34" s="4585"/>
      <c r="AH34" s="4585"/>
      <c r="AI34" s="4585"/>
      <c r="AJ34" s="4585"/>
      <c r="AK34" s="4586"/>
      <c r="AL34" s="15"/>
    </row>
    <row r="35" spans="1:38" ht="15.95" customHeight="1">
      <c r="A35" s="220"/>
      <c r="B35" s="16"/>
      <c r="D35" s="4182" t="s">
        <v>392</v>
      </c>
      <c r="E35" s="4183"/>
      <c r="F35" s="4183"/>
      <c r="G35" s="4183"/>
      <c r="H35" s="4183"/>
      <c r="I35" s="4184"/>
      <c r="J35" s="4594"/>
      <c r="K35" s="4595"/>
      <c r="L35" s="4595"/>
      <c r="M35" s="4595"/>
      <c r="N35" s="4595"/>
      <c r="O35" s="4595"/>
      <c r="P35" s="4595"/>
      <c r="Q35" s="4595"/>
      <c r="R35" s="4594"/>
      <c r="S35" s="4595"/>
      <c r="T35" s="4595"/>
      <c r="U35" s="4595"/>
      <c r="V35" s="4595"/>
      <c r="W35" s="4595"/>
      <c r="X35" s="4595"/>
      <c r="Y35" s="4596"/>
      <c r="Z35" s="4584"/>
      <c r="AA35" s="4585"/>
      <c r="AB35" s="4585"/>
      <c r="AC35" s="4585"/>
      <c r="AD35" s="4585"/>
      <c r="AE35" s="4585"/>
      <c r="AF35" s="4585"/>
      <c r="AG35" s="4585"/>
      <c r="AH35" s="4585"/>
      <c r="AI35" s="4585"/>
      <c r="AJ35" s="4585"/>
      <c r="AK35" s="4586"/>
      <c r="AL35" s="15"/>
    </row>
    <row r="36" spans="1:38" ht="15.95" customHeight="1">
      <c r="A36" s="220"/>
      <c r="B36" s="16"/>
      <c r="D36" s="4182"/>
      <c r="E36" s="4183"/>
      <c r="F36" s="4183"/>
      <c r="G36" s="4183"/>
      <c r="H36" s="4183"/>
      <c r="I36" s="4184"/>
      <c r="J36" s="4594"/>
      <c r="K36" s="4595"/>
      <c r="L36" s="4595"/>
      <c r="M36" s="4595"/>
      <c r="N36" s="4595"/>
      <c r="O36" s="4595"/>
      <c r="P36" s="4595"/>
      <c r="Q36" s="4595"/>
      <c r="R36" s="4594"/>
      <c r="S36" s="4595"/>
      <c r="T36" s="4595"/>
      <c r="U36" s="4595"/>
      <c r="V36" s="4595"/>
      <c r="W36" s="4595"/>
      <c r="X36" s="4595"/>
      <c r="Y36" s="4596"/>
      <c r="Z36" s="4584"/>
      <c r="AA36" s="4585"/>
      <c r="AB36" s="4585"/>
      <c r="AC36" s="4585"/>
      <c r="AD36" s="4585"/>
      <c r="AE36" s="4585"/>
      <c r="AF36" s="4585"/>
      <c r="AG36" s="4585"/>
      <c r="AH36" s="4585"/>
      <c r="AI36" s="4585"/>
      <c r="AJ36" s="4585"/>
      <c r="AK36" s="4586"/>
      <c r="AL36" s="15"/>
    </row>
    <row r="37" spans="1:38" ht="15.95" customHeight="1">
      <c r="A37" s="220"/>
      <c r="B37" s="13"/>
      <c r="D37" s="4182" t="s">
        <v>393</v>
      </c>
      <c r="E37" s="4183"/>
      <c r="F37" s="4183"/>
      <c r="G37" s="4183"/>
      <c r="H37" s="4183"/>
      <c r="I37" s="4184"/>
      <c r="J37" s="4600"/>
      <c r="K37" s="4601"/>
      <c r="L37" s="4601"/>
      <c r="M37" s="4601"/>
      <c r="N37" s="4601"/>
      <c r="O37" s="4601"/>
      <c r="P37" s="4601"/>
      <c r="Q37" s="4601"/>
      <c r="R37" s="4600"/>
      <c r="S37" s="4601"/>
      <c r="T37" s="4601"/>
      <c r="U37" s="4601"/>
      <c r="V37" s="4601"/>
      <c r="W37" s="4601"/>
      <c r="X37" s="4601"/>
      <c r="Y37" s="4602"/>
      <c r="Z37" s="4603" t="s">
        <v>922</v>
      </c>
      <c r="AA37" s="4604"/>
      <c r="AB37" s="4604"/>
      <c r="AC37" s="4604"/>
      <c r="AD37" s="11" t="s">
        <v>21</v>
      </c>
      <c r="AE37" s="4604"/>
      <c r="AF37" s="4604"/>
      <c r="AG37" s="11" t="s">
        <v>22</v>
      </c>
      <c r="AH37" s="4604"/>
      <c r="AI37" s="4604"/>
      <c r="AJ37" s="478" t="s">
        <v>41</v>
      </c>
      <c r="AK37" s="479" t="s">
        <v>277</v>
      </c>
      <c r="AL37" s="15"/>
    </row>
    <row r="38" spans="1:38" ht="15.95" customHeight="1">
      <c r="A38" s="220"/>
      <c r="B38" s="16"/>
      <c r="D38" s="4182"/>
      <c r="E38" s="4183"/>
      <c r="F38" s="4183"/>
      <c r="G38" s="4183"/>
      <c r="H38" s="4183"/>
      <c r="I38" s="4184"/>
      <c r="J38" s="4577"/>
      <c r="K38" s="4578"/>
      <c r="L38" s="4578"/>
      <c r="M38" s="4578"/>
      <c r="N38" s="4578"/>
      <c r="O38" s="4578"/>
      <c r="P38" s="4578"/>
      <c r="Q38" s="4578"/>
      <c r="R38" s="4577"/>
      <c r="S38" s="4578"/>
      <c r="T38" s="4578"/>
      <c r="U38" s="4578"/>
      <c r="V38" s="4578"/>
      <c r="W38" s="4578"/>
      <c r="X38" s="4578"/>
      <c r="Y38" s="4580"/>
      <c r="Z38" s="4605" t="s">
        <v>142</v>
      </c>
      <c r="AA38" s="3316"/>
      <c r="AB38" s="3316"/>
      <c r="AC38" s="3316"/>
      <c r="AD38" s="214" t="s">
        <v>21</v>
      </c>
      <c r="AE38" s="3316"/>
      <c r="AF38" s="3316"/>
      <c r="AG38" s="214" t="s">
        <v>22</v>
      </c>
      <c r="AH38" s="3316"/>
      <c r="AI38" s="3316"/>
      <c r="AJ38" s="4592" t="s">
        <v>101</v>
      </c>
      <c r="AK38" s="4593"/>
      <c r="AL38" s="25"/>
    </row>
    <row r="39" spans="1:38" ht="15.95" customHeight="1">
      <c r="A39" s="220"/>
      <c r="B39" s="13"/>
      <c r="C39" s="209"/>
      <c r="D39" s="4182"/>
      <c r="E39" s="4183"/>
      <c r="F39" s="4183"/>
      <c r="G39" s="4183"/>
      <c r="H39" s="4183"/>
      <c r="I39" s="4184"/>
      <c r="J39" s="4600"/>
      <c r="K39" s="4601"/>
      <c r="L39" s="4601"/>
      <c r="M39" s="4601"/>
      <c r="N39" s="4601"/>
      <c r="O39" s="4601"/>
      <c r="P39" s="4601"/>
      <c r="Q39" s="4601"/>
      <c r="R39" s="4600"/>
      <c r="S39" s="4601"/>
      <c r="T39" s="4601"/>
      <c r="U39" s="4601"/>
      <c r="V39" s="4601"/>
      <c r="W39" s="4601"/>
      <c r="X39" s="4601"/>
      <c r="Y39" s="4602"/>
      <c r="Z39" s="4613" t="s">
        <v>142</v>
      </c>
      <c r="AA39" s="4614"/>
      <c r="AB39" s="4614"/>
      <c r="AC39" s="4614"/>
      <c r="AD39" s="11" t="s">
        <v>21</v>
      </c>
      <c r="AE39" s="4614"/>
      <c r="AF39" s="4614"/>
      <c r="AG39" s="11" t="s">
        <v>22</v>
      </c>
      <c r="AH39" s="4614"/>
      <c r="AI39" s="4614"/>
      <c r="AJ39" s="231" t="s">
        <v>41</v>
      </c>
      <c r="AK39" s="480" t="s">
        <v>277</v>
      </c>
      <c r="AL39" s="25"/>
    </row>
    <row r="40" spans="1:38" ht="15.95" customHeight="1">
      <c r="A40" s="220"/>
      <c r="B40" s="13"/>
      <c r="D40" s="4597"/>
      <c r="E40" s="4598"/>
      <c r="F40" s="4598"/>
      <c r="G40" s="4598"/>
      <c r="H40" s="4598"/>
      <c r="I40" s="4599"/>
      <c r="J40" s="4610"/>
      <c r="K40" s="4611"/>
      <c r="L40" s="4611"/>
      <c r="M40" s="4611"/>
      <c r="N40" s="4611"/>
      <c r="O40" s="4611"/>
      <c r="P40" s="4611"/>
      <c r="Q40" s="4611"/>
      <c r="R40" s="4610"/>
      <c r="S40" s="4611"/>
      <c r="T40" s="4611"/>
      <c r="U40" s="4611"/>
      <c r="V40" s="4611"/>
      <c r="W40" s="4611"/>
      <c r="X40" s="4611"/>
      <c r="Y40" s="4612"/>
      <c r="Z40" s="4615" t="s">
        <v>142</v>
      </c>
      <c r="AA40" s="4616"/>
      <c r="AB40" s="4616"/>
      <c r="AC40" s="4616"/>
      <c r="AD40" s="366" t="s">
        <v>21</v>
      </c>
      <c r="AE40" s="4616"/>
      <c r="AF40" s="4616"/>
      <c r="AG40" s="366" t="s">
        <v>22</v>
      </c>
      <c r="AH40" s="4616"/>
      <c r="AI40" s="4616"/>
      <c r="AJ40" s="4165" t="s">
        <v>101</v>
      </c>
      <c r="AK40" s="4609"/>
      <c r="AL40" s="25"/>
    </row>
    <row r="41" spans="1:38" ht="14.1" customHeight="1">
      <c r="A41" s="220"/>
      <c r="B41" s="13"/>
      <c r="C41" s="220"/>
      <c r="E41" s="220"/>
      <c r="F41" s="220"/>
      <c r="G41" s="220"/>
      <c r="H41" s="220"/>
      <c r="I41" s="220"/>
      <c r="J41" s="220"/>
      <c r="K41" s="220"/>
      <c r="L41" s="220"/>
      <c r="M41" s="220"/>
      <c r="N41" s="220"/>
      <c r="O41" s="220"/>
      <c r="P41" s="220"/>
      <c r="Q41" s="220"/>
      <c r="R41" s="228"/>
      <c r="S41" s="228"/>
      <c r="T41" s="1"/>
      <c r="U41" s="232"/>
      <c r="V41" s="232"/>
      <c r="W41" s="220"/>
      <c r="X41" s="220"/>
      <c r="Y41" s="4"/>
      <c r="Z41" s="219"/>
      <c r="AA41" s="3"/>
      <c r="AB41" s="233"/>
      <c r="AC41" s="3"/>
      <c r="AD41" s="3"/>
      <c r="AE41" s="3"/>
      <c r="AF41" s="3"/>
      <c r="AG41" s="3"/>
      <c r="AH41" s="3"/>
      <c r="AI41" s="3"/>
      <c r="AJ41" s="3"/>
      <c r="AK41" s="3"/>
      <c r="AL41" s="15"/>
    </row>
    <row r="42" spans="1:38" ht="14.1" customHeight="1">
      <c r="A42" s="220"/>
      <c r="B42" s="13"/>
      <c r="D42" s="234" t="s">
        <v>470</v>
      </c>
      <c r="E42" s="3283" t="s">
        <v>605</v>
      </c>
      <c r="F42" s="3283"/>
      <c r="G42" s="3283"/>
      <c r="H42" s="3283"/>
      <c r="I42" s="3283"/>
      <c r="J42" s="3283"/>
      <c r="K42" s="3283"/>
      <c r="L42" s="3283"/>
      <c r="M42" s="3283"/>
      <c r="N42" s="3283"/>
      <c r="O42" s="3283"/>
      <c r="P42" s="3283"/>
      <c r="Q42" s="3283"/>
      <c r="R42" s="3283"/>
      <c r="S42" s="3283"/>
      <c r="T42" s="3283"/>
      <c r="U42" s="3283"/>
      <c r="V42" s="3283"/>
      <c r="W42" s="3283"/>
      <c r="X42" s="3283"/>
      <c r="Y42" s="4"/>
      <c r="Z42" s="217" t="s">
        <v>15</v>
      </c>
      <c r="AA42" s="4151" t="s">
        <v>1044</v>
      </c>
      <c r="AB42" s="4151"/>
      <c r="AC42" s="4151"/>
      <c r="AD42" s="4151"/>
      <c r="AE42" s="4151"/>
      <c r="AF42" s="4151"/>
      <c r="AG42" s="4151"/>
      <c r="AH42" s="4151"/>
      <c r="AI42" s="4151"/>
      <c r="AJ42" s="4151"/>
      <c r="AK42" s="4151"/>
      <c r="AL42" s="179"/>
    </row>
    <row r="43" spans="1:38" ht="14.1" customHeight="1">
      <c r="A43" s="220"/>
      <c r="B43" s="13"/>
      <c r="E43" s="3283"/>
      <c r="F43" s="3283"/>
      <c r="G43" s="3283"/>
      <c r="H43" s="3283"/>
      <c r="I43" s="3283"/>
      <c r="J43" s="3283"/>
      <c r="K43" s="3283"/>
      <c r="L43" s="3283"/>
      <c r="M43" s="3283"/>
      <c r="N43" s="3283"/>
      <c r="O43" s="3283"/>
      <c r="P43" s="3283"/>
      <c r="Q43" s="3283"/>
      <c r="R43" s="3283"/>
      <c r="S43" s="3283"/>
      <c r="T43" s="3283"/>
      <c r="U43" s="3283"/>
      <c r="V43" s="3283"/>
      <c r="W43" s="3283"/>
      <c r="X43" s="3283"/>
      <c r="Y43" s="4"/>
      <c r="Z43" s="150"/>
      <c r="AA43" s="4151"/>
      <c r="AB43" s="4151"/>
      <c r="AC43" s="4151"/>
      <c r="AD43" s="4151"/>
      <c r="AE43" s="4151"/>
      <c r="AF43" s="4151"/>
      <c r="AG43" s="4151"/>
      <c r="AH43" s="4151"/>
      <c r="AI43" s="4151"/>
      <c r="AJ43" s="4151"/>
      <c r="AK43" s="4151"/>
      <c r="AL43" s="179"/>
    </row>
    <row r="44" spans="1:38" ht="14.1" customHeight="1">
      <c r="A44" s="220"/>
      <c r="B44" s="13"/>
      <c r="Y44" s="4"/>
      <c r="Z44" s="150"/>
      <c r="AA44" s="4151"/>
      <c r="AB44" s="4151"/>
      <c r="AC44" s="4151"/>
      <c r="AD44" s="4151"/>
      <c r="AE44" s="4151"/>
      <c r="AF44" s="4151"/>
      <c r="AG44" s="4151"/>
      <c r="AH44" s="4151"/>
      <c r="AI44" s="4151"/>
      <c r="AJ44" s="4151"/>
      <c r="AK44" s="4151"/>
      <c r="AL44" s="25"/>
    </row>
    <row r="45" spans="1:38" ht="14.1" customHeight="1">
      <c r="A45" s="220"/>
      <c r="B45" s="16"/>
      <c r="Z45" s="18"/>
      <c r="AA45" s="4151"/>
      <c r="AB45" s="4151"/>
      <c r="AC45" s="4151"/>
      <c r="AD45" s="4151"/>
      <c r="AE45" s="4151"/>
      <c r="AF45" s="4151"/>
      <c r="AG45" s="4151"/>
      <c r="AH45" s="4151"/>
      <c r="AI45" s="4151"/>
      <c r="AJ45" s="4151"/>
      <c r="AK45" s="4151"/>
      <c r="AL45" s="25"/>
    </row>
    <row r="46" spans="1:38" ht="14.1" customHeight="1">
      <c r="A46" s="220"/>
      <c r="B46" s="16"/>
      <c r="D46" s="234" t="s">
        <v>38</v>
      </c>
      <c r="E46" s="3283" t="s">
        <v>606</v>
      </c>
      <c r="F46" s="3283"/>
      <c r="G46" s="3283"/>
      <c r="H46" s="3283"/>
      <c r="I46" s="3283"/>
      <c r="J46" s="3283"/>
      <c r="K46" s="3283"/>
      <c r="L46" s="3283"/>
      <c r="M46" s="3283"/>
      <c r="N46" s="3283"/>
      <c r="O46" s="3283"/>
      <c r="P46" s="3283"/>
      <c r="Q46" s="3283"/>
      <c r="R46" s="3283"/>
      <c r="S46" s="3283"/>
      <c r="T46" s="3283"/>
      <c r="U46" s="3283"/>
      <c r="V46" s="3283"/>
      <c r="W46" s="3283"/>
      <c r="X46" s="3283"/>
      <c r="Z46" s="245"/>
      <c r="AA46" s="4151"/>
      <c r="AB46" s="4151"/>
      <c r="AC46" s="4151"/>
      <c r="AD46" s="4151"/>
      <c r="AE46" s="4151"/>
      <c r="AF46" s="4151"/>
      <c r="AG46" s="4151"/>
      <c r="AH46" s="4151"/>
      <c r="AI46" s="4151"/>
      <c r="AJ46" s="4151"/>
      <c r="AK46" s="4151"/>
      <c r="AL46" s="25"/>
    </row>
    <row r="47" spans="1:38" ht="14.1" customHeight="1">
      <c r="A47" s="220"/>
      <c r="B47" s="13"/>
      <c r="C47" s="220"/>
      <c r="E47" s="3283"/>
      <c r="F47" s="3283"/>
      <c r="G47" s="3283"/>
      <c r="H47" s="3283"/>
      <c r="I47" s="3283"/>
      <c r="J47" s="3283"/>
      <c r="K47" s="3283"/>
      <c r="L47" s="3283"/>
      <c r="M47" s="3283"/>
      <c r="N47" s="3283"/>
      <c r="O47" s="3283"/>
      <c r="P47" s="3283"/>
      <c r="Q47" s="3283"/>
      <c r="R47" s="3283"/>
      <c r="S47" s="3283"/>
      <c r="T47" s="3283"/>
      <c r="U47" s="3283"/>
      <c r="V47" s="3283"/>
      <c r="W47" s="3283"/>
      <c r="X47" s="3283"/>
      <c r="Z47" s="36"/>
      <c r="AA47" s="233"/>
      <c r="AB47" s="233"/>
      <c r="AC47" s="233"/>
      <c r="AD47" s="233"/>
      <c r="AE47" s="233"/>
      <c r="AF47" s="233"/>
      <c r="AG47" s="233"/>
      <c r="AH47" s="233"/>
      <c r="AI47" s="233"/>
      <c r="AJ47" s="233"/>
      <c r="AK47" s="233"/>
      <c r="AL47" s="37"/>
    </row>
    <row r="48" spans="1:38" ht="14.1" customHeight="1">
      <c r="A48" s="220"/>
      <c r="B48" s="16"/>
      <c r="Z48" s="36"/>
      <c r="AA48" s="233"/>
      <c r="AB48" s="233"/>
      <c r="AC48" s="233"/>
      <c r="AD48" s="233"/>
      <c r="AE48" s="233"/>
      <c r="AF48" s="233"/>
      <c r="AG48" s="233"/>
      <c r="AH48" s="233"/>
      <c r="AL48" s="208"/>
    </row>
    <row r="49" spans="1:38" ht="14.1" customHeight="1">
      <c r="A49" s="220"/>
      <c r="B49" s="13"/>
      <c r="C49" s="220"/>
      <c r="D49" s="209" t="s">
        <v>312</v>
      </c>
      <c r="E49" s="3105" t="s">
        <v>815</v>
      </c>
      <c r="F49" s="3105"/>
      <c r="G49" s="3105"/>
      <c r="H49" s="3105"/>
      <c r="I49" s="3105"/>
      <c r="J49" s="3105"/>
      <c r="K49" s="3105"/>
      <c r="L49" s="3105"/>
      <c r="M49" s="3105"/>
      <c r="N49" s="3105"/>
      <c r="O49" s="3105"/>
      <c r="P49" s="3105"/>
      <c r="Q49" s="3105"/>
      <c r="R49" s="3105"/>
      <c r="S49" s="3105"/>
      <c r="T49" s="3105"/>
      <c r="U49" s="3105"/>
      <c r="V49" s="3105"/>
      <c r="W49" s="3105"/>
      <c r="X49" s="3105"/>
      <c r="Y49" s="3105"/>
      <c r="Z49" s="3105"/>
      <c r="AA49" s="3105"/>
      <c r="AB49" s="3105"/>
      <c r="AC49" s="3105"/>
      <c r="AD49" s="3105"/>
      <c r="AE49" s="3105"/>
      <c r="AF49" s="3105"/>
      <c r="AG49" s="3105"/>
      <c r="AH49" s="220"/>
      <c r="AL49" s="25"/>
    </row>
    <row r="50" spans="1:38" ht="14.1" customHeight="1">
      <c r="A50" s="220"/>
      <c r="B50" s="16"/>
      <c r="D50" s="481"/>
      <c r="E50" s="364"/>
      <c r="F50" s="364"/>
      <c r="G50" s="364"/>
      <c r="H50" s="482"/>
      <c r="I50" s="4606" t="s">
        <v>323</v>
      </c>
      <c r="J50" s="4607"/>
      <c r="K50" s="4607"/>
      <c r="L50" s="4608"/>
      <c r="M50" s="4606" t="s">
        <v>102</v>
      </c>
      <c r="N50" s="4607"/>
      <c r="O50" s="4607"/>
      <c r="P50" s="4608"/>
      <c r="Q50" s="4606" t="s">
        <v>103</v>
      </c>
      <c r="R50" s="4607"/>
      <c r="S50" s="4607"/>
      <c r="T50" s="4608"/>
      <c r="U50" s="4606" t="s">
        <v>104</v>
      </c>
      <c r="V50" s="4607"/>
      <c r="W50" s="4607"/>
      <c r="X50" s="4607"/>
      <c r="Y50" s="4607"/>
      <c r="Z50" s="4607"/>
      <c r="AA50" s="4608"/>
      <c r="AB50" s="4606" t="s">
        <v>129</v>
      </c>
      <c r="AC50" s="4607"/>
      <c r="AD50" s="4607"/>
      <c r="AE50" s="4607"/>
      <c r="AF50" s="4607"/>
      <c r="AG50" s="4607"/>
      <c r="AH50" s="4608"/>
      <c r="AL50" s="208"/>
    </row>
    <row r="51" spans="1:38" ht="14.1" customHeight="1">
      <c r="A51" s="220"/>
      <c r="B51" s="16"/>
      <c r="D51" s="4166" t="s">
        <v>105</v>
      </c>
      <c r="E51" s="4167"/>
      <c r="F51" s="4167"/>
      <c r="G51" s="4167"/>
      <c r="H51" s="4574"/>
      <c r="I51" s="4617"/>
      <c r="J51" s="4618"/>
      <c r="K51" s="4618"/>
      <c r="L51" s="483" t="s">
        <v>782</v>
      </c>
      <c r="M51" s="4617"/>
      <c r="N51" s="4618"/>
      <c r="O51" s="4618"/>
      <c r="P51" s="483" t="s">
        <v>782</v>
      </c>
      <c r="Q51" s="4617"/>
      <c r="R51" s="4618"/>
      <c r="S51" s="4618"/>
      <c r="T51" s="483" t="s">
        <v>782</v>
      </c>
      <c r="U51" s="484"/>
      <c r="V51" s="370"/>
      <c r="W51" s="474" t="s">
        <v>789</v>
      </c>
      <c r="X51" s="316" t="s">
        <v>127</v>
      </c>
      <c r="Y51" s="316"/>
      <c r="Z51" s="370" t="s">
        <v>790</v>
      </c>
      <c r="AA51" s="246"/>
      <c r="AB51" s="484"/>
      <c r="AC51" s="370"/>
      <c r="AD51" s="474" t="s">
        <v>789</v>
      </c>
      <c r="AE51" s="316" t="s">
        <v>127</v>
      </c>
      <c r="AF51" s="316"/>
      <c r="AG51" s="370" t="s">
        <v>790</v>
      </c>
      <c r="AH51" s="247"/>
      <c r="AL51" s="208"/>
    </row>
    <row r="52" spans="1:38" ht="14.1" customHeight="1">
      <c r="A52" s="220"/>
      <c r="B52" s="16"/>
      <c r="D52" s="4597" t="s">
        <v>315</v>
      </c>
      <c r="E52" s="4598"/>
      <c r="F52" s="4598"/>
      <c r="G52" s="4598"/>
      <c r="H52" s="4599"/>
      <c r="I52" s="4619"/>
      <c r="J52" s="4620"/>
      <c r="K52" s="4620"/>
      <c r="L52" s="485" t="s">
        <v>782</v>
      </c>
      <c r="M52" s="4619"/>
      <c r="N52" s="4620"/>
      <c r="O52" s="4620"/>
      <c r="P52" s="485" t="s">
        <v>782</v>
      </c>
      <c r="Q52" s="4619"/>
      <c r="R52" s="4620"/>
      <c r="S52" s="4620"/>
      <c r="T52" s="485" t="s">
        <v>782</v>
      </c>
      <c r="U52" s="486"/>
      <c r="V52" s="487"/>
      <c r="W52" s="372" t="s">
        <v>789</v>
      </c>
      <c r="X52" s="374" t="s">
        <v>127</v>
      </c>
      <c r="Y52" s="374"/>
      <c r="Z52" s="487" t="s">
        <v>790</v>
      </c>
      <c r="AA52" s="248"/>
      <c r="AB52" s="486"/>
      <c r="AC52" s="487"/>
      <c r="AD52" s="372" t="s">
        <v>789</v>
      </c>
      <c r="AE52" s="374" t="s">
        <v>127</v>
      </c>
      <c r="AF52" s="374"/>
      <c r="AG52" s="487" t="s">
        <v>790</v>
      </c>
      <c r="AH52" s="249"/>
      <c r="AL52" s="208"/>
    </row>
    <row r="53" spans="1:38" ht="14.1" customHeight="1">
      <c r="A53" s="220"/>
      <c r="B53" s="16"/>
      <c r="Y53" s="4"/>
      <c r="Z53" s="18"/>
      <c r="AA53" s="3"/>
      <c r="AB53" s="3"/>
      <c r="AC53" s="3"/>
      <c r="AD53" s="3"/>
      <c r="AE53" s="3"/>
      <c r="AF53" s="3"/>
      <c r="AG53" s="3"/>
      <c r="AH53" s="3"/>
      <c r="AL53" s="208"/>
    </row>
    <row r="54" spans="1:38" ht="14.1" customHeight="1">
      <c r="A54" s="220"/>
      <c r="B54" s="16"/>
      <c r="D54" s="209" t="s">
        <v>313</v>
      </c>
      <c r="E54" s="3283" t="s">
        <v>997</v>
      </c>
      <c r="F54" s="3283"/>
      <c r="G54" s="3283"/>
      <c r="H54" s="3283"/>
      <c r="I54" s="3283"/>
      <c r="J54" s="3283"/>
      <c r="K54" s="3283"/>
      <c r="L54" s="3283"/>
      <c r="M54" s="3283"/>
      <c r="N54" s="3283"/>
      <c r="O54" s="3283"/>
      <c r="P54" s="3283"/>
      <c r="Q54" s="3283"/>
      <c r="R54" s="3283"/>
      <c r="S54" s="3283"/>
      <c r="T54" s="3283"/>
      <c r="U54" s="3283"/>
      <c r="V54" s="3283"/>
      <c r="W54" s="3283"/>
      <c r="X54" s="3283"/>
      <c r="Z54" s="207" t="s">
        <v>127</v>
      </c>
      <c r="AA54" s="4151" t="s">
        <v>823</v>
      </c>
      <c r="AB54" s="4151"/>
      <c r="AC54" s="4151"/>
      <c r="AD54" s="4151"/>
      <c r="AE54" s="4151"/>
      <c r="AF54" s="4151"/>
      <c r="AG54" s="4151"/>
      <c r="AH54" s="4151"/>
      <c r="AI54" s="4151"/>
      <c r="AJ54" s="4151"/>
      <c r="AK54" s="4151"/>
      <c r="AL54" s="208"/>
    </row>
    <row r="55" spans="1:38" ht="14.1" customHeight="1">
      <c r="A55" s="220"/>
      <c r="B55" s="16"/>
      <c r="Z55" s="245"/>
      <c r="AA55" s="4151"/>
      <c r="AB55" s="4151"/>
      <c r="AC55" s="4151"/>
      <c r="AD55" s="4151"/>
      <c r="AE55" s="4151"/>
      <c r="AF55" s="4151"/>
      <c r="AG55" s="4151"/>
      <c r="AH55" s="4151"/>
      <c r="AI55" s="4151"/>
      <c r="AJ55" s="4151"/>
      <c r="AK55" s="4151"/>
      <c r="AL55" s="208"/>
    </row>
    <row r="56" spans="1:38" ht="14.1" customHeight="1">
      <c r="A56" s="220"/>
      <c r="B56" s="16"/>
      <c r="D56" s="220"/>
      <c r="E56" s="229"/>
      <c r="F56" s="229"/>
      <c r="G56" s="229"/>
      <c r="H56" s="229"/>
      <c r="I56" s="229"/>
      <c r="J56" s="229"/>
      <c r="K56" s="229"/>
      <c r="L56" s="229"/>
      <c r="M56" s="229"/>
      <c r="N56" s="229"/>
      <c r="O56" s="229"/>
      <c r="P56" s="229"/>
      <c r="Q56" s="229"/>
      <c r="R56" s="229"/>
      <c r="S56" s="229"/>
      <c r="T56" s="229"/>
      <c r="U56" s="229"/>
      <c r="V56" s="229"/>
      <c r="W56" s="229"/>
      <c r="X56" s="229"/>
      <c r="Z56" s="245"/>
      <c r="AA56" s="4151"/>
      <c r="AB56" s="4151"/>
      <c r="AC56" s="4151"/>
      <c r="AD56" s="4151"/>
      <c r="AE56" s="4151"/>
      <c r="AF56" s="4151"/>
      <c r="AG56" s="4151"/>
      <c r="AH56" s="4151"/>
      <c r="AI56" s="4151"/>
      <c r="AJ56" s="4151"/>
      <c r="AK56" s="4151"/>
      <c r="AL56" s="208"/>
    </row>
    <row r="57" spans="1:38" ht="14.1" customHeight="1">
      <c r="A57" s="220"/>
      <c r="B57" s="16"/>
      <c r="D57" s="209" t="s">
        <v>456</v>
      </c>
      <c r="E57" s="3104" t="s">
        <v>607</v>
      </c>
      <c r="F57" s="3104"/>
      <c r="G57" s="3104"/>
      <c r="H57" s="3104"/>
      <c r="I57" s="3104"/>
      <c r="J57" s="3104"/>
      <c r="K57" s="3104"/>
      <c r="L57" s="3104"/>
      <c r="M57" s="3104"/>
      <c r="N57" s="3104"/>
      <c r="O57" s="3104"/>
      <c r="P57" s="3104"/>
      <c r="Q57" s="3104"/>
      <c r="R57" s="3104"/>
      <c r="S57" s="3104"/>
      <c r="T57" s="3104"/>
      <c r="U57" s="3104"/>
      <c r="V57" s="3104"/>
      <c r="W57" s="3104"/>
      <c r="X57" s="3104"/>
      <c r="Z57" s="10"/>
      <c r="AI57" s="233"/>
      <c r="AJ57" s="233"/>
      <c r="AK57" s="233"/>
      <c r="AL57" s="208"/>
    </row>
    <row r="58" spans="1:38" ht="14.1" customHeight="1">
      <c r="A58" s="220"/>
      <c r="B58" s="16"/>
      <c r="Z58" s="10"/>
      <c r="AI58" s="233"/>
      <c r="AJ58" s="233"/>
      <c r="AK58" s="233"/>
      <c r="AL58" s="208"/>
    </row>
    <row r="59" spans="1:38" ht="14.1" customHeight="1">
      <c r="A59" s="220"/>
      <c r="B59" s="16"/>
      <c r="Z59" s="10"/>
      <c r="AI59" s="233"/>
      <c r="AJ59" s="233"/>
      <c r="AK59" s="233"/>
      <c r="AL59" s="208"/>
    </row>
    <row r="60" spans="1:38" ht="6.95" customHeight="1" thickBot="1">
      <c r="A60" s="220"/>
      <c r="B60" s="19"/>
      <c r="C60" s="20"/>
      <c r="D60" s="7"/>
      <c r="E60" s="7"/>
      <c r="F60" s="7"/>
      <c r="G60" s="475"/>
      <c r="H60" s="475"/>
      <c r="I60" s="475"/>
      <c r="J60" s="475"/>
      <c r="K60" s="475"/>
      <c r="L60" s="475"/>
      <c r="M60" s="475"/>
      <c r="N60" s="475"/>
      <c r="O60" s="475"/>
      <c r="P60" s="475"/>
      <c r="Q60" s="475"/>
      <c r="R60" s="7"/>
      <c r="S60" s="7"/>
      <c r="T60" s="7"/>
      <c r="U60" s="7"/>
      <c r="V60" s="7"/>
      <c r="W60" s="7"/>
      <c r="X60" s="20"/>
      <c r="Y60" s="20"/>
      <c r="Z60" s="38"/>
      <c r="AA60" s="192"/>
      <c r="AB60" s="192"/>
      <c r="AC60" s="192"/>
      <c r="AD60" s="192"/>
      <c r="AE60" s="39"/>
      <c r="AF60" s="192"/>
      <c r="AG60" s="192"/>
      <c r="AH60" s="192"/>
      <c r="AI60" s="192"/>
      <c r="AJ60" s="192"/>
      <c r="AK60" s="192"/>
      <c r="AL60" s="40"/>
    </row>
  </sheetData>
  <sheetProtection algorithmName="SHA-512" hashValue="qokRuIscXhQX6IdkV5GINAVzeMK014XwtnQIr+I1MZ5sYp5OmWrRQWrUkBVeymFRi/ewCSwZ4CzqKbuSGqY+IQ==" saltValue="ZhkTrGEEUoSi8Xj8t14MWw==" spinCount="100000" sheet="1" objects="1" scenarios="1"/>
  <mergeCells count="90">
    <mergeCell ref="E54:X54"/>
    <mergeCell ref="E57:X57"/>
    <mergeCell ref="AA54:AK56"/>
    <mergeCell ref="D51:H51"/>
    <mergeCell ref="I51:K51"/>
    <mergeCell ref="M51:O51"/>
    <mergeCell ref="Q51:S51"/>
    <mergeCell ref="D52:H52"/>
    <mergeCell ref="I52:K52"/>
    <mergeCell ref="M52:O52"/>
    <mergeCell ref="Q52:S52"/>
    <mergeCell ref="AJ40:AK40"/>
    <mergeCell ref="E42:X43"/>
    <mergeCell ref="AA42:AK46"/>
    <mergeCell ref="E46:X47"/>
    <mergeCell ref="E49:AG49"/>
    <mergeCell ref="J39:Q40"/>
    <mergeCell ref="R39:Y40"/>
    <mergeCell ref="Z39:AA39"/>
    <mergeCell ref="AB39:AC39"/>
    <mergeCell ref="AE39:AF39"/>
    <mergeCell ref="AH39:AI39"/>
    <mergeCell ref="Z40:AA40"/>
    <mergeCell ref="AB40:AC40"/>
    <mergeCell ref="AE40:AF40"/>
    <mergeCell ref="AH40:AI40"/>
    <mergeCell ref="I50:L50"/>
    <mergeCell ref="M50:P50"/>
    <mergeCell ref="Q50:T50"/>
    <mergeCell ref="U50:AA50"/>
    <mergeCell ref="AB50:AH50"/>
    <mergeCell ref="AJ38:AK38"/>
    <mergeCell ref="D35:I36"/>
    <mergeCell ref="J35:Q36"/>
    <mergeCell ref="R35:Y36"/>
    <mergeCell ref="Z35:AK36"/>
    <mergeCell ref="D37:I40"/>
    <mergeCell ref="J37:Q38"/>
    <mergeCell ref="R37:Y38"/>
    <mergeCell ref="Z37:AA37"/>
    <mergeCell ref="AB37:AC37"/>
    <mergeCell ref="AE37:AF37"/>
    <mergeCell ref="AH37:AI37"/>
    <mergeCell ref="Z38:AA38"/>
    <mergeCell ref="AB38:AC38"/>
    <mergeCell ref="AE38:AF38"/>
    <mergeCell ref="AH38:AI38"/>
    <mergeCell ref="D33:I34"/>
    <mergeCell ref="J33:Q34"/>
    <mergeCell ref="R33:Y34"/>
    <mergeCell ref="Z33:AK34"/>
    <mergeCell ref="C25:X25"/>
    <mergeCell ref="B26:C26"/>
    <mergeCell ref="D26:X28"/>
    <mergeCell ref="AA25:AK27"/>
    <mergeCell ref="AA28:AK29"/>
    <mergeCell ref="D30:X30"/>
    <mergeCell ref="E31:X31"/>
    <mergeCell ref="D32:I32"/>
    <mergeCell ref="J32:Q32"/>
    <mergeCell ref="R32:Y32"/>
    <mergeCell ref="Z32:AK32"/>
    <mergeCell ref="B23:C23"/>
    <mergeCell ref="D23:X23"/>
    <mergeCell ref="E15:X15"/>
    <mergeCell ref="E16:X16"/>
    <mergeCell ref="D17:X17"/>
    <mergeCell ref="E18:X18"/>
    <mergeCell ref="B20:C20"/>
    <mergeCell ref="D20:X20"/>
    <mergeCell ref="H22:I22"/>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0" priority="12">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11">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66A2BA33-4EDA-4D64-8E3A-49F45B148D1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6857" r:id="rId4" name="Check Box 4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186858" r:id="rId5" name="Check Box 4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186859" r:id="rId6" name="Check Box 4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186860" r:id="rId7" name="Check Box 4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186861" r:id="rId8" name="Check Box 4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186862" r:id="rId9" name="Check Box 4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186863" r:id="rId10" name="Check Box 4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186864" r:id="rId11" name="Check Box 4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186865"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186866" r:id="rId13" name="Check Box 5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186867" r:id="rId14" name="Check Box 5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186868" r:id="rId15" name="Check Box 5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186869" r:id="rId16" name="Check Box 5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186870" r:id="rId17" name="Check Box 5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186899" r:id="rId18" name="Check Box 83">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186900" r:id="rId19" name="Check Box 84">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186901" r:id="rId20" name="Check Box 85">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186902" r:id="rId21" name="Check Box 86">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186903" r:id="rId22" name="Check Box 87">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186904" r:id="rId23" name="Check Box 88">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186905" r:id="rId24" name="Check Box 89">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186906" r:id="rId25" name="Check Box 90">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186907" r:id="rId26" name="Check Box 91">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186908" r:id="rId27" name="Check Box 92">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186909" r:id="rId28" name="Check Box 93">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186910" r:id="rId29" name="Check Box 94">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186911" r:id="rId30" name="Check Box 95">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186912" r:id="rId31" name="Check Box 96">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186913" r:id="rId32" name="Check Box 97">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186914" r:id="rId33" name="Check Box 98">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186922" r:id="rId34" name="Check Box 106">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186923" r:id="rId35" name="Check Box 107">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186924" r:id="rId36" name="Check Box 108">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186925" r:id="rId37" name="Check Box 109">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186926" r:id="rId38" name="Check Box 110">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186927" r:id="rId39" name="Check Box 111">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1F62A-F3FF-404A-BC45-001507A8D043}">
  <sheetPr>
    <tabColor theme="7" tint="0.59999389629810485"/>
  </sheetPr>
  <dimension ref="A1:BP83"/>
  <sheetViews>
    <sheetView showGridLines="0" view="pageBreakPreview" zoomScaleNormal="100" zoomScaleSheetLayoutView="100" workbookViewId="0">
      <selection activeCell="AF4" sqref="AF4"/>
    </sheetView>
  </sheetViews>
  <sheetFormatPr defaultColWidth="8" defaultRowHeight="12"/>
  <cols>
    <col min="1" max="1" width="1.375" style="54" customWidth="1"/>
    <col min="2" max="2" width="1.625" style="54" customWidth="1"/>
    <col min="3" max="67" width="2.375" style="54" customWidth="1"/>
    <col min="68" max="16384" width="8" style="54"/>
  </cols>
  <sheetData>
    <row r="1" spans="1:68" ht="14.1" customHeight="1">
      <c r="A1" s="1743" t="s">
        <v>1246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N1" s="665"/>
      <c r="AO1" s="665"/>
      <c r="AP1" s="665"/>
      <c r="AQ1" s="665"/>
      <c r="AR1" s="665"/>
    </row>
    <row r="2" spans="1:68" ht="5.0999999999999996" customHeight="1" thickBot="1">
      <c r="AL2" s="64"/>
    </row>
    <row r="3" spans="1:68" ht="14.1" customHeight="1">
      <c r="B3" s="1745" t="s">
        <v>1597</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829" t="s">
        <v>118</v>
      </c>
      <c r="AA3" s="1746"/>
      <c r="AB3" s="1746"/>
      <c r="AC3" s="1746"/>
      <c r="AD3" s="1746"/>
      <c r="AE3" s="1746"/>
      <c r="AF3" s="1746"/>
      <c r="AG3" s="1746"/>
      <c r="AH3" s="1746"/>
      <c r="AI3" s="1746"/>
      <c r="AJ3" s="1746"/>
      <c r="AK3" s="1746"/>
      <c r="AL3" s="1830"/>
    </row>
    <row r="4" spans="1:68" ht="6.95" customHeight="1">
      <c r="A4" s="55"/>
      <c r="B4" s="61"/>
      <c r="E4" s="55"/>
      <c r="F4" s="55"/>
      <c r="G4" s="55"/>
      <c r="H4" s="759"/>
      <c r="I4" s="759"/>
      <c r="J4" s="759"/>
      <c r="K4" s="759"/>
      <c r="L4" s="759"/>
      <c r="M4" s="759"/>
      <c r="N4" s="759"/>
      <c r="O4" s="759"/>
      <c r="P4" s="759"/>
      <c r="Q4" s="759"/>
      <c r="R4" s="759"/>
      <c r="S4" s="55"/>
      <c r="T4" s="759"/>
      <c r="U4" s="759"/>
      <c r="V4" s="759"/>
      <c r="W4" s="759"/>
      <c r="X4" s="759"/>
      <c r="Y4" s="55"/>
      <c r="Z4" s="71"/>
      <c r="AA4" s="67"/>
      <c r="AB4" s="67"/>
      <c r="AC4" s="67"/>
      <c r="AD4" s="67"/>
      <c r="AE4" s="67"/>
      <c r="AF4" s="67"/>
      <c r="AG4" s="67"/>
      <c r="AH4" s="67"/>
      <c r="AI4" s="67"/>
      <c r="AJ4" s="118"/>
      <c r="AK4" s="847"/>
      <c r="AL4" s="962"/>
    </row>
    <row r="5" spans="1:68" ht="14.1" customHeight="1">
      <c r="A5" s="55"/>
      <c r="B5" s="61"/>
      <c r="C5" s="4502" t="s">
        <v>316</v>
      </c>
      <c r="D5" s="4502"/>
      <c r="E5" s="4502"/>
      <c r="F5" s="4502"/>
      <c r="G5" s="4502"/>
      <c r="H5" s="4502"/>
      <c r="I5" s="4502"/>
      <c r="J5" s="4502"/>
      <c r="K5" s="4502"/>
      <c r="L5" s="4502"/>
      <c r="M5" s="4502"/>
      <c r="N5" s="4502"/>
      <c r="O5" s="4502"/>
      <c r="P5" s="4502"/>
      <c r="Q5" s="4502"/>
      <c r="R5" s="4502"/>
      <c r="S5" s="4502"/>
      <c r="T5" s="4502"/>
      <c r="U5" s="4502"/>
      <c r="V5" s="4502"/>
      <c r="W5" s="4502"/>
      <c r="X5" s="4502"/>
      <c r="Y5" s="621"/>
      <c r="Z5" s="1295"/>
      <c r="AA5" s="638"/>
      <c r="AB5" s="638"/>
      <c r="AC5" s="638"/>
      <c r="AD5" s="638"/>
      <c r="AE5" s="638"/>
      <c r="AF5" s="638"/>
      <c r="AG5" s="638"/>
      <c r="AH5" s="638"/>
      <c r="AI5" s="638"/>
      <c r="AJ5" s="638"/>
      <c r="AK5" s="638"/>
      <c r="AL5" s="962"/>
    </row>
    <row r="6" spans="1:68" ht="14.1" customHeight="1">
      <c r="A6" s="55"/>
      <c r="B6" s="61"/>
      <c r="C6" s="55"/>
      <c r="E6" s="55"/>
      <c r="F6" s="55"/>
      <c r="G6" s="55"/>
      <c r="H6" s="1296"/>
      <c r="I6" s="72"/>
      <c r="J6" s="72"/>
      <c r="K6" s="759"/>
      <c r="L6" s="1297"/>
      <c r="M6" s="1296"/>
      <c r="N6" s="55"/>
      <c r="O6" s="55"/>
      <c r="P6" s="55"/>
      <c r="Q6" s="55"/>
      <c r="R6" s="72"/>
      <c r="S6" s="72"/>
      <c r="T6" s="58"/>
      <c r="U6" s="73"/>
      <c r="V6" s="73"/>
      <c r="W6" s="55"/>
      <c r="X6" s="55"/>
      <c r="Y6" s="621"/>
      <c r="Z6" s="1298"/>
      <c r="AA6" s="638"/>
      <c r="AB6" s="638"/>
      <c r="AC6" s="638"/>
      <c r="AD6" s="638"/>
      <c r="AE6" s="638"/>
      <c r="AF6" s="638"/>
      <c r="AG6" s="638"/>
      <c r="AH6" s="638"/>
      <c r="AI6" s="638"/>
      <c r="AJ6" s="638"/>
      <c r="AK6" s="638"/>
      <c r="AL6" s="962"/>
    </row>
    <row r="7" spans="1:68" ht="14.1" customHeight="1">
      <c r="A7" s="55"/>
      <c r="B7" s="2785" t="s">
        <v>454</v>
      </c>
      <c r="C7" s="2602"/>
      <c r="D7" s="2000" t="s">
        <v>608</v>
      </c>
      <c r="E7" s="2000"/>
      <c r="F7" s="2000"/>
      <c r="G7" s="2000"/>
      <c r="H7" s="2000"/>
      <c r="I7" s="2000"/>
      <c r="J7" s="2000"/>
      <c r="K7" s="2000"/>
      <c r="L7" s="2000"/>
      <c r="M7" s="2000"/>
      <c r="N7" s="2000"/>
      <c r="O7" s="2000"/>
      <c r="P7" s="2000"/>
      <c r="Q7" s="2000"/>
      <c r="R7" s="2000"/>
      <c r="S7" s="2000"/>
      <c r="T7" s="2000"/>
      <c r="U7" s="2000"/>
      <c r="V7" s="2000"/>
      <c r="W7" s="2000"/>
      <c r="X7" s="2000"/>
      <c r="Y7" s="621"/>
      <c r="Z7" s="552" t="s">
        <v>127</v>
      </c>
      <c r="AA7" s="1812" t="s">
        <v>818</v>
      </c>
      <c r="AB7" s="1812"/>
      <c r="AC7" s="1812"/>
      <c r="AD7" s="1812"/>
      <c r="AE7" s="1812"/>
      <c r="AF7" s="1812"/>
      <c r="AG7" s="1812"/>
      <c r="AH7" s="1812"/>
      <c r="AI7" s="1812"/>
      <c r="AJ7" s="1812"/>
      <c r="AK7" s="1812"/>
      <c r="AL7" s="962"/>
    </row>
    <row r="8" spans="1:68" ht="14.1" customHeight="1">
      <c r="A8" s="55"/>
      <c r="B8" s="66"/>
      <c r="D8" s="2000"/>
      <c r="E8" s="2000"/>
      <c r="F8" s="2000"/>
      <c r="G8" s="2000"/>
      <c r="H8" s="2000"/>
      <c r="I8" s="2000"/>
      <c r="J8" s="2000"/>
      <c r="K8" s="2000"/>
      <c r="L8" s="2000"/>
      <c r="M8" s="2000"/>
      <c r="N8" s="2000"/>
      <c r="O8" s="2000"/>
      <c r="P8" s="2000"/>
      <c r="Q8" s="2000"/>
      <c r="R8" s="2000"/>
      <c r="S8" s="2000"/>
      <c r="T8" s="2000"/>
      <c r="U8" s="2000"/>
      <c r="V8" s="2000"/>
      <c r="W8" s="2000"/>
      <c r="X8" s="2000"/>
      <c r="Y8" s="621"/>
      <c r="Z8" s="63"/>
      <c r="AA8" s="1812"/>
      <c r="AB8" s="1812"/>
      <c r="AC8" s="1812"/>
      <c r="AD8" s="1812"/>
      <c r="AE8" s="1812"/>
      <c r="AF8" s="1812"/>
      <c r="AG8" s="1812"/>
      <c r="AH8" s="1812"/>
      <c r="AI8" s="1812"/>
      <c r="AJ8" s="1812"/>
      <c r="AK8" s="1812"/>
      <c r="AL8" s="962"/>
    </row>
    <row r="9" spans="1:68" ht="14.1" customHeight="1">
      <c r="A9" s="55"/>
      <c r="B9" s="61"/>
      <c r="C9" s="55"/>
      <c r="Y9" s="621"/>
      <c r="Z9" s="552" t="s">
        <v>15</v>
      </c>
      <c r="AA9" s="1812" t="s">
        <v>817</v>
      </c>
      <c r="AB9" s="1812"/>
      <c r="AC9" s="1812"/>
      <c r="AD9" s="1812"/>
      <c r="AE9" s="1812"/>
      <c r="AF9" s="1812"/>
      <c r="AG9" s="1812"/>
      <c r="AH9" s="1812"/>
      <c r="AI9" s="1812"/>
      <c r="AJ9" s="1812"/>
      <c r="AK9" s="1812"/>
      <c r="AL9" s="640"/>
    </row>
    <row r="10" spans="1:68" ht="14.1" customHeight="1">
      <c r="A10" s="55"/>
      <c r="B10" s="1814" t="s">
        <v>453</v>
      </c>
      <c r="C10" s="1675"/>
      <c r="D10" s="2000" t="s">
        <v>609</v>
      </c>
      <c r="E10" s="2000"/>
      <c r="F10" s="2000"/>
      <c r="G10" s="2000"/>
      <c r="H10" s="2000"/>
      <c r="I10" s="2000"/>
      <c r="J10" s="2000"/>
      <c r="K10" s="2000"/>
      <c r="L10" s="2000"/>
      <c r="M10" s="2000"/>
      <c r="N10" s="2000"/>
      <c r="O10" s="2000"/>
      <c r="P10" s="2000"/>
      <c r="Q10" s="2000"/>
      <c r="R10" s="2000"/>
      <c r="S10" s="2000"/>
      <c r="T10" s="2000"/>
      <c r="U10" s="2000"/>
      <c r="V10" s="2000"/>
      <c r="W10" s="2000"/>
      <c r="X10" s="2000"/>
      <c r="Y10" s="621"/>
      <c r="Z10" s="63"/>
      <c r="AA10" s="1812"/>
      <c r="AB10" s="1812"/>
      <c r="AC10" s="1812"/>
      <c r="AD10" s="1812"/>
      <c r="AE10" s="1812"/>
      <c r="AF10" s="1812"/>
      <c r="AG10" s="1812"/>
      <c r="AH10" s="1812"/>
      <c r="AI10" s="1812"/>
      <c r="AJ10" s="1812"/>
      <c r="AK10" s="1812"/>
      <c r="AL10" s="640"/>
    </row>
    <row r="11" spans="1:68" ht="14.1" customHeight="1">
      <c r="A11" s="55"/>
      <c r="B11" s="66"/>
      <c r="D11" s="2000"/>
      <c r="E11" s="2000"/>
      <c r="F11" s="2000"/>
      <c r="G11" s="2000"/>
      <c r="H11" s="2000"/>
      <c r="I11" s="2000"/>
      <c r="J11" s="2000"/>
      <c r="K11" s="2000"/>
      <c r="L11" s="2000"/>
      <c r="M11" s="2000"/>
      <c r="N11" s="2000"/>
      <c r="O11" s="2000"/>
      <c r="P11" s="2000"/>
      <c r="Q11" s="2000"/>
      <c r="R11" s="2000"/>
      <c r="S11" s="2000"/>
      <c r="T11" s="2000"/>
      <c r="U11" s="2000"/>
      <c r="V11" s="2000"/>
      <c r="W11" s="2000"/>
      <c r="X11" s="2000"/>
      <c r="Y11" s="621"/>
      <c r="Z11" s="889" t="s">
        <v>15</v>
      </c>
      <c r="AA11" s="1632" t="s">
        <v>911</v>
      </c>
      <c r="AB11" s="1632"/>
      <c r="AC11" s="1632"/>
      <c r="AD11" s="1632"/>
      <c r="AE11" s="1632"/>
      <c r="AF11" s="1632"/>
      <c r="AG11" s="1632"/>
      <c r="AH11" s="1632"/>
      <c r="AI11" s="1632"/>
      <c r="AJ11" s="1632"/>
      <c r="AK11" s="1632"/>
      <c r="AL11" s="640"/>
      <c r="AN11" s="2000" t="s">
        <v>785</v>
      </c>
      <c r="AO11" s="2000"/>
      <c r="AP11" s="2000"/>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row>
    <row r="12" spans="1:68" ht="14.1" customHeight="1">
      <c r="A12" s="55"/>
      <c r="B12" s="61"/>
      <c r="C12" s="55"/>
      <c r="D12" s="531" t="s">
        <v>590</v>
      </c>
      <c r="E12" s="1815" t="s">
        <v>1045</v>
      </c>
      <c r="F12" s="1815"/>
      <c r="G12" s="1815"/>
      <c r="H12" s="1815"/>
      <c r="I12" s="1815"/>
      <c r="J12" s="1815"/>
      <c r="K12" s="1815"/>
      <c r="L12" s="1815"/>
      <c r="M12" s="1815"/>
      <c r="N12" s="1815"/>
      <c r="O12" s="1815"/>
      <c r="P12" s="1815"/>
      <c r="Q12" s="1815"/>
      <c r="R12" s="1815"/>
      <c r="S12" s="1815"/>
      <c r="T12" s="1815"/>
      <c r="U12" s="1815"/>
      <c r="V12" s="1815"/>
      <c r="W12" s="1815"/>
      <c r="X12" s="1815"/>
      <c r="Y12" s="1194"/>
      <c r="Z12" s="889" t="s">
        <v>127</v>
      </c>
      <c r="AA12" s="2163" t="s">
        <v>998</v>
      </c>
      <c r="AB12" s="2163"/>
      <c r="AC12" s="2163"/>
      <c r="AD12" s="2163"/>
      <c r="AE12" s="2163"/>
      <c r="AF12" s="2163"/>
      <c r="AG12" s="2163"/>
      <c r="AH12" s="2163"/>
      <c r="AI12" s="2163"/>
      <c r="AJ12" s="2163"/>
      <c r="AK12" s="2163"/>
      <c r="AL12" s="640"/>
      <c r="AN12" s="4103" t="s">
        <v>1548</v>
      </c>
      <c r="AO12" s="4104"/>
      <c r="AP12" s="4104"/>
      <c r="AQ12" s="4104"/>
      <c r="AR12" s="4104"/>
      <c r="AS12" s="4104"/>
      <c r="AT12" s="4104"/>
      <c r="AU12" s="4104"/>
      <c r="AV12" s="4104"/>
      <c r="AW12" s="4104"/>
      <c r="AX12" s="4104"/>
      <c r="AY12" s="4104"/>
      <c r="AZ12" s="4104"/>
      <c r="BA12" s="4104"/>
      <c r="BB12" s="4104"/>
      <c r="BC12" s="4104"/>
      <c r="BD12" s="4104"/>
      <c r="BE12" s="4104"/>
      <c r="BF12" s="4104"/>
      <c r="BG12" s="4104"/>
      <c r="BH12" s="4104"/>
      <c r="BI12" s="4104"/>
      <c r="BJ12" s="4104"/>
      <c r="BK12" s="4104"/>
      <c r="BL12" s="4104"/>
      <c r="BM12" s="4104"/>
      <c r="BN12" s="4104"/>
      <c r="BO12" s="4104"/>
      <c r="BP12" s="4105"/>
    </row>
    <row r="13" spans="1:68" ht="14.1" customHeight="1">
      <c r="A13" s="55"/>
      <c r="B13" s="61"/>
      <c r="C13" s="531"/>
      <c r="Y13" s="1194"/>
      <c r="Z13" s="587" t="s">
        <v>127</v>
      </c>
      <c r="AA13" s="1812" t="s">
        <v>1093</v>
      </c>
      <c r="AB13" s="1812"/>
      <c r="AC13" s="1812"/>
      <c r="AD13" s="1812"/>
      <c r="AE13" s="1812"/>
      <c r="AF13" s="1812"/>
      <c r="AG13" s="1812"/>
      <c r="AH13" s="1812"/>
      <c r="AI13" s="1812"/>
      <c r="AJ13" s="1812"/>
      <c r="AK13" s="1812"/>
      <c r="AL13" s="640"/>
      <c r="AN13" s="4106" t="s">
        <v>1092</v>
      </c>
      <c r="AO13" s="4107"/>
      <c r="AP13" s="4107"/>
      <c r="AQ13" s="4107"/>
      <c r="AR13" s="4107"/>
      <c r="AS13" s="4107"/>
      <c r="AT13" s="4107"/>
      <c r="AU13" s="4107"/>
      <c r="AV13" s="4107"/>
      <c r="AW13" s="4107"/>
      <c r="AX13" s="4107"/>
      <c r="AY13" s="4107"/>
      <c r="AZ13" s="4107"/>
      <c r="BA13" s="4107"/>
      <c r="BB13" s="4107"/>
      <c r="BC13" s="4107"/>
      <c r="BD13" s="4107"/>
      <c r="BE13" s="4107"/>
      <c r="BF13" s="4107"/>
      <c r="BG13" s="4107"/>
      <c r="BH13" s="4107"/>
      <c r="BI13" s="4107"/>
      <c r="BJ13" s="4107"/>
      <c r="BK13" s="4107"/>
      <c r="BL13" s="4107"/>
      <c r="BM13" s="4107"/>
      <c r="BN13" s="4107"/>
      <c r="BO13" s="4107"/>
      <c r="BP13" s="4108"/>
    </row>
    <row r="14" spans="1:68" ht="14.1" customHeight="1">
      <c r="A14" s="55"/>
      <c r="B14" s="66"/>
      <c r="Y14" s="1194"/>
      <c r="Z14" s="63"/>
      <c r="AA14" s="1812"/>
      <c r="AB14" s="1812"/>
      <c r="AC14" s="1812"/>
      <c r="AD14" s="1812"/>
      <c r="AE14" s="1812"/>
      <c r="AF14" s="1812"/>
      <c r="AG14" s="1812"/>
      <c r="AH14" s="1812"/>
      <c r="AI14" s="1812"/>
      <c r="AJ14" s="1812"/>
      <c r="AK14" s="1812"/>
      <c r="AL14" s="670"/>
      <c r="AN14" s="4106"/>
      <c r="AO14" s="4107"/>
      <c r="AP14" s="4107"/>
      <c r="AQ14" s="4107"/>
      <c r="AR14" s="4107"/>
      <c r="AS14" s="4107"/>
      <c r="AT14" s="4107"/>
      <c r="AU14" s="4107"/>
      <c r="AV14" s="4107"/>
      <c r="AW14" s="4107"/>
      <c r="AX14" s="4107"/>
      <c r="AY14" s="4107"/>
      <c r="AZ14" s="4107"/>
      <c r="BA14" s="4107"/>
      <c r="BB14" s="4107"/>
      <c r="BC14" s="4107"/>
      <c r="BD14" s="4107"/>
      <c r="BE14" s="4107"/>
      <c r="BF14" s="4107"/>
      <c r="BG14" s="4107"/>
      <c r="BH14" s="4107"/>
      <c r="BI14" s="4107"/>
      <c r="BJ14" s="4107"/>
      <c r="BK14" s="4107"/>
      <c r="BL14" s="4107"/>
      <c r="BM14" s="4107"/>
      <c r="BN14" s="4107"/>
      <c r="BO14" s="4107"/>
      <c r="BP14" s="4108"/>
    </row>
    <row r="15" spans="1:68" ht="14.1" customHeight="1">
      <c r="A15" s="55"/>
      <c r="B15" s="1814" t="s">
        <v>448</v>
      </c>
      <c r="C15" s="1675"/>
      <c r="D15" s="1815" t="s">
        <v>610</v>
      </c>
      <c r="E15" s="1815"/>
      <c r="F15" s="1815"/>
      <c r="G15" s="1815"/>
      <c r="H15" s="1815"/>
      <c r="I15" s="1815"/>
      <c r="J15" s="1815"/>
      <c r="K15" s="1815"/>
      <c r="L15" s="1815"/>
      <c r="M15" s="1815"/>
      <c r="N15" s="1815"/>
      <c r="O15" s="1815"/>
      <c r="P15" s="1815"/>
      <c r="Q15" s="1815"/>
      <c r="R15" s="1815"/>
      <c r="S15" s="1815"/>
      <c r="T15" s="1815"/>
      <c r="U15" s="1815"/>
      <c r="V15" s="1815"/>
      <c r="W15" s="1815"/>
      <c r="X15" s="1815"/>
      <c r="Y15" s="1194"/>
      <c r="Z15" s="889"/>
      <c r="AA15" s="1812"/>
      <c r="AB15" s="1812"/>
      <c r="AC15" s="1812"/>
      <c r="AD15" s="1812"/>
      <c r="AE15" s="1812"/>
      <c r="AF15" s="1812"/>
      <c r="AG15" s="1812"/>
      <c r="AH15" s="1812"/>
      <c r="AI15" s="1812"/>
      <c r="AJ15" s="1812"/>
      <c r="AK15" s="1812"/>
      <c r="AL15" s="670"/>
      <c r="AN15" s="4106"/>
      <c r="AO15" s="4107"/>
      <c r="AP15" s="4107"/>
      <c r="AQ15" s="4107"/>
      <c r="AR15" s="4107"/>
      <c r="AS15" s="4107"/>
      <c r="AT15" s="4107"/>
      <c r="AU15" s="4107"/>
      <c r="AV15" s="4107"/>
      <c r="AW15" s="4107"/>
      <c r="AX15" s="4107"/>
      <c r="AY15" s="4107"/>
      <c r="AZ15" s="4107"/>
      <c r="BA15" s="4107"/>
      <c r="BB15" s="4107"/>
      <c r="BC15" s="4107"/>
      <c r="BD15" s="4107"/>
      <c r="BE15" s="4107"/>
      <c r="BF15" s="4107"/>
      <c r="BG15" s="4107"/>
      <c r="BH15" s="4107"/>
      <c r="BI15" s="4107"/>
      <c r="BJ15" s="4107"/>
      <c r="BK15" s="4107"/>
      <c r="BL15" s="4107"/>
      <c r="BM15" s="4107"/>
      <c r="BN15" s="4107"/>
      <c r="BO15" s="4107"/>
      <c r="BP15" s="4108"/>
    </row>
    <row r="16" spans="1:68" ht="14.1" customHeight="1">
      <c r="A16" s="55"/>
      <c r="B16" s="61"/>
      <c r="C16" s="55"/>
      <c r="F16" s="55"/>
      <c r="Z16" s="63"/>
      <c r="AL16" s="670"/>
      <c r="AN16" s="4106"/>
      <c r="AO16" s="4107"/>
      <c r="AP16" s="4107"/>
      <c r="AQ16" s="4107"/>
      <c r="AR16" s="4107"/>
      <c r="AS16" s="4107"/>
      <c r="AT16" s="4107"/>
      <c r="AU16" s="4107"/>
      <c r="AV16" s="4107"/>
      <c r="AW16" s="4107"/>
      <c r="AX16" s="4107"/>
      <c r="AY16" s="4107"/>
      <c r="AZ16" s="4107"/>
      <c r="BA16" s="4107"/>
      <c r="BB16" s="4107"/>
      <c r="BC16" s="4107"/>
      <c r="BD16" s="4107"/>
      <c r="BE16" s="4107"/>
      <c r="BF16" s="4107"/>
      <c r="BG16" s="4107"/>
      <c r="BH16" s="4107"/>
      <c r="BI16" s="4107"/>
      <c r="BJ16" s="4107"/>
      <c r="BK16" s="4107"/>
      <c r="BL16" s="4107"/>
      <c r="BM16" s="4107"/>
      <c r="BN16" s="4107"/>
      <c r="BO16" s="4107"/>
      <c r="BP16" s="4108"/>
    </row>
    <row r="17" spans="1:68" ht="14.1" customHeight="1">
      <c r="A17" s="55"/>
      <c r="B17" s="66"/>
      <c r="Y17" s="79"/>
      <c r="Z17" s="63"/>
      <c r="AL17" s="670"/>
      <c r="AN17" s="4106"/>
      <c r="AO17" s="4107"/>
      <c r="AP17" s="4107"/>
      <c r="AQ17" s="4107"/>
      <c r="AR17" s="4107"/>
      <c r="AS17" s="4107"/>
      <c r="AT17" s="4107"/>
      <c r="AU17" s="4107"/>
      <c r="AV17" s="4107"/>
      <c r="AW17" s="4107"/>
      <c r="AX17" s="4107"/>
      <c r="AY17" s="4107"/>
      <c r="AZ17" s="4107"/>
      <c r="BA17" s="4107"/>
      <c r="BB17" s="4107"/>
      <c r="BC17" s="4107"/>
      <c r="BD17" s="4107"/>
      <c r="BE17" s="4107"/>
      <c r="BF17" s="4107"/>
      <c r="BG17" s="4107"/>
      <c r="BH17" s="4107"/>
      <c r="BI17" s="4107"/>
      <c r="BJ17" s="4107"/>
      <c r="BK17" s="4107"/>
      <c r="BL17" s="4107"/>
      <c r="BM17" s="4107"/>
      <c r="BN17" s="4107"/>
      <c r="BO17" s="4107"/>
      <c r="BP17" s="4108"/>
    </row>
    <row r="18" spans="1:68" ht="14.1" customHeight="1">
      <c r="A18" s="55"/>
      <c r="B18" s="1299"/>
      <c r="C18" s="4627" t="s">
        <v>387</v>
      </c>
      <c r="D18" s="4627"/>
      <c r="E18" s="4627"/>
      <c r="F18" s="4627"/>
      <c r="G18" s="4627"/>
      <c r="H18" s="4627"/>
      <c r="I18" s="4627"/>
      <c r="J18" s="4627"/>
      <c r="K18" s="4627"/>
      <c r="L18" s="4627"/>
      <c r="M18" s="4627"/>
      <c r="N18" s="4627"/>
      <c r="O18" s="4627"/>
      <c r="P18" s="4627"/>
      <c r="Q18" s="4627"/>
      <c r="R18" s="4627"/>
      <c r="S18" s="4627"/>
      <c r="T18" s="4627"/>
      <c r="U18" s="4627"/>
      <c r="V18" s="4627"/>
      <c r="W18" s="4627"/>
      <c r="X18" s="4627"/>
      <c r="Y18" s="1300"/>
      <c r="Z18" s="1301"/>
      <c r="AI18" s="584"/>
      <c r="AJ18" s="584"/>
      <c r="AK18" s="584"/>
      <c r="AL18" s="670"/>
      <c r="AN18" s="4103" t="s">
        <v>1090</v>
      </c>
      <c r="AO18" s="4104"/>
      <c r="AP18" s="4104"/>
      <c r="AQ18" s="4104"/>
      <c r="AR18" s="4104"/>
      <c r="AS18" s="4104"/>
      <c r="AT18" s="4104"/>
      <c r="AU18" s="4104"/>
      <c r="AV18" s="4104"/>
      <c r="AW18" s="4104"/>
      <c r="AX18" s="4104"/>
      <c r="AY18" s="4104"/>
      <c r="AZ18" s="4104"/>
      <c r="BA18" s="4104"/>
      <c r="BB18" s="4104"/>
      <c r="BC18" s="4104"/>
      <c r="BD18" s="4104"/>
      <c r="BE18" s="4104"/>
      <c r="BF18" s="4104"/>
      <c r="BG18" s="4104"/>
      <c r="BH18" s="4104"/>
      <c r="BI18" s="4104"/>
      <c r="BJ18" s="4104"/>
      <c r="BK18" s="4104"/>
      <c r="BL18" s="4104"/>
      <c r="BM18" s="4104"/>
      <c r="BN18" s="4104"/>
      <c r="BO18" s="4104"/>
      <c r="BP18" s="4105"/>
    </row>
    <row r="19" spans="1:68" ht="14.1" customHeight="1">
      <c r="A19" s="55"/>
      <c r="B19" s="1299"/>
      <c r="C19" s="1300"/>
      <c r="D19" s="1300"/>
      <c r="E19" s="1300"/>
      <c r="F19" s="1300"/>
      <c r="G19" s="1300"/>
      <c r="H19" s="1300"/>
      <c r="I19" s="1300"/>
      <c r="J19" s="1300"/>
      <c r="K19" s="1300"/>
      <c r="L19" s="1300"/>
      <c r="M19" s="1300"/>
      <c r="N19" s="1300"/>
      <c r="O19" s="1300"/>
      <c r="P19" s="1300"/>
      <c r="Q19" s="1300"/>
      <c r="R19" s="1300"/>
      <c r="S19" s="1300"/>
      <c r="T19" s="1300"/>
      <c r="U19" s="1300"/>
      <c r="V19" s="1300"/>
      <c r="W19" s="1300"/>
      <c r="X19" s="1300"/>
      <c r="Y19" s="1300"/>
      <c r="Z19" s="1301"/>
      <c r="AI19" s="584"/>
      <c r="AJ19" s="584"/>
      <c r="AK19" s="584"/>
      <c r="AL19" s="670"/>
      <c r="AN19" s="4106" t="s">
        <v>1091</v>
      </c>
      <c r="AO19" s="4107"/>
      <c r="AP19" s="4107"/>
      <c r="AQ19" s="4107"/>
      <c r="AR19" s="4107"/>
      <c r="AS19" s="4107"/>
      <c r="AT19" s="4107"/>
      <c r="AU19" s="4107"/>
      <c r="AV19" s="4107"/>
      <c r="AW19" s="4107"/>
      <c r="AX19" s="4107"/>
      <c r="AY19" s="4107"/>
      <c r="AZ19" s="4107"/>
      <c r="BA19" s="4107"/>
      <c r="BB19" s="4107"/>
      <c r="BC19" s="4107"/>
      <c r="BD19" s="4107"/>
      <c r="BE19" s="4107"/>
      <c r="BF19" s="4107"/>
      <c r="BG19" s="4107"/>
      <c r="BH19" s="4107"/>
      <c r="BI19" s="4107"/>
      <c r="BJ19" s="4107"/>
      <c r="BK19" s="4107"/>
      <c r="BL19" s="4107"/>
      <c r="BM19" s="4107"/>
      <c r="BN19" s="4107"/>
      <c r="BO19" s="4107"/>
      <c r="BP19" s="4108"/>
    </row>
    <row r="20" spans="1:68" ht="14.1" customHeight="1">
      <c r="A20" s="55"/>
      <c r="B20" s="4628" t="s">
        <v>454</v>
      </c>
      <c r="C20" s="4629"/>
      <c r="D20" s="4630" t="s">
        <v>1425</v>
      </c>
      <c r="E20" s="4630"/>
      <c r="F20" s="4630"/>
      <c r="G20" s="4630"/>
      <c r="H20" s="4630"/>
      <c r="I20" s="4630"/>
      <c r="J20" s="4630"/>
      <c r="K20" s="4630"/>
      <c r="L20" s="4630"/>
      <c r="M20" s="4630"/>
      <c r="N20" s="4630"/>
      <c r="O20" s="4630"/>
      <c r="P20" s="4630"/>
      <c r="Q20" s="4630"/>
      <c r="R20" s="4630"/>
      <c r="S20" s="4630"/>
      <c r="T20" s="4630"/>
      <c r="U20" s="4630"/>
      <c r="V20" s="4630"/>
      <c r="W20" s="4630"/>
      <c r="X20" s="4630"/>
      <c r="Y20" s="1303"/>
      <c r="Z20" s="1304" t="s">
        <v>127</v>
      </c>
      <c r="AA20" s="4631" t="s">
        <v>1258</v>
      </c>
      <c r="AB20" s="4631"/>
      <c r="AC20" s="4631"/>
      <c r="AD20" s="4631"/>
      <c r="AE20" s="4631"/>
      <c r="AF20" s="4631"/>
      <c r="AG20" s="4631"/>
      <c r="AH20" s="4631"/>
      <c r="AI20" s="4631"/>
      <c r="AJ20" s="4631"/>
      <c r="AK20" s="4631"/>
      <c r="AL20" s="670"/>
      <c r="AN20" s="4106"/>
      <c r="AO20" s="4107"/>
      <c r="AP20" s="4107"/>
      <c r="AQ20" s="4107"/>
      <c r="AR20" s="4107"/>
      <c r="AS20" s="4107"/>
      <c r="AT20" s="4107"/>
      <c r="AU20" s="4107"/>
      <c r="AV20" s="4107"/>
      <c r="AW20" s="4107"/>
      <c r="AX20" s="4107"/>
      <c r="AY20" s="4107"/>
      <c r="AZ20" s="4107"/>
      <c r="BA20" s="4107"/>
      <c r="BB20" s="4107"/>
      <c r="BC20" s="4107"/>
      <c r="BD20" s="4107"/>
      <c r="BE20" s="4107"/>
      <c r="BF20" s="4107"/>
      <c r="BG20" s="4107"/>
      <c r="BH20" s="4107"/>
      <c r="BI20" s="4107"/>
      <c r="BJ20" s="4107"/>
      <c r="BK20" s="4107"/>
      <c r="BL20" s="4107"/>
      <c r="BM20" s="4107"/>
      <c r="BN20" s="4107"/>
      <c r="BO20" s="4107"/>
      <c r="BP20" s="4108"/>
    </row>
    <row r="21" spans="1:68" ht="14.1" customHeight="1">
      <c r="A21" s="55"/>
      <c r="B21" s="1305"/>
      <c r="C21" s="1302"/>
      <c r="D21" s="4630"/>
      <c r="E21" s="4630"/>
      <c r="F21" s="4630"/>
      <c r="G21" s="4630"/>
      <c r="H21" s="4630"/>
      <c r="I21" s="4630"/>
      <c r="J21" s="4630"/>
      <c r="K21" s="4630"/>
      <c r="L21" s="4630"/>
      <c r="M21" s="4630"/>
      <c r="N21" s="4630"/>
      <c r="O21" s="4630"/>
      <c r="P21" s="4630"/>
      <c r="Q21" s="4630"/>
      <c r="R21" s="4630"/>
      <c r="S21" s="4630"/>
      <c r="T21" s="4630"/>
      <c r="U21" s="4630"/>
      <c r="V21" s="4630"/>
      <c r="W21" s="4630"/>
      <c r="X21" s="4630"/>
      <c r="Y21" s="1303"/>
      <c r="Z21" s="1306"/>
      <c r="AA21" s="4631"/>
      <c r="AB21" s="4631"/>
      <c r="AC21" s="4631"/>
      <c r="AD21" s="4631"/>
      <c r="AE21" s="4631"/>
      <c r="AF21" s="4631"/>
      <c r="AG21" s="4631"/>
      <c r="AH21" s="4631"/>
      <c r="AI21" s="4631"/>
      <c r="AJ21" s="4631"/>
      <c r="AK21" s="4631"/>
      <c r="AL21" s="670"/>
      <c r="AN21" s="4106"/>
      <c r="AO21" s="4107"/>
      <c r="AP21" s="4107"/>
      <c r="AQ21" s="4107"/>
      <c r="AR21" s="4107"/>
      <c r="AS21" s="4107"/>
      <c r="AT21" s="4107"/>
      <c r="AU21" s="4107"/>
      <c r="AV21" s="4107"/>
      <c r="AW21" s="4107"/>
      <c r="AX21" s="4107"/>
      <c r="AY21" s="4107"/>
      <c r="AZ21" s="4107"/>
      <c r="BA21" s="4107"/>
      <c r="BB21" s="4107"/>
      <c r="BC21" s="4107"/>
      <c r="BD21" s="4107"/>
      <c r="BE21" s="4107"/>
      <c r="BF21" s="4107"/>
      <c r="BG21" s="4107"/>
      <c r="BH21" s="4107"/>
      <c r="BI21" s="4107"/>
      <c r="BJ21" s="4107"/>
      <c r="BK21" s="4107"/>
      <c r="BL21" s="4107"/>
      <c r="BM21" s="4107"/>
      <c r="BN21" s="4107"/>
      <c r="BO21" s="4107"/>
      <c r="BP21" s="4108"/>
    </row>
    <row r="22" spans="1:68" ht="14.1" customHeight="1">
      <c r="A22" s="55"/>
      <c r="B22" s="61"/>
      <c r="D22" s="580"/>
      <c r="E22" s="596"/>
      <c r="F22" s="72"/>
      <c r="G22" s="72"/>
      <c r="H22" s="72"/>
      <c r="I22" s="72"/>
      <c r="J22" s="72"/>
      <c r="K22" s="72"/>
      <c r="L22" s="72"/>
      <c r="M22" s="72"/>
      <c r="N22" s="72"/>
      <c r="O22" s="72"/>
      <c r="P22" s="72"/>
      <c r="Q22" s="72"/>
      <c r="R22" s="72"/>
      <c r="S22" s="72"/>
      <c r="T22" s="72"/>
      <c r="U22" s="72"/>
      <c r="V22" s="72"/>
      <c r="W22" s="72"/>
      <c r="X22" s="72"/>
      <c r="Y22" s="55"/>
      <c r="Z22" s="1306"/>
      <c r="AA22" s="4631"/>
      <c r="AB22" s="4631"/>
      <c r="AC22" s="4631"/>
      <c r="AD22" s="4631"/>
      <c r="AE22" s="4631"/>
      <c r="AF22" s="4631"/>
      <c r="AG22" s="4631"/>
      <c r="AH22" s="4631"/>
      <c r="AI22" s="4631"/>
      <c r="AJ22" s="4631"/>
      <c r="AK22" s="4631"/>
      <c r="AL22" s="670"/>
      <c r="AN22" s="4106"/>
      <c r="AO22" s="4107"/>
      <c r="AP22" s="4107"/>
      <c r="AQ22" s="4107"/>
      <c r="AR22" s="4107"/>
      <c r="AS22" s="4107"/>
      <c r="AT22" s="4107"/>
      <c r="AU22" s="4107"/>
      <c r="AV22" s="4107"/>
      <c r="AW22" s="4107"/>
      <c r="AX22" s="4107"/>
      <c r="AY22" s="4107"/>
      <c r="AZ22" s="4107"/>
      <c r="BA22" s="4107"/>
      <c r="BB22" s="4107"/>
      <c r="BC22" s="4107"/>
      <c r="BD22" s="4107"/>
      <c r="BE22" s="4107"/>
      <c r="BF22" s="4107"/>
      <c r="BG22" s="4107"/>
      <c r="BH22" s="4107"/>
      <c r="BI22" s="4107"/>
      <c r="BJ22" s="4107"/>
      <c r="BK22" s="4107"/>
      <c r="BL22" s="4107"/>
      <c r="BM22" s="4107"/>
      <c r="BN22" s="4107"/>
      <c r="BO22" s="4107"/>
      <c r="BP22" s="4108"/>
    </row>
    <row r="23" spans="1:68" ht="14.1" customHeight="1">
      <c r="A23" s="55"/>
      <c r="B23" s="4625" t="s">
        <v>453</v>
      </c>
      <c r="C23" s="4632"/>
      <c r="D23" s="4633" t="s">
        <v>1266</v>
      </c>
      <c r="E23" s="4633"/>
      <c r="F23" s="4633"/>
      <c r="G23" s="4633"/>
      <c r="H23" s="4633"/>
      <c r="I23" s="4633"/>
      <c r="J23" s="4633"/>
      <c r="K23" s="4633"/>
      <c r="L23" s="4633"/>
      <c r="M23" s="4633"/>
      <c r="N23" s="4633"/>
      <c r="O23" s="4633"/>
      <c r="P23" s="4633"/>
      <c r="Q23" s="4633"/>
      <c r="R23" s="4633"/>
      <c r="S23" s="4633"/>
      <c r="T23" s="4633"/>
      <c r="U23" s="4633"/>
      <c r="V23" s="4633"/>
      <c r="W23" s="4633"/>
      <c r="X23" s="4633"/>
      <c r="Y23" s="1307"/>
      <c r="Z23" s="63"/>
      <c r="AI23" s="584"/>
      <c r="AJ23" s="745"/>
      <c r="AK23" s="745"/>
      <c r="AL23" s="670"/>
      <c r="AN23" s="4106"/>
      <c r="AO23" s="4107"/>
      <c r="AP23" s="4107"/>
      <c r="AQ23" s="4107"/>
      <c r="AR23" s="4107"/>
      <c r="AS23" s="4107"/>
      <c r="AT23" s="4107"/>
      <c r="AU23" s="4107"/>
      <c r="AV23" s="4107"/>
      <c r="AW23" s="4107"/>
      <c r="AX23" s="4107"/>
      <c r="AY23" s="4107"/>
      <c r="AZ23" s="4107"/>
      <c r="BA23" s="4107"/>
      <c r="BB23" s="4107"/>
      <c r="BC23" s="4107"/>
      <c r="BD23" s="4107"/>
      <c r="BE23" s="4107"/>
      <c r="BF23" s="4107"/>
      <c r="BG23" s="4107"/>
      <c r="BH23" s="4107"/>
      <c r="BI23" s="4107"/>
      <c r="BJ23" s="4107"/>
      <c r="BK23" s="4107"/>
      <c r="BL23" s="4107"/>
      <c r="BM23" s="4107"/>
      <c r="BN23" s="4107"/>
      <c r="BO23" s="4107"/>
      <c r="BP23" s="4108"/>
    </row>
    <row r="24" spans="1:68" ht="14.1" customHeight="1">
      <c r="A24" s="55"/>
      <c r="B24" s="61"/>
      <c r="C24" s="55"/>
      <c r="D24" s="1307"/>
      <c r="E24" s="4634" t="s">
        <v>762</v>
      </c>
      <c r="F24" s="4634"/>
      <c r="G24" s="4634"/>
      <c r="H24" s="4634"/>
      <c r="I24" s="4634"/>
      <c r="J24" s="4634"/>
      <c r="K24" s="4634"/>
      <c r="L24" s="4634"/>
      <c r="M24" s="4634"/>
      <c r="N24" s="1307"/>
      <c r="O24" s="4634" t="s">
        <v>764</v>
      </c>
      <c r="P24" s="4634"/>
      <c r="Q24" s="4634"/>
      <c r="R24" s="4634"/>
      <c r="S24" s="4634"/>
      <c r="T24" s="4634"/>
      <c r="U24" s="4634"/>
      <c r="V24" s="4634"/>
      <c r="W24" s="4634"/>
      <c r="X24" s="4634"/>
      <c r="Z24" s="63"/>
      <c r="AL24" s="670"/>
      <c r="AN24" s="4106"/>
      <c r="AO24" s="4107"/>
      <c r="AP24" s="4107"/>
      <c r="AQ24" s="4107"/>
      <c r="AR24" s="4107"/>
      <c r="AS24" s="4107"/>
      <c r="AT24" s="4107"/>
      <c r="AU24" s="4107"/>
      <c r="AV24" s="4107"/>
      <c r="AW24" s="4107"/>
      <c r="AX24" s="4107"/>
      <c r="AY24" s="4107"/>
      <c r="AZ24" s="4107"/>
      <c r="BA24" s="4107"/>
      <c r="BB24" s="4107"/>
      <c r="BC24" s="4107"/>
      <c r="BD24" s="4107"/>
      <c r="BE24" s="4107"/>
      <c r="BF24" s="4107"/>
      <c r="BG24" s="4107"/>
      <c r="BH24" s="4107"/>
      <c r="BI24" s="4107"/>
      <c r="BJ24" s="4107"/>
      <c r="BK24" s="4107"/>
      <c r="BL24" s="4107"/>
      <c r="BM24" s="4107"/>
      <c r="BN24" s="4107"/>
      <c r="BO24" s="4107"/>
      <c r="BP24" s="4108"/>
    </row>
    <row r="25" spans="1:68" ht="14.1" customHeight="1">
      <c r="A25" s="55"/>
      <c r="B25" s="61"/>
      <c r="C25" s="55"/>
      <c r="D25" s="55"/>
      <c r="E25" s="4635" t="s">
        <v>763</v>
      </c>
      <c r="F25" s="4635"/>
      <c r="G25" s="4635"/>
      <c r="H25" s="4635"/>
      <c r="I25" s="4635"/>
      <c r="J25" s="4635"/>
      <c r="K25" s="4635"/>
      <c r="L25" s="4635"/>
      <c r="M25" s="4635"/>
      <c r="N25" s="1307"/>
      <c r="O25" s="4636" t="s">
        <v>163</v>
      </c>
      <c r="P25" s="4636"/>
      <c r="Q25" s="4636"/>
      <c r="R25" s="4624"/>
      <c r="S25" s="4624"/>
      <c r="T25" s="4624"/>
      <c r="U25" s="4624"/>
      <c r="V25" s="4624"/>
      <c r="W25" s="4624"/>
      <c r="X25" s="4624"/>
      <c r="Y25" s="1307" t="s">
        <v>140</v>
      </c>
      <c r="Z25" s="63"/>
      <c r="AL25" s="670"/>
      <c r="AN25" s="4117"/>
      <c r="AO25" s="4118"/>
      <c r="AP25" s="4118"/>
      <c r="AQ25" s="4118"/>
      <c r="AR25" s="4118"/>
      <c r="AS25" s="4118"/>
      <c r="AT25" s="4118"/>
      <c r="AU25" s="4118"/>
      <c r="AV25" s="4118"/>
      <c r="AW25" s="4118"/>
      <c r="AX25" s="4118"/>
      <c r="AY25" s="4118"/>
      <c r="AZ25" s="4118"/>
      <c r="BA25" s="4118"/>
      <c r="BB25" s="4118"/>
      <c r="BC25" s="4118"/>
      <c r="BD25" s="4118"/>
      <c r="BE25" s="4118"/>
      <c r="BF25" s="4118"/>
      <c r="BG25" s="4118"/>
      <c r="BH25" s="4118"/>
      <c r="BI25" s="4118"/>
      <c r="BJ25" s="4118"/>
      <c r="BK25" s="4118"/>
      <c r="BL25" s="4118"/>
      <c r="BM25" s="4118"/>
      <c r="BN25" s="4118"/>
      <c r="BO25" s="4118"/>
      <c r="BP25" s="4119"/>
    </row>
    <row r="26" spans="1:68" ht="14.1" customHeight="1">
      <c r="A26" s="55"/>
      <c r="B26" s="61"/>
      <c r="N26" s="1308"/>
      <c r="O26" s="1308"/>
      <c r="P26" s="1308"/>
      <c r="Q26" s="72"/>
      <c r="X26" s="72"/>
      <c r="Z26" s="63"/>
      <c r="AL26" s="670"/>
      <c r="AN26" s="1309"/>
      <c r="AO26" s="1309"/>
      <c r="AP26" s="1309"/>
      <c r="AQ26" s="1309"/>
      <c r="AR26" s="1309"/>
      <c r="AS26" s="1309"/>
      <c r="AT26" s="1309"/>
      <c r="AU26" s="1309"/>
      <c r="AV26" s="1309"/>
      <c r="AW26" s="1309"/>
      <c r="AX26" s="1309"/>
      <c r="AY26" s="1309"/>
      <c r="AZ26" s="1309"/>
      <c r="BA26" s="1309"/>
      <c r="BB26" s="1309"/>
      <c r="BC26" s="1309"/>
      <c r="BD26" s="1309"/>
      <c r="BE26" s="1309"/>
      <c r="BF26" s="1309"/>
      <c r="BG26" s="1309"/>
      <c r="BH26" s="1309"/>
      <c r="BI26" s="1309"/>
      <c r="BJ26" s="1309"/>
      <c r="BK26" s="1309"/>
      <c r="BL26" s="1309"/>
      <c r="BM26" s="1309"/>
      <c r="BN26" s="1309"/>
      <c r="BO26" s="1309"/>
      <c r="BP26" s="1309"/>
    </row>
    <row r="27" spans="1:68" ht="14.1" customHeight="1">
      <c r="A27" s="55"/>
      <c r="B27" s="66"/>
      <c r="C27" s="4627" t="s">
        <v>1318</v>
      </c>
      <c r="D27" s="4627"/>
      <c r="E27" s="4627"/>
      <c r="F27" s="4627"/>
      <c r="G27" s="4627"/>
      <c r="H27" s="4627"/>
      <c r="I27" s="4627"/>
      <c r="J27" s="4627"/>
      <c r="K27" s="4627"/>
      <c r="L27" s="4627"/>
      <c r="M27" s="4627"/>
      <c r="N27" s="4627"/>
      <c r="O27" s="4627"/>
      <c r="P27" s="4627"/>
      <c r="Q27" s="4627"/>
      <c r="R27" s="4627"/>
      <c r="S27" s="4627"/>
      <c r="T27" s="4627"/>
      <c r="U27" s="4627"/>
      <c r="V27" s="4627"/>
      <c r="W27" s="4627"/>
      <c r="X27" s="4627"/>
      <c r="Z27" s="63"/>
      <c r="AL27" s="962"/>
    </row>
    <row r="28" spans="1:68" ht="14.1" customHeight="1">
      <c r="A28" s="55"/>
      <c r="B28" s="66"/>
      <c r="Z28" s="63"/>
      <c r="AL28" s="640"/>
    </row>
    <row r="29" spans="1:68" ht="14.1" customHeight="1">
      <c r="A29" s="55"/>
      <c r="B29" s="4625" t="s">
        <v>454</v>
      </c>
      <c r="C29" s="4626"/>
      <c r="D29" s="2083" t="s">
        <v>1319</v>
      </c>
      <c r="E29" s="2083"/>
      <c r="F29" s="2083"/>
      <c r="G29" s="2083"/>
      <c r="H29" s="2083"/>
      <c r="I29" s="2083"/>
      <c r="J29" s="2083"/>
      <c r="K29" s="2083"/>
      <c r="L29" s="2083"/>
      <c r="M29" s="2083"/>
      <c r="N29" s="2083"/>
      <c r="O29" s="2083"/>
      <c r="P29" s="2083"/>
      <c r="Q29" s="2083"/>
      <c r="R29" s="2083"/>
      <c r="S29" s="2083"/>
      <c r="T29" s="2083"/>
      <c r="U29" s="2083"/>
      <c r="V29" s="2083"/>
      <c r="W29" s="2083"/>
      <c r="X29" s="2083"/>
      <c r="Z29" s="587" t="s">
        <v>127</v>
      </c>
      <c r="AA29" s="4499" t="s">
        <v>1413</v>
      </c>
      <c r="AB29" s="4499"/>
      <c r="AC29" s="4499"/>
      <c r="AD29" s="4499"/>
      <c r="AE29" s="4499"/>
      <c r="AF29" s="4499"/>
      <c r="AG29" s="4499"/>
      <c r="AH29" s="4499"/>
      <c r="AI29" s="4499"/>
      <c r="AJ29" s="4499"/>
      <c r="AK29" s="4499"/>
      <c r="AL29" s="640"/>
    </row>
    <row r="30" spans="1:68" ht="20.100000000000001" customHeight="1">
      <c r="A30" s="55"/>
      <c r="B30" s="66"/>
      <c r="D30" s="1714" t="s">
        <v>1423</v>
      </c>
      <c r="E30" s="1715"/>
      <c r="F30" s="1715"/>
      <c r="G30" s="1715"/>
      <c r="H30" s="1715"/>
      <c r="I30" s="1715"/>
      <c r="J30" s="1716"/>
      <c r="K30" s="1714" t="s">
        <v>1424</v>
      </c>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6"/>
      <c r="AK30" s="638"/>
      <c r="AL30" s="1310"/>
    </row>
    <row r="31" spans="1:68" ht="20.100000000000001" customHeight="1">
      <c r="A31" s="55"/>
      <c r="B31" s="66"/>
      <c r="D31" s="1587" t="s">
        <v>1740</v>
      </c>
      <c r="E31" s="1587"/>
      <c r="F31" s="1587"/>
      <c r="G31" s="1587"/>
      <c r="H31" s="1587"/>
      <c r="I31" s="1587"/>
      <c r="J31" s="1587"/>
      <c r="K31" s="544"/>
      <c r="L31" s="1815" t="s">
        <v>1414</v>
      </c>
      <c r="M31" s="1815"/>
      <c r="N31" s="1815"/>
      <c r="O31" s="1815"/>
      <c r="P31" s="1815"/>
      <c r="Q31" s="1815"/>
      <c r="R31" s="1815"/>
      <c r="S31" s="137"/>
      <c r="U31" s="2083" t="s">
        <v>1415</v>
      </c>
      <c r="V31" s="2083"/>
      <c r="W31" s="2083"/>
      <c r="X31" s="2083"/>
      <c r="Y31" s="2083"/>
      <c r="Z31" s="2083"/>
      <c r="AA31" s="2083"/>
      <c r="AC31" s="2083" t="s">
        <v>1416</v>
      </c>
      <c r="AD31" s="2083"/>
      <c r="AE31" s="2083"/>
      <c r="AF31" s="2083"/>
      <c r="AG31" s="2083"/>
      <c r="AH31" s="2083"/>
      <c r="AI31" s="2083"/>
      <c r="AJ31" s="918"/>
      <c r="AK31" s="649"/>
      <c r="AL31" s="640"/>
    </row>
    <row r="32" spans="1:68" ht="20.100000000000001" customHeight="1">
      <c r="A32" s="55"/>
      <c r="B32" s="66"/>
      <c r="D32" s="4425"/>
      <c r="E32" s="4425"/>
      <c r="F32" s="4425"/>
      <c r="G32" s="4425"/>
      <c r="H32" s="4425"/>
      <c r="I32" s="4425"/>
      <c r="J32" s="4425"/>
      <c r="K32" s="544"/>
      <c r="L32" s="1815" t="s">
        <v>163</v>
      </c>
      <c r="M32" s="1815"/>
      <c r="N32" s="1815"/>
      <c r="O32" s="4621"/>
      <c r="P32" s="4621"/>
      <c r="Q32" s="4621"/>
      <c r="R32" s="4621"/>
      <c r="S32" s="4621"/>
      <c r="T32" s="4621"/>
      <c r="U32" s="4621"/>
      <c r="V32" s="4621"/>
      <c r="W32" s="4621"/>
      <c r="X32" s="4621"/>
      <c r="Y32" s="4621"/>
      <c r="Z32" s="4621"/>
      <c r="AA32" s="4621"/>
      <c r="AB32" s="4621"/>
      <c r="AC32" s="4621"/>
      <c r="AD32" s="4621"/>
      <c r="AE32" s="4621"/>
      <c r="AF32" s="4621"/>
      <c r="AG32" s="4621"/>
      <c r="AH32" s="4621"/>
      <c r="AI32" s="4621"/>
      <c r="AJ32" s="918" t="s">
        <v>140</v>
      </c>
      <c r="AK32" s="649"/>
      <c r="AL32" s="640"/>
    </row>
    <row r="33" spans="1:38" ht="20.100000000000001" customHeight="1">
      <c r="A33" s="55"/>
      <c r="B33" s="66"/>
      <c r="C33" s="1300"/>
      <c r="D33" s="4622" t="s">
        <v>1741</v>
      </c>
      <c r="E33" s="4622"/>
      <c r="F33" s="4622"/>
      <c r="G33" s="4622"/>
      <c r="H33" s="4622"/>
      <c r="I33" s="4622"/>
      <c r="J33" s="4622"/>
      <c r="K33" s="752"/>
      <c r="L33" s="748" t="s">
        <v>1414</v>
      </c>
      <c r="M33" s="748"/>
      <c r="N33" s="748"/>
      <c r="O33" s="748"/>
      <c r="P33" s="748"/>
      <c r="Q33" s="748"/>
      <c r="R33" s="748"/>
      <c r="S33" s="741"/>
      <c r="T33" s="90"/>
      <c r="U33" s="90" t="s">
        <v>1415</v>
      </c>
      <c r="V33" s="90"/>
      <c r="W33" s="90"/>
      <c r="X33" s="90"/>
      <c r="Y33" s="90"/>
      <c r="Z33" s="90"/>
      <c r="AA33" s="90"/>
      <c r="AB33" s="90"/>
      <c r="AC33" s="90" t="s">
        <v>1416</v>
      </c>
      <c r="AD33" s="90"/>
      <c r="AE33" s="90"/>
      <c r="AF33" s="90"/>
      <c r="AG33" s="90"/>
      <c r="AH33" s="90"/>
      <c r="AI33" s="90"/>
      <c r="AJ33" s="1311"/>
      <c r="AK33" s="649"/>
      <c r="AL33" s="640"/>
    </row>
    <row r="34" spans="1:38" ht="20.100000000000001" customHeight="1">
      <c r="A34" s="55"/>
      <c r="B34" s="66"/>
      <c r="D34" s="4623"/>
      <c r="E34" s="4623"/>
      <c r="F34" s="4623"/>
      <c r="G34" s="4623"/>
      <c r="H34" s="4623"/>
      <c r="I34" s="4623"/>
      <c r="J34" s="4623"/>
      <c r="K34" s="630"/>
      <c r="L34" s="2183" t="s">
        <v>163</v>
      </c>
      <c r="M34" s="2183"/>
      <c r="N34" s="2183"/>
      <c r="O34" s="2947"/>
      <c r="P34" s="2947"/>
      <c r="Q34" s="2947"/>
      <c r="R34" s="2947"/>
      <c r="S34" s="2947"/>
      <c r="T34" s="2947"/>
      <c r="U34" s="2947"/>
      <c r="V34" s="2947"/>
      <c r="W34" s="2947"/>
      <c r="X34" s="2947"/>
      <c r="Y34" s="2947"/>
      <c r="Z34" s="2947"/>
      <c r="AA34" s="2947"/>
      <c r="AB34" s="2947"/>
      <c r="AC34" s="2947"/>
      <c r="AD34" s="2947"/>
      <c r="AE34" s="2947"/>
      <c r="AF34" s="2947"/>
      <c r="AG34" s="2947"/>
      <c r="AH34" s="2947"/>
      <c r="AI34" s="2947"/>
      <c r="AJ34" s="878" t="s">
        <v>140</v>
      </c>
      <c r="AL34" s="60"/>
    </row>
    <row r="35" spans="1:38" ht="20.100000000000001" customHeight="1">
      <c r="A35" s="55"/>
      <c r="B35" s="66"/>
      <c r="Z35" s="622"/>
      <c r="AL35" s="64"/>
    </row>
    <row r="36" spans="1:38" ht="20.100000000000001" customHeight="1">
      <c r="A36" s="55"/>
      <c r="B36" s="61"/>
      <c r="C36" s="4627" t="s">
        <v>1554</v>
      </c>
      <c r="D36" s="4627"/>
      <c r="E36" s="4627"/>
      <c r="F36" s="4627"/>
      <c r="G36" s="4627"/>
      <c r="H36" s="4627"/>
      <c r="I36" s="4627"/>
      <c r="J36" s="4627"/>
      <c r="K36" s="4627"/>
      <c r="L36" s="4627"/>
      <c r="M36" s="4627"/>
      <c r="N36" s="4627"/>
      <c r="O36" s="4627"/>
      <c r="P36" s="4627"/>
      <c r="Q36" s="4627"/>
      <c r="R36" s="4627"/>
      <c r="S36" s="4627"/>
      <c r="T36" s="4627"/>
      <c r="U36" s="4627"/>
      <c r="V36" s="4627"/>
      <c r="W36" s="4627"/>
      <c r="X36" s="4627"/>
      <c r="Z36" s="63"/>
      <c r="AK36" s="624"/>
      <c r="AL36" s="64"/>
    </row>
    <row r="37" spans="1:38" ht="14.1" customHeight="1">
      <c r="A37" s="55"/>
      <c r="B37" s="61"/>
      <c r="Z37" s="63"/>
      <c r="AK37" s="649"/>
      <c r="AL37" s="64"/>
    </row>
    <row r="38" spans="1:38" ht="14.1" customHeight="1">
      <c r="A38" s="55"/>
      <c r="B38" s="4628" t="s">
        <v>454</v>
      </c>
      <c r="C38" s="4629"/>
      <c r="D38" s="2097" t="s">
        <v>1549</v>
      </c>
      <c r="E38" s="2097"/>
      <c r="F38" s="2097"/>
      <c r="G38" s="2097"/>
      <c r="H38" s="2097"/>
      <c r="I38" s="2097"/>
      <c r="J38" s="2097"/>
      <c r="K38" s="2097"/>
      <c r="L38" s="2097"/>
      <c r="M38" s="2097"/>
      <c r="N38" s="2097"/>
      <c r="O38" s="2097"/>
      <c r="P38" s="2097"/>
      <c r="Q38" s="2097"/>
      <c r="R38" s="2097"/>
      <c r="S38" s="2097"/>
      <c r="T38" s="2097"/>
      <c r="U38" s="2097"/>
      <c r="V38" s="2097"/>
      <c r="W38" s="2097"/>
      <c r="X38" s="2097"/>
      <c r="Y38" s="579"/>
      <c r="Z38" s="1312" t="s">
        <v>127</v>
      </c>
      <c r="AA38" s="2080" t="s">
        <v>1550</v>
      </c>
      <c r="AB38" s="2080"/>
      <c r="AC38" s="2080"/>
      <c r="AD38" s="2080"/>
      <c r="AE38" s="2080"/>
      <c r="AF38" s="2080"/>
      <c r="AG38" s="2080"/>
      <c r="AH38" s="2080"/>
      <c r="AI38" s="2080"/>
      <c r="AJ38" s="2080"/>
      <c r="AK38" s="2080"/>
      <c r="AL38" s="64"/>
    </row>
    <row r="39" spans="1:38" ht="14.1" customHeight="1">
      <c r="A39" s="55"/>
      <c r="B39" s="66"/>
      <c r="C39" s="1260"/>
      <c r="D39" s="2097"/>
      <c r="E39" s="2097"/>
      <c r="F39" s="2097"/>
      <c r="G39" s="2097"/>
      <c r="H39" s="2097"/>
      <c r="I39" s="2097"/>
      <c r="J39" s="2097"/>
      <c r="K39" s="2097"/>
      <c r="L39" s="2097"/>
      <c r="M39" s="2097"/>
      <c r="N39" s="2097"/>
      <c r="O39" s="2097"/>
      <c r="P39" s="2097"/>
      <c r="Q39" s="2097"/>
      <c r="R39" s="2097"/>
      <c r="S39" s="2097"/>
      <c r="T39" s="2097"/>
      <c r="U39" s="2097"/>
      <c r="V39" s="2097"/>
      <c r="W39" s="2097"/>
      <c r="X39" s="2097"/>
      <c r="Y39" s="579"/>
      <c r="Z39" s="1313"/>
      <c r="AA39" s="2080"/>
      <c r="AB39" s="2080"/>
      <c r="AC39" s="2080"/>
      <c r="AD39" s="2080"/>
      <c r="AE39" s="2080"/>
      <c r="AF39" s="2080"/>
      <c r="AG39" s="2080"/>
      <c r="AH39" s="2080"/>
      <c r="AI39" s="2080"/>
      <c r="AJ39" s="2080"/>
      <c r="AK39" s="2080"/>
      <c r="AL39" s="64"/>
    </row>
    <row r="40" spans="1:38" ht="14.1" customHeight="1">
      <c r="A40" s="55"/>
      <c r="B40" s="66"/>
      <c r="C40" s="1260"/>
      <c r="D40" s="2097"/>
      <c r="E40" s="2097"/>
      <c r="F40" s="2097"/>
      <c r="G40" s="2097"/>
      <c r="H40" s="2097"/>
      <c r="I40" s="2097"/>
      <c r="J40" s="2097"/>
      <c r="K40" s="2097"/>
      <c r="L40" s="2097"/>
      <c r="M40" s="2097"/>
      <c r="N40" s="2097"/>
      <c r="O40" s="2097"/>
      <c r="P40" s="2097"/>
      <c r="Q40" s="2097"/>
      <c r="R40" s="2097"/>
      <c r="S40" s="2097"/>
      <c r="T40" s="2097"/>
      <c r="U40" s="2097"/>
      <c r="V40" s="2097"/>
      <c r="W40" s="2097"/>
      <c r="X40" s="2097"/>
      <c r="Y40" s="579"/>
      <c r="Z40" s="1314"/>
      <c r="AA40" s="2080"/>
      <c r="AB40" s="2080"/>
      <c r="AC40" s="2080"/>
      <c r="AD40" s="2080"/>
      <c r="AE40" s="2080"/>
      <c r="AF40" s="2080"/>
      <c r="AG40" s="2080"/>
      <c r="AH40" s="2080"/>
      <c r="AI40" s="2080"/>
      <c r="AJ40" s="2080"/>
      <c r="AK40" s="2080"/>
      <c r="AL40" s="60"/>
    </row>
    <row r="41" spans="1:38" ht="14.1" customHeight="1">
      <c r="A41" s="55"/>
      <c r="B41" s="66"/>
      <c r="D41" s="579"/>
      <c r="E41" s="579"/>
      <c r="F41" s="579"/>
      <c r="G41" s="579"/>
      <c r="H41" s="579"/>
      <c r="I41" s="579"/>
      <c r="J41" s="579"/>
      <c r="K41" s="579"/>
      <c r="L41" s="579"/>
      <c r="M41" s="579"/>
      <c r="N41" s="579"/>
      <c r="O41" s="579"/>
      <c r="P41" s="579"/>
      <c r="Q41" s="579"/>
      <c r="R41" s="579"/>
      <c r="S41" s="579"/>
      <c r="T41" s="579"/>
      <c r="U41" s="579"/>
      <c r="V41" s="579"/>
      <c r="W41" s="579"/>
      <c r="X41" s="579"/>
      <c r="Z41" s="587" t="s">
        <v>127</v>
      </c>
      <c r="AA41" s="2163" t="s">
        <v>1551</v>
      </c>
      <c r="AB41" s="2163"/>
      <c r="AC41" s="2163"/>
      <c r="AD41" s="2163"/>
      <c r="AE41" s="2163"/>
      <c r="AF41" s="2163"/>
      <c r="AG41" s="2163"/>
      <c r="AH41" s="2163"/>
      <c r="AI41" s="2163"/>
      <c r="AJ41" s="2163"/>
      <c r="AK41" s="2163"/>
      <c r="AL41" s="640"/>
    </row>
    <row r="42" spans="1:38" ht="14.1" customHeight="1">
      <c r="A42" s="55"/>
      <c r="B42" s="61"/>
      <c r="Z42" s="63"/>
      <c r="AL42" s="64"/>
    </row>
    <row r="43" spans="1:38" ht="14.1" customHeight="1">
      <c r="A43" s="55"/>
      <c r="B43" s="4628" t="s">
        <v>453</v>
      </c>
      <c r="C43" s="4629"/>
      <c r="D43" s="2000" t="s">
        <v>1552</v>
      </c>
      <c r="E43" s="2000"/>
      <c r="F43" s="2000"/>
      <c r="G43" s="2000"/>
      <c r="H43" s="2000"/>
      <c r="I43" s="2000"/>
      <c r="J43" s="2000"/>
      <c r="K43" s="2000"/>
      <c r="L43" s="2000"/>
      <c r="M43" s="2000"/>
      <c r="N43" s="2000"/>
      <c r="O43" s="2000"/>
      <c r="P43" s="2000"/>
      <c r="Q43" s="2000"/>
      <c r="R43" s="2000"/>
      <c r="S43" s="2000"/>
      <c r="T43" s="2000"/>
      <c r="U43" s="2000"/>
      <c r="V43" s="2000"/>
      <c r="W43" s="2000"/>
      <c r="X43" s="2000"/>
      <c r="Y43" s="596"/>
      <c r="Z43" s="1312" t="s">
        <v>127</v>
      </c>
      <c r="AA43" s="1812" t="s">
        <v>1553</v>
      </c>
      <c r="AB43" s="1812"/>
      <c r="AC43" s="1812"/>
      <c r="AD43" s="1812"/>
      <c r="AE43" s="1812"/>
      <c r="AF43" s="1812"/>
      <c r="AG43" s="1812"/>
      <c r="AH43" s="1812"/>
      <c r="AI43" s="1812"/>
      <c r="AJ43" s="1812"/>
      <c r="AK43" s="1812"/>
      <c r="AL43" s="60"/>
    </row>
    <row r="44" spans="1:38" ht="14.1" customHeight="1">
      <c r="A44" s="55"/>
      <c r="B44" s="66"/>
      <c r="C44" s="1108"/>
      <c r="D44" s="2000"/>
      <c r="E44" s="2000"/>
      <c r="F44" s="2000"/>
      <c r="G44" s="2000"/>
      <c r="H44" s="2000"/>
      <c r="I44" s="2000"/>
      <c r="J44" s="2000"/>
      <c r="K44" s="2000"/>
      <c r="L44" s="2000"/>
      <c r="M44" s="2000"/>
      <c r="N44" s="2000"/>
      <c r="O44" s="2000"/>
      <c r="P44" s="2000"/>
      <c r="Q44" s="2000"/>
      <c r="R44" s="2000"/>
      <c r="S44" s="2000"/>
      <c r="T44" s="2000"/>
      <c r="U44" s="2000"/>
      <c r="V44" s="2000"/>
      <c r="W44" s="2000"/>
      <c r="X44" s="2000"/>
      <c r="Y44" s="596"/>
      <c r="Z44" s="1315"/>
      <c r="AA44" s="1812"/>
      <c r="AB44" s="1812"/>
      <c r="AC44" s="1812"/>
      <c r="AD44" s="1812"/>
      <c r="AE44" s="1812"/>
      <c r="AF44" s="1812"/>
      <c r="AG44" s="1812"/>
      <c r="AH44" s="1812"/>
      <c r="AI44" s="1812"/>
      <c r="AJ44" s="1812"/>
      <c r="AK44" s="1812"/>
      <c r="AL44" s="670"/>
    </row>
    <row r="45" spans="1:38" ht="14.1" customHeight="1">
      <c r="A45" s="55"/>
      <c r="B45" s="66"/>
      <c r="C45" s="580"/>
      <c r="D45" s="2000"/>
      <c r="E45" s="2000"/>
      <c r="F45" s="2000"/>
      <c r="G45" s="2000"/>
      <c r="H45" s="2000"/>
      <c r="I45" s="2000"/>
      <c r="J45" s="2000"/>
      <c r="K45" s="2000"/>
      <c r="L45" s="2000"/>
      <c r="M45" s="2000"/>
      <c r="N45" s="2000"/>
      <c r="O45" s="2000"/>
      <c r="P45" s="2000"/>
      <c r="Q45" s="2000"/>
      <c r="R45" s="2000"/>
      <c r="S45" s="2000"/>
      <c r="T45" s="2000"/>
      <c r="U45" s="2000"/>
      <c r="V45" s="2000"/>
      <c r="W45" s="2000"/>
      <c r="X45" s="2000"/>
      <c r="Y45" s="596"/>
      <c r="Z45" s="1315"/>
      <c r="AA45" s="1812"/>
      <c r="AB45" s="1812"/>
      <c r="AC45" s="1812"/>
      <c r="AD45" s="1812"/>
      <c r="AE45" s="1812"/>
      <c r="AF45" s="1812"/>
      <c r="AG45" s="1812"/>
      <c r="AH45" s="1812"/>
      <c r="AI45" s="1812"/>
      <c r="AJ45" s="1812"/>
      <c r="AK45" s="1812"/>
      <c r="AL45" s="640"/>
    </row>
    <row r="46" spans="1:38" ht="14.1" customHeight="1">
      <c r="B46" s="66"/>
      <c r="D46" s="2000"/>
      <c r="E46" s="2000"/>
      <c r="F46" s="2000"/>
      <c r="G46" s="2000"/>
      <c r="H46" s="2000"/>
      <c r="I46" s="2000"/>
      <c r="J46" s="2000"/>
      <c r="K46" s="2000"/>
      <c r="L46" s="2000"/>
      <c r="M46" s="2000"/>
      <c r="N46" s="2000"/>
      <c r="O46" s="2000"/>
      <c r="P46" s="2000"/>
      <c r="Q46" s="2000"/>
      <c r="R46" s="2000"/>
      <c r="S46" s="2000"/>
      <c r="T46" s="2000"/>
      <c r="U46" s="2000"/>
      <c r="V46" s="2000"/>
      <c r="W46" s="2000"/>
      <c r="X46" s="2000"/>
      <c r="Y46" s="579"/>
      <c r="Z46" s="63"/>
      <c r="AA46" s="638"/>
      <c r="AB46" s="638"/>
      <c r="AC46" s="638"/>
      <c r="AD46" s="638"/>
      <c r="AE46" s="638"/>
      <c r="AF46" s="638"/>
      <c r="AG46" s="638"/>
      <c r="AH46" s="638"/>
      <c r="AI46" s="638"/>
      <c r="AJ46" s="638"/>
      <c r="AK46" s="638"/>
      <c r="AL46" s="640"/>
    </row>
    <row r="47" spans="1:38" ht="14.1" customHeight="1">
      <c r="B47" s="66"/>
      <c r="Z47" s="889"/>
      <c r="AA47" s="638"/>
      <c r="AB47" s="638"/>
      <c r="AC47" s="638"/>
      <c r="AD47" s="638"/>
      <c r="AE47" s="638"/>
      <c r="AF47" s="638"/>
      <c r="AG47" s="638"/>
      <c r="AH47" s="638"/>
      <c r="AI47" s="638"/>
      <c r="AJ47" s="638"/>
      <c r="AK47" s="638"/>
      <c r="AL47" s="640"/>
    </row>
    <row r="48" spans="1:38" ht="14.1" customHeight="1">
      <c r="B48" s="61"/>
      <c r="Z48" s="74"/>
      <c r="AA48" s="638"/>
      <c r="AB48" s="638"/>
      <c r="AC48" s="638"/>
      <c r="AD48" s="638"/>
      <c r="AE48" s="638"/>
      <c r="AF48" s="638"/>
      <c r="AG48" s="638"/>
      <c r="AH48" s="638"/>
      <c r="AI48" s="638"/>
      <c r="AJ48" s="638"/>
      <c r="AK48" s="638"/>
      <c r="AL48" s="640"/>
    </row>
    <row r="49" spans="1:39" ht="14.1" customHeight="1">
      <c r="B49" s="61"/>
      <c r="C49" s="531"/>
      <c r="D49" s="531"/>
      <c r="Z49" s="63"/>
      <c r="AA49" s="638"/>
      <c r="AB49" s="638"/>
      <c r="AC49" s="638"/>
      <c r="AD49" s="638"/>
      <c r="AE49" s="638"/>
      <c r="AF49" s="638"/>
      <c r="AG49" s="638"/>
      <c r="AH49" s="638"/>
      <c r="AI49" s="638"/>
      <c r="AJ49" s="638"/>
      <c r="AK49" s="638"/>
      <c r="AL49" s="640"/>
      <c r="AM49" s="649"/>
    </row>
    <row r="50" spans="1:39" ht="14.1" customHeight="1">
      <c r="B50" s="61"/>
      <c r="C50" s="531"/>
      <c r="D50" s="531"/>
      <c r="Z50" s="63"/>
      <c r="AA50" s="638"/>
      <c r="AB50" s="638"/>
      <c r="AC50" s="638"/>
      <c r="AD50" s="638"/>
      <c r="AE50" s="638"/>
      <c r="AF50" s="638"/>
      <c r="AG50" s="638"/>
      <c r="AH50" s="638"/>
      <c r="AI50" s="638"/>
      <c r="AJ50" s="638"/>
      <c r="AK50" s="638"/>
      <c r="AL50" s="640"/>
      <c r="AM50" s="649"/>
    </row>
    <row r="51" spans="1:39" ht="14.1" customHeight="1">
      <c r="B51" s="61"/>
      <c r="Z51" s="63"/>
      <c r="AL51" s="60"/>
    </row>
    <row r="52" spans="1:39" ht="14.1" customHeight="1">
      <c r="B52" s="61"/>
      <c r="Z52" s="603"/>
      <c r="AA52" s="638"/>
      <c r="AB52" s="638"/>
      <c r="AC52" s="638"/>
      <c r="AD52" s="638"/>
      <c r="AE52" s="638"/>
      <c r="AF52" s="638"/>
      <c r="AG52" s="638"/>
      <c r="AH52" s="638"/>
      <c r="AI52" s="638"/>
      <c r="AJ52" s="638"/>
      <c r="AK52" s="638"/>
      <c r="AL52" s="60"/>
    </row>
    <row r="53" spans="1:39" ht="14.1" customHeight="1">
      <c r="B53" s="61"/>
      <c r="Z53" s="603"/>
      <c r="AA53" s="638"/>
      <c r="AB53" s="638"/>
      <c r="AC53" s="638"/>
      <c r="AD53" s="638"/>
      <c r="AE53" s="638"/>
      <c r="AF53" s="638"/>
      <c r="AG53" s="638"/>
      <c r="AH53" s="638"/>
      <c r="AI53" s="638"/>
      <c r="AJ53" s="638"/>
      <c r="AK53" s="638"/>
      <c r="AL53" s="60"/>
    </row>
    <row r="54" spans="1:39" ht="14.1" customHeight="1">
      <c r="B54" s="61"/>
      <c r="D54" s="531"/>
      <c r="E54" s="531"/>
      <c r="F54" s="55"/>
      <c r="G54" s="531"/>
      <c r="H54" s="531"/>
      <c r="J54" s="959"/>
      <c r="K54" s="959"/>
      <c r="L54" s="959"/>
      <c r="M54" s="959"/>
      <c r="N54" s="959"/>
      <c r="O54" s="959"/>
      <c r="P54" s="959"/>
      <c r="Q54" s="959"/>
      <c r="R54" s="959"/>
      <c r="S54" s="959"/>
      <c r="T54" s="959"/>
      <c r="U54" s="959"/>
      <c r="V54" s="959"/>
      <c r="W54" s="959"/>
      <c r="X54" s="959"/>
      <c r="Y54" s="959"/>
      <c r="Z54" s="122"/>
      <c r="AA54" s="638"/>
      <c r="AB54" s="638"/>
      <c r="AC54" s="638"/>
      <c r="AD54" s="638"/>
      <c r="AE54" s="638"/>
      <c r="AF54" s="638"/>
      <c r="AG54" s="638"/>
      <c r="AH54" s="638"/>
      <c r="AI54" s="638"/>
      <c r="AJ54" s="638"/>
      <c r="AK54" s="638"/>
      <c r="AL54" s="640"/>
    </row>
    <row r="55" spans="1:39" ht="14.1" customHeight="1">
      <c r="B55" s="61"/>
      <c r="C55" s="531"/>
      <c r="D55" s="580"/>
      <c r="E55" s="724"/>
      <c r="F55" s="724"/>
      <c r="G55" s="724"/>
      <c r="H55" s="724"/>
      <c r="I55" s="724"/>
      <c r="J55" s="724"/>
      <c r="K55" s="724"/>
      <c r="L55" s="724"/>
      <c r="M55" s="724"/>
      <c r="N55" s="724"/>
      <c r="O55" s="724"/>
      <c r="P55" s="724"/>
      <c r="Q55" s="724"/>
      <c r="R55" s="724"/>
      <c r="S55" s="724"/>
      <c r="T55" s="724"/>
      <c r="U55" s="724"/>
      <c r="V55" s="724"/>
      <c r="W55" s="724"/>
      <c r="X55" s="724"/>
      <c r="Y55" s="55"/>
      <c r="Z55" s="587"/>
      <c r="AA55" s="118"/>
      <c r="AB55" s="118"/>
      <c r="AC55" s="118"/>
      <c r="AD55" s="118"/>
      <c r="AE55" s="118"/>
      <c r="AF55" s="118"/>
      <c r="AG55" s="118"/>
      <c r="AH55" s="118"/>
      <c r="AI55" s="118"/>
      <c r="AJ55" s="118"/>
      <c r="AK55" s="118"/>
      <c r="AL55" s="640"/>
    </row>
    <row r="56" spans="1:39" ht="14.1" customHeight="1" thickBot="1">
      <c r="A56" s="55"/>
      <c r="B56" s="642"/>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643"/>
      <c r="AA56" s="128"/>
      <c r="AB56" s="128"/>
      <c r="AC56" s="128"/>
      <c r="AD56" s="128"/>
      <c r="AE56" s="128"/>
      <c r="AF56" s="128"/>
      <c r="AG56" s="128"/>
      <c r="AH56" s="128"/>
      <c r="AI56" s="128"/>
      <c r="AJ56" s="128"/>
      <c r="AK56" s="128"/>
      <c r="AL56" s="1316"/>
    </row>
    <row r="57" spans="1:39" ht="14.1" customHeight="1">
      <c r="A57" s="55"/>
    </row>
    <row r="58" spans="1:39" ht="14.1" customHeight="1">
      <c r="A58" s="55"/>
    </row>
    <row r="59" spans="1:39" ht="14.1" customHeight="1">
      <c r="A59" s="55"/>
    </row>
    <row r="60" spans="1:39" ht="14.1" customHeight="1">
      <c r="A60" s="55"/>
    </row>
    <row r="61" spans="1:39" ht="14.1" customHeight="1">
      <c r="A61" s="55"/>
    </row>
    <row r="62" spans="1:39" ht="14.1" customHeight="1">
      <c r="A62" s="55"/>
    </row>
    <row r="63" spans="1:39">
      <c r="A63" s="55"/>
    </row>
    <row r="64" spans="1:39" ht="14.1" customHeight="1">
      <c r="A64" s="55"/>
    </row>
    <row r="65" spans="1:1" ht="14.1" customHeight="1">
      <c r="A65" s="55"/>
    </row>
    <row r="66" spans="1:1" ht="14.1" customHeight="1">
      <c r="A66" s="55"/>
    </row>
    <row r="67" spans="1:1" ht="14.1" customHeight="1">
      <c r="A67" s="55"/>
    </row>
    <row r="68" spans="1:1" ht="14.1" customHeight="1">
      <c r="A68" s="55"/>
    </row>
    <row r="69" spans="1:1" ht="14.1" customHeight="1">
      <c r="A69" s="55"/>
    </row>
    <row r="70" spans="1:1" ht="14.1" customHeight="1">
      <c r="A70" s="55"/>
    </row>
    <row r="71" spans="1:1" ht="14.1" customHeight="1">
      <c r="A71" s="55"/>
    </row>
    <row r="72" spans="1:1" ht="14.1" customHeight="1">
      <c r="A72" s="55"/>
    </row>
    <row r="73" spans="1:1" ht="14.1" customHeight="1"/>
    <row r="74" spans="1:1">
      <c r="A74" s="55"/>
    </row>
    <row r="75" spans="1:1">
      <c r="A75" s="55"/>
    </row>
    <row r="76" spans="1:1">
      <c r="A76" s="55"/>
    </row>
    <row r="77" spans="1:1">
      <c r="A77" s="55"/>
    </row>
    <row r="78" spans="1:1">
      <c r="A78" s="55"/>
    </row>
    <row r="79" spans="1:1">
      <c r="A79" s="55"/>
    </row>
    <row r="80" spans="1:1">
      <c r="A80" s="55"/>
    </row>
    <row r="81" spans="1:1">
      <c r="A81" s="55"/>
    </row>
    <row r="82" spans="1:1">
      <c r="A82" s="55"/>
    </row>
    <row r="83" spans="1:1">
      <c r="A83" s="55"/>
    </row>
  </sheetData>
  <sheetProtection algorithmName="SHA-512" hashValue="T+wZ9+n8iPlgmbOhJxmfryZbaN0bSEGnpiu1AyFMAcoXv1IiY2GTZ7XuVkt5YfyYR5y2ChYt94CFwLGGamJHOg==" saltValue="XmTDT9KcY5Abd4zgH2Ry9w==" spinCount="100000" sheet="1" objects="1" scenarios="1"/>
  <mergeCells count="55">
    <mergeCell ref="AA41:AK41"/>
    <mergeCell ref="D43:X46"/>
    <mergeCell ref="AA43:AK45"/>
    <mergeCell ref="B43:C43"/>
    <mergeCell ref="C36:X36"/>
    <mergeCell ref="B38:C38"/>
    <mergeCell ref="D38:X40"/>
    <mergeCell ref="AA38:AK40"/>
    <mergeCell ref="A1:AL1"/>
    <mergeCell ref="B3:Y3"/>
    <mergeCell ref="Z3:AL3"/>
    <mergeCell ref="C5:X5"/>
    <mergeCell ref="B7:C7"/>
    <mergeCell ref="D7:X8"/>
    <mergeCell ref="AA7:AK8"/>
    <mergeCell ref="AN11:BP11"/>
    <mergeCell ref="AN12:BP12"/>
    <mergeCell ref="AA9:AK10"/>
    <mergeCell ref="B10:C10"/>
    <mergeCell ref="D10:X11"/>
    <mergeCell ref="AA11:AK11"/>
    <mergeCell ref="E12:X12"/>
    <mergeCell ref="AA12:AK12"/>
    <mergeCell ref="AA13:AK15"/>
    <mergeCell ref="B15:C15"/>
    <mergeCell ref="D15:X15"/>
    <mergeCell ref="AN13:BP17"/>
    <mergeCell ref="C27:X27"/>
    <mergeCell ref="AN18:BP18"/>
    <mergeCell ref="C18:X18"/>
    <mergeCell ref="B20:C20"/>
    <mergeCell ref="D20:X21"/>
    <mergeCell ref="AA20:AK22"/>
    <mergeCell ref="B23:C23"/>
    <mergeCell ref="D23:X23"/>
    <mergeCell ref="E24:M24"/>
    <mergeCell ref="O24:X24"/>
    <mergeCell ref="E25:M25"/>
    <mergeCell ref="O25:Q25"/>
    <mergeCell ref="R25:X25"/>
    <mergeCell ref="AN19:BP25"/>
    <mergeCell ref="B29:C29"/>
    <mergeCell ref="D29:X29"/>
    <mergeCell ref="AA29:AK29"/>
    <mergeCell ref="D30:J30"/>
    <mergeCell ref="K30:AJ30"/>
    <mergeCell ref="O32:AI32"/>
    <mergeCell ref="D33:J34"/>
    <mergeCell ref="L34:N34"/>
    <mergeCell ref="O34:AI34"/>
    <mergeCell ref="D31:J32"/>
    <mergeCell ref="L31:R31"/>
    <mergeCell ref="U31:AA31"/>
    <mergeCell ref="AC31:AI31"/>
    <mergeCell ref="L32:N32"/>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55425"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255426"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255427"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255428"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255429"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255430"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255431"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255432"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255433"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255441" r:id="rId13" name="Check Box 17">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255442" r:id="rId14" name="Check Box 18">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255443"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255444" r:id="rId16" name="Check Box 20">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255445" r:id="rId17" name="Check Box 21">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255446" r:id="rId18" name="Check Box 22">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255447" r:id="rId19" name="Check Box 23">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255448" r:id="rId20" name="Check Box 24">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255450" r:id="rId21" name="Check Box 26">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255451" r:id="rId22" name="Check Box 27">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255452" r:id="rId23" name="Check Box 28">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255454" r:id="rId24" name="Check Box 30">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255455" r:id="rId25" name="Check Box 31">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255457" r:id="rId26" name="Check Box 33">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255470" r:id="rId27" name="Check Box 46">
              <controlPr defaultSize="0" autoFill="0" autoLine="0" autoPict="0">
                <anchor moveWithCells="1" sizeWithCells="1">
                  <from>
                    <xdr:col>17</xdr:col>
                    <xdr:colOff>85725</xdr:colOff>
                    <xdr:row>39</xdr:row>
                    <xdr:rowOff>142875</xdr:rowOff>
                  </from>
                  <to>
                    <xdr:col>21</xdr:col>
                    <xdr:colOff>76200</xdr:colOff>
                    <xdr:row>40</xdr:row>
                    <xdr:rowOff>142875</xdr:rowOff>
                  </to>
                </anchor>
              </controlPr>
            </control>
          </mc:Choice>
        </mc:AlternateContent>
        <mc:AlternateContent xmlns:mc="http://schemas.openxmlformats.org/markup-compatibility/2006">
          <mc:Choice Requires="x14">
            <control shapeId="1255471" r:id="rId28" name="Check Box 47">
              <controlPr defaultSize="0" autoFill="0" autoLine="0" autoPict="0">
                <anchor moveWithCells="1" sizeWithCells="1">
                  <from>
                    <xdr:col>21</xdr:col>
                    <xdr:colOff>9525</xdr:colOff>
                    <xdr:row>39</xdr:row>
                    <xdr:rowOff>142875</xdr:rowOff>
                  </from>
                  <to>
                    <xdr:col>24</xdr:col>
                    <xdr:colOff>85725</xdr:colOff>
                    <xdr:row>40</xdr:row>
                    <xdr:rowOff>142875</xdr:rowOff>
                  </to>
                </anchor>
              </controlPr>
            </control>
          </mc:Choice>
        </mc:AlternateContent>
        <mc:AlternateContent xmlns:mc="http://schemas.openxmlformats.org/markup-compatibility/2006">
          <mc:Choice Requires="x14">
            <control shapeId="1255472" r:id="rId29" name="Check Box 48">
              <controlPr defaultSize="0" autoFill="0" autoLine="0" autoPict="0">
                <anchor moveWithCells="1" sizeWithCells="1">
                  <from>
                    <xdr:col>17</xdr:col>
                    <xdr:colOff>85725</xdr:colOff>
                    <xdr:row>44</xdr:row>
                    <xdr:rowOff>161925</xdr:rowOff>
                  </from>
                  <to>
                    <xdr:col>21</xdr:col>
                    <xdr:colOff>66675</xdr:colOff>
                    <xdr:row>45</xdr:row>
                    <xdr:rowOff>161925</xdr:rowOff>
                  </to>
                </anchor>
              </controlPr>
            </control>
          </mc:Choice>
        </mc:AlternateContent>
        <mc:AlternateContent xmlns:mc="http://schemas.openxmlformats.org/markup-compatibility/2006">
          <mc:Choice Requires="x14">
            <control shapeId="1255473" r:id="rId30" name="Check Box 49">
              <controlPr defaultSize="0" autoFill="0" autoLine="0" autoPict="0">
                <anchor moveWithCells="1" sizeWithCells="1">
                  <from>
                    <xdr:col>21</xdr:col>
                    <xdr:colOff>0</xdr:colOff>
                    <xdr:row>44</xdr:row>
                    <xdr:rowOff>161925</xdr:rowOff>
                  </from>
                  <to>
                    <xdr:col>24</xdr:col>
                    <xdr:colOff>85725</xdr:colOff>
                    <xdr:row>45</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54" customWidth="1"/>
    <col min="3" max="5" width="2.375" style="54" customWidth="1"/>
    <col min="6" max="6" width="3.375" style="54" customWidth="1"/>
    <col min="7" max="11" width="4" style="54" customWidth="1"/>
    <col min="12" max="12" width="1.625" style="54" customWidth="1"/>
    <col min="13" max="13" width="3.75" style="54" customWidth="1"/>
    <col min="14" max="32" width="2.375" style="54" customWidth="1"/>
    <col min="33" max="33" width="2.875" style="54" customWidth="1"/>
    <col min="34" max="35" width="2.375" style="54" customWidth="1"/>
    <col min="36" max="36" width="2" style="54" customWidth="1"/>
    <col min="37" max="37" width="1.375" style="54" customWidth="1"/>
    <col min="38" max="44" width="2.375" style="54" customWidth="1"/>
    <col min="45" max="16384" width="8" style="54"/>
  </cols>
  <sheetData>
    <row r="1" spans="1:36" ht="14.1" customHeight="1">
      <c r="B1" s="1743" t="s">
        <v>433</v>
      </c>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row>
    <row r="2" spans="1:36" ht="5.0999999999999996" customHeight="1" thickBot="1"/>
    <row r="3" spans="1:36" ht="14.1" customHeight="1">
      <c r="B3" s="1745" t="s">
        <v>356</v>
      </c>
      <c r="C3" s="1746"/>
      <c r="D3" s="1746"/>
      <c r="E3" s="1746"/>
      <c r="F3" s="1746"/>
      <c r="G3" s="1746"/>
      <c r="H3" s="1746"/>
      <c r="I3" s="1746"/>
      <c r="J3" s="1746"/>
      <c r="K3" s="1746"/>
      <c r="L3" s="1746"/>
      <c r="M3" s="1746"/>
      <c r="N3" s="1746"/>
      <c r="O3" s="1746"/>
      <c r="P3" s="1746"/>
      <c r="Q3" s="1746"/>
      <c r="R3" s="1746"/>
      <c r="S3" s="1746"/>
      <c r="T3" s="1746"/>
      <c r="U3" s="1746"/>
      <c r="V3" s="1746"/>
      <c r="W3" s="1746"/>
      <c r="X3" s="1747" t="s">
        <v>3</v>
      </c>
      <c r="Y3" s="1748"/>
      <c r="Z3" s="1748"/>
      <c r="AA3" s="1748"/>
      <c r="AB3" s="1748"/>
      <c r="AC3" s="1748"/>
      <c r="AD3" s="1748"/>
      <c r="AE3" s="1748"/>
      <c r="AF3" s="1748"/>
      <c r="AG3" s="1748"/>
      <c r="AH3" s="1748"/>
      <c r="AI3" s="1748"/>
      <c r="AJ3" s="1749"/>
    </row>
    <row r="4" spans="1:36" ht="14.1" customHeight="1">
      <c r="A4" s="55"/>
      <c r="B4" s="56" t="s">
        <v>143</v>
      </c>
      <c r="C4" s="57"/>
      <c r="D4" s="55"/>
      <c r="F4" s="55"/>
      <c r="G4" s="55"/>
      <c r="H4" s="55"/>
      <c r="I4" s="55"/>
      <c r="J4" s="55"/>
      <c r="K4" s="55"/>
      <c r="L4" s="55"/>
      <c r="M4" s="55"/>
      <c r="N4" s="55"/>
      <c r="O4" s="55"/>
      <c r="P4" s="55"/>
      <c r="Q4" s="58"/>
      <c r="R4" s="58"/>
      <c r="S4" s="55"/>
      <c r="T4" s="58"/>
      <c r="U4" s="58"/>
      <c r="V4" s="55"/>
      <c r="W4" s="55"/>
      <c r="X4" s="59"/>
      <c r="Y4" s="55"/>
      <c r="Z4" s="55"/>
      <c r="AA4" s="55"/>
      <c r="AB4" s="55"/>
      <c r="AC4" s="55"/>
      <c r="AD4" s="55"/>
      <c r="AE4" s="55"/>
      <c r="AF4" s="55"/>
      <c r="AG4" s="55"/>
      <c r="AH4" s="55"/>
      <c r="AI4" s="55"/>
      <c r="AJ4" s="60"/>
    </row>
    <row r="5" spans="1:36" ht="6.95" customHeight="1">
      <c r="A5" s="55"/>
      <c r="B5" s="61"/>
      <c r="C5" s="55"/>
      <c r="D5" s="55"/>
      <c r="E5" s="55"/>
      <c r="F5" s="55"/>
      <c r="G5" s="55"/>
      <c r="H5" s="55"/>
      <c r="I5" s="55"/>
      <c r="J5" s="55"/>
      <c r="K5" s="55"/>
      <c r="L5" s="55"/>
      <c r="M5" s="55"/>
      <c r="N5" s="55"/>
      <c r="O5" s="55"/>
      <c r="P5" s="55"/>
      <c r="Q5" s="58"/>
      <c r="R5" s="58"/>
      <c r="S5" s="55"/>
      <c r="T5" s="58"/>
      <c r="U5" s="58"/>
      <c r="W5" s="62"/>
      <c r="X5" s="63"/>
      <c r="AJ5" s="60"/>
    </row>
    <row r="6" spans="1:36" ht="14.1" customHeight="1">
      <c r="A6" s="55"/>
      <c r="B6" s="61"/>
      <c r="C6" s="55" t="s">
        <v>380</v>
      </c>
      <c r="D6" s="55"/>
      <c r="E6" s="55"/>
      <c r="F6" s="55"/>
      <c r="G6" s="137"/>
      <c r="H6" s="137"/>
      <c r="I6" s="137"/>
      <c r="J6" s="137"/>
      <c r="K6" s="137"/>
      <c r="L6" s="137"/>
      <c r="M6" s="137"/>
      <c r="N6" s="137"/>
      <c r="O6" s="137"/>
      <c r="P6" s="137"/>
      <c r="Q6" s="137"/>
      <c r="R6" s="137"/>
      <c r="S6" s="137"/>
      <c r="T6" s="137"/>
      <c r="U6" s="137"/>
      <c r="V6" s="55" t="s">
        <v>27</v>
      </c>
      <c r="W6" s="55" t="s">
        <v>259</v>
      </c>
      <c r="X6" s="55"/>
      <c r="Y6" s="1570"/>
      <c r="Z6" s="1570"/>
      <c r="AA6" s="54" t="s">
        <v>21</v>
      </c>
      <c r="AB6" s="1570"/>
      <c r="AC6" s="1570"/>
      <c r="AD6" s="137" t="s">
        <v>28</v>
      </c>
      <c r="AE6" s="1570">
        <v>1</v>
      </c>
      <c r="AF6" s="1570"/>
      <c r="AG6" s="55" t="s">
        <v>133</v>
      </c>
      <c r="AH6" s="55"/>
      <c r="AI6" s="55"/>
      <c r="AJ6" s="60"/>
    </row>
    <row r="7" spans="1:36" ht="14.1" customHeight="1">
      <c r="A7" s="55"/>
      <c r="B7" s="61"/>
      <c r="C7" s="55"/>
      <c r="D7" s="1765" t="s">
        <v>144</v>
      </c>
      <c r="E7" s="1623"/>
      <c r="F7" s="1624"/>
      <c r="G7" s="1730" t="s">
        <v>4</v>
      </c>
      <c r="H7" s="1731"/>
      <c r="I7" s="1732"/>
      <c r="J7" s="1730" t="s">
        <v>112</v>
      </c>
      <c r="K7" s="1731"/>
      <c r="L7" s="1732"/>
      <c r="M7" s="1730" t="s">
        <v>5</v>
      </c>
      <c r="N7" s="1731"/>
      <c r="O7" s="1732"/>
      <c r="P7" s="1730" t="s">
        <v>357</v>
      </c>
      <c r="Q7" s="1731"/>
      <c r="R7" s="1732"/>
      <c r="S7" s="1730" t="s">
        <v>358</v>
      </c>
      <c r="T7" s="1731"/>
      <c r="U7" s="1732"/>
      <c r="V7" s="1730" t="s">
        <v>359</v>
      </c>
      <c r="W7" s="1731"/>
      <c r="X7" s="1731"/>
      <c r="Y7" s="1730" t="s">
        <v>145</v>
      </c>
      <c r="Z7" s="1731"/>
      <c r="AA7" s="1732"/>
      <c r="AB7" s="1730" t="s">
        <v>360</v>
      </c>
      <c r="AC7" s="1731"/>
      <c r="AD7" s="1731"/>
      <c r="AE7" s="1731"/>
      <c r="AF7" s="1731"/>
      <c r="AG7" s="1731"/>
      <c r="AH7" s="1731"/>
      <c r="AI7" s="1732"/>
      <c r="AJ7" s="64"/>
    </row>
    <row r="8" spans="1:36" ht="14.1" customHeight="1">
      <c r="A8" s="55"/>
      <c r="B8" s="61"/>
      <c r="C8" s="55"/>
      <c r="D8" s="1617" t="s">
        <v>361</v>
      </c>
      <c r="E8" s="1618"/>
      <c r="F8" s="1619"/>
      <c r="G8" s="1588"/>
      <c r="H8" s="1589"/>
      <c r="I8" s="1733"/>
      <c r="J8" s="1588"/>
      <c r="K8" s="1589"/>
      <c r="L8" s="1733"/>
      <c r="M8" s="1588"/>
      <c r="N8" s="1589"/>
      <c r="O8" s="1733"/>
      <c r="P8" s="1588"/>
      <c r="Q8" s="1589"/>
      <c r="R8" s="1733"/>
      <c r="S8" s="1588"/>
      <c r="T8" s="1589"/>
      <c r="U8" s="1733"/>
      <c r="V8" s="1588"/>
      <c r="W8" s="1589"/>
      <c r="X8" s="1589"/>
      <c r="Y8" s="1588"/>
      <c r="Z8" s="1589"/>
      <c r="AA8" s="1733"/>
      <c r="AB8" s="1588"/>
      <c r="AC8" s="1589"/>
      <c r="AD8" s="1589"/>
      <c r="AE8" s="1589"/>
      <c r="AF8" s="1589"/>
      <c r="AG8" s="1589"/>
      <c r="AH8" s="1589"/>
      <c r="AI8" s="1733"/>
      <c r="AJ8" s="64"/>
    </row>
    <row r="9" spans="1:36" ht="15.75" customHeight="1">
      <c r="A9" s="55"/>
      <c r="B9" s="61"/>
      <c r="C9" s="55"/>
      <c r="D9" s="1750" t="s">
        <v>362</v>
      </c>
      <c r="E9" s="1751"/>
      <c r="F9" s="1752"/>
      <c r="G9" s="1756"/>
      <c r="H9" s="1757"/>
      <c r="I9" s="1758"/>
      <c r="J9" s="1759"/>
      <c r="K9" s="1760"/>
      <c r="L9" s="1761"/>
      <c r="M9" s="1750"/>
      <c r="N9" s="1751"/>
      <c r="O9" s="1752"/>
      <c r="P9" s="1756"/>
      <c r="Q9" s="1757"/>
      <c r="R9" s="1758"/>
      <c r="S9" s="1756"/>
      <c r="T9" s="1757"/>
      <c r="U9" s="1758"/>
      <c r="V9" s="1756"/>
      <c r="W9" s="1757"/>
      <c r="X9" s="1758"/>
      <c r="Y9" s="1766">
        <f>SUM(G9,J9,M9,P9,S9,V9)</f>
        <v>0</v>
      </c>
      <c r="Z9" s="1767"/>
      <c r="AA9" s="1768"/>
      <c r="AB9" s="1772" t="s">
        <v>363</v>
      </c>
      <c r="AC9" s="1773"/>
      <c r="AD9" s="1773"/>
      <c r="AE9" s="1773"/>
      <c r="AF9" s="1774"/>
      <c r="AG9" s="1775" t="str">
        <f>IF(ISERROR(Y9/Y11*100),"",Y9/Y11*100)</f>
        <v/>
      </c>
      <c r="AH9" s="1776"/>
      <c r="AI9" s="1777"/>
      <c r="AJ9" s="64"/>
    </row>
    <row r="10" spans="1:36" ht="15.75" customHeight="1">
      <c r="A10" s="55"/>
      <c r="B10" s="61"/>
      <c r="C10" s="55"/>
      <c r="D10" s="1753"/>
      <c r="E10" s="1754"/>
      <c r="F10" s="1755"/>
      <c r="G10" s="1753"/>
      <c r="H10" s="1754"/>
      <c r="I10" s="1755"/>
      <c r="J10" s="1762"/>
      <c r="K10" s="1763"/>
      <c r="L10" s="1764"/>
      <c r="M10" s="1753"/>
      <c r="N10" s="1754"/>
      <c r="O10" s="1755"/>
      <c r="P10" s="1753"/>
      <c r="Q10" s="1754"/>
      <c r="R10" s="1755"/>
      <c r="S10" s="1753"/>
      <c r="T10" s="1754"/>
      <c r="U10" s="1755"/>
      <c r="V10" s="1753"/>
      <c r="W10" s="1754"/>
      <c r="X10" s="1755"/>
      <c r="Y10" s="1769"/>
      <c r="Z10" s="1770"/>
      <c r="AA10" s="1771"/>
      <c r="AB10" s="1778" t="s">
        <v>364</v>
      </c>
      <c r="AC10" s="1779"/>
      <c r="AD10" s="1779"/>
      <c r="AE10" s="1779"/>
      <c r="AF10" s="1780"/>
      <c r="AG10" s="1727" t="str">
        <f>IF(ISERROR(Y9/Y12*100),"",Y9/Y12*100)</f>
        <v/>
      </c>
      <c r="AH10" s="1728"/>
      <c r="AI10" s="1729"/>
      <c r="AJ10" s="64"/>
    </row>
    <row r="11" spans="1:36" ht="15.75" customHeight="1">
      <c r="A11" s="55"/>
      <c r="B11" s="61"/>
      <c r="C11" s="55"/>
      <c r="D11" s="1734" t="s">
        <v>365</v>
      </c>
      <c r="E11" s="1741"/>
      <c r="F11" s="1742"/>
      <c r="G11" s="1734"/>
      <c r="H11" s="1741"/>
      <c r="I11" s="1742"/>
      <c r="J11" s="1734"/>
      <c r="K11" s="1735"/>
      <c r="L11" s="1736"/>
      <c r="M11" s="1734"/>
      <c r="N11" s="1735"/>
      <c r="O11" s="1736"/>
      <c r="P11" s="1734"/>
      <c r="Q11" s="1735"/>
      <c r="R11" s="1736"/>
      <c r="S11" s="1734"/>
      <c r="T11" s="1735"/>
      <c r="U11" s="1736"/>
      <c r="V11" s="1734"/>
      <c r="W11" s="1735"/>
      <c r="X11" s="1736"/>
      <c r="Y11" s="1737">
        <f>SUM(G11:X11)</f>
        <v>0</v>
      </c>
      <c r="Z11" s="1738"/>
      <c r="AA11" s="1739"/>
      <c r="AB11" s="1740"/>
      <c r="AC11" s="1740"/>
      <c r="AD11" s="1740"/>
      <c r="AE11" s="1740"/>
      <c r="AF11" s="141"/>
      <c r="AG11" s="1725"/>
      <c r="AH11" s="1725"/>
      <c r="AI11" s="1725"/>
      <c r="AJ11" s="64"/>
    </row>
    <row r="12" spans="1:36" ht="15.75" customHeight="1">
      <c r="A12" s="55"/>
      <c r="B12" s="61"/>
      <c r="C12" s="55"/>
      <c r="D12" s="1719" t="s">
        <v>366</v>
      </c>
      <c r="E12" s="1720"/>
      <c r="F12" s="1721"/>
      <c r="G12" s="1719"/>
      <c r="H12" s="1720"/>
      <c r="I12" s="1721"/>
      <c r="J12" s="1719"/>
      <c r="K12" s="1720"/>
      <c r="L12" s="1721"/>
      <c r="M12" s="1719"/>
      <c r="N12" s="1720"/>
      <c r="O12" s="1721"/>
      <c r="P12" s="1719"/>
      <c r="Q12" s="1720"/>
      <c r="R12" s="1721"/>
      <c r="S12" s="1719"/>
      <c r="T12" s="1720"/>
      <c r="U12" s="1721"/>
      <c r="V12" s="1719"/>
      <c r="W12" s="1720"/>
      <c r="X12" s="1721"/>
      <c r="Y12" s="1722">
        <f>SUM(G12:X12)</f>
        <v>0</v>
      </c>
      <c r="Z12" s="1723"/>
      <c r="AA12" s="1724"/>
      <c r="AB12" s="1740"/>
      <c r="AC12" s="1740"/>
      <c r="AD12" s="1740"/>
      <c r="AE12" s="1740"/>
      <c r="AF12" s="65"/>
      <c r="AG12" s="1725"/>
      <c r="AH12" s="1725"/>
      <c r="AI12" s="1725"/>
      <c r="AJ12" s="64"/>
    </row>
    <row r="13" spans="1:36" ht="12" customHeight="1">
      <c r="B13" s="66"/>
      <c r="D13" s="138" t="s">
        <v>386</v>
      </c>
      <c r="E13" s="67" t="s">
        <v>435</v>
      </c>
      <c r="X13" s="68" t="s">
        <v>367</v>
      </c>
      <c r="Y13" s="1726" t="s">
        <v>434</v>
      </c>
      <c r="Z13" s="1726"/>
      <c r="AA13" s="1726"/>
      <c r="AB13" s="1726"/>
      <c r="AC13" s="1726"/>
      <c r="AD13" s="1726"/>
      <c r="AE13" s="1726"/>
      <c r="AF13" s="1726"/>
      <c r="AG13" s="1726"/>
      <c r="AH13" s="1726"/>
      <c r="AI13" s="1726"/>
      <c r="AJ13" s="145"/>
    </row>
    <row r="14" spans="1:36" ht="12.75" customHeight="1">
      <c r="A14" s="55"/>
      <c r="B14" s="61"/>
      <c r="C14" s="55"/>
      <c r="D14" s="138"/>
      <c r="E14" s="67"/>
      <c r="F14" s="67"/>
      <c r="G14" s="67"/>
      <c r="H14" s="67"/>
      <c r="I14" s="67"/>
      <c r="J14" s="67"/>
      <c r="K14" s="67"/>
      <c r="L14" s="67"/>
      <c r="M14" s="67"/>
      <c r="N14" s="67"/>
      <c r="O14" s="67"/>
      <c r="P14" s="67"/>
      <c r="Q14" s="67"/>
      <c r="R14" s="67"/>
      <c r="S14" s="67"/>
      <c r="T14" s="67"/>
      <c r="U14" s="67"/>
      <c r="V14" s="67"/>
      <c r="W14" s="67"/>
      <c r="X14" s="68"/>
      <c r="Y14" s="1726"/>
      <c r="Z14" s="1726"/>
      <c r="AA14" s="1726"/>
      <c r="AB14" s="1726"/>
      <c r="AC14" s="1726"/>
      <c r="AD14" s="1726"/>
      <c r="AE14" s="1726"/>
      <c r="AF14" s="1726"/>
      <c r="AG14" s="1726"/>
      <c r="AH14" s="1726"/>
      <c r="AI14" s="1726"/>
      <c r="AJ14" s="145"/>
    </row>
    <row r="15" spans="1:36" ht="14.1" customHeight="1">
      <c r="A15" s="55"/>
      <c r="B15" s="69" t="s">
        <v>368</v>
      </c>
      <c r="C15" s="70"/>
      <c r="D15" s="55"/>
      <c r="E15" s="55"/>
      <c r="F15" s="55"/>
      <c r="G15" s="55"/>
      <c r="H15" s="55"/>
      <c r="I15" s="55"/>
      <c r="J15" s="55"/>
      <c r="K15" s="55"/>
      <c r="L15" s="55"/>
      <c r="M15" s="55"/>
      <c r="N15" s="55"/>
      <c r="O15" s="55"/>
      <c r="P15" s="55"/>
      <c r="Q15" s="1570"/>
      <c r="R15" s="1570"/>
      <c r="S15" s="55"/>
      <c r="T15" s="1570"/>
      <c r="U15" s="1570"/>
      <c r="V15" s="55"/>
      <c r="W15" s="55"/>
      <c r="X15" s="71"/>
      <c r="Y15" s="1726"/>
      <c r="Z15" s="1726"/>
      <c r="AA15" s="1726"/>
      <c r="AB15" s="1726"/>
      <c r="AC15" s="1726"/>
      <c r="AD15" s="1726"/>
      <c r="AE15" s="1726"/>
      <c r="AF15" s="1726"/>
      <c r="AG15" s="1726"/>
      <c r="AH15" s="1726"/>
      <c r="AI15" s="1726"/>
      <c r="AJ15" s="145"/>
    </row>
    <row r="16" spans="1:36" ht="14.1" customHeight="1">
      <c r="A16" s="55"/>
      <c r="B16" s="61"/>
      <c r="C16" s="55" t="s">
        <v>59</v>
      </c>
      <c r="D16" s="55"/>
      <c r="E16" s="55"/>
      <c r="F16" s="55"/>
      <c r="G16" s="55"/>
      <c r="H16" s="55"/>
      <c r="I16" s="55"/>
      <c r="J16" s="55"/>
      <c r="K16" s="55"/>
      <c r="L16" s="55"/>
      <c r="M16" s="55"/>
      <c r="N16" s="55"/>
      <c r="O16" s="55"/>
      <c r="P16" s="72"/>
      <c r="Q16" s="72"/>
      <c r="R16" s="58"/>
      <c r="S16" s="73"/>
      <c r="T16" s="73"/>
      <c r="U16" s="55"/>
      <c r="V16" s="55"/>
      <c r="X16" s="71"/>
      <c r="Y16" s="1726"/>
      <c r="Z16" s="1726"/>
      <c r="AA16" s="1726"/>
      <c r="AB16" s="1726"/>
      <c r="AC16" s="1726"/>
      <c r="AD16" s="1726"/>
      <c r="AE16" s="1726"/>
      <c r="AF16" s="1726"/>
      <c r="AG16" s="1726"/>
      <c r="AH16" s="1726"/>
      <c r="AI16" s="1726"/>
      <c r="AJ16" s="145"/>
    </row>
    <row r="17" spans="1:36" ht="9.75" customHeight="1">
      <c r="A17" s="55"/>
      <c r="B17" s="61"/>
      <c r="C17" s="55"/>
      <c r="D17" s="55"/>
      <c r="E17" s="55"/>
      <c r="F17" s="55"/>
      <c r="G17" s="55"/>
      <c r="H17" s="55"/>
      <c r="I17" s="55"/>
      <c r="J17" s="55"/>
      <c r="K17" s="55"/>
      <c r="L17" s="55"/>
      <c r="M17" s="55"/>
      <c r="N17" s="55"/>
      <c r="O17" s="55"/>
      <c r="P17" s="58"/>
      <c r="Q17" s="1570"/>
      <c r="R17" s="1570"/>
      <c r="S17" s="55"/>
      <c r="T17" s="1570"/>
      <c r="U17" s="1570"/>
      <c r="V17" s="55"/>
      <c r="W17" s="55"/>
      <c r="X17" s="71"/>
      <c r="Y17" s="144"/>
      <c r="Z17" s="144"/>
      <c r="AA17" s="144"/>
      <c r="AB17" s="144"/>
      <c r="AC17" s="144"/>
      <c r="AD17" s="144"/>
      <c r="AE17" s="144"/>
      <c r="AF17" s="144"/>
      <c r="AG17" s="144"/>
      <c r="AH17" s="144"/>
      <c r="AI17" s="144"/>
      <c r="AJ17" s="145"/>
    </row>
    <row r="18" spans="1:36" ht="14.1" customHeight="1">
      <c r="A18" s="55"/>
      <c r="B18" s="61"/>
      <c r="C18" s="55" t="s">
        <v>369</v>
      </c>
      <c r="D18" s="55"/>
      <c r="E18" s="55"/>
      <c r="F18" s="55"/>
      <c r="G18" s="55"/>
      <c r="H18" s="55"/>
      <c r="I18" s="55"/>
      <c r="J18" s="55"/>
      <c r="K18" s="55"/>
      <c r="L18" s="55"/>
      <c r="M18" s="55"/>
      <c r="N18" s="55"/>
      <c r="O18" s="55"/>
      <c r="P18" s="55"/>
      <c r="Q18" s="55"/>
      <c r="R18" s="55"/>
      <c r="S18" s="55"/>
      <c r="T18" s="55"/>
      <c r="U18" s="55"/>
      <c r="V18" s="55"/>
      <c r="W18" s="55"/>
      <c r="X18" s="74"/>
      <c r="Y18" s="144"/>
      <c r="Z18" s="144"/>
      <c r="AA18" s="144"/>
      <c r="AB18" s="144"/>
      <c r="AC18" s="144"/>
      <c r="AD18" s="144"/>
      <c r="AE18" s="144"/>
      <c r="AF18" s="144"/>
      <c r="AG18" s="144"/>
      <c r="AH18" s="144"/>
      <c r="AI18" s="144"/>
      <c r="AJ18" s="145"/>
    </row>
    <row r="19" spans="1:36" ht="14.1" customHeight="1" thickBot="1">
      <c r="A19" s="55"/>
      <c r="B19" s="61"/>
      <c r="C19" s="55"/>
      <c r="D19" s="55"/>
      <c r="E19" s="75" t="s">
        <v>6</v>
      </c>
      <c r="F19" s="76"/>
      <c r="G19" s="77"/>
      <c r="H19" s="77"/>
      <c r="I19" s="77"/>
      <c r="J19" s="77"/>
      <c r="K19" s="77"/>
      <c r="L19" s="77"/>
      <c r="M19" s="77"/>
      <c r="N19" s="77"/>
      <c r="O19" s="77"/>
      <c r="P19" s="77"/>
      <c r="Q19" s="78"/>
      <c r="R19" s="78"/>
      <c r="S19" s="55"/>
      <c r="T19" s="55"/>
      <c r="U19" s="55"/>
      <c r="V19" s="55"/>
      <c r="W19" s="55"/>
      <c r="X19" s="63"/>
      <c r="Y19" s="144"/>
      <c r="Z19" s="144"/>
      <c r="AA19" s="144"/>
      <c r="AB19" s="144"/>
      <c r="AC19" s="144"/>
      <c r="AD19" s="144"/>
      <c r="AE19" s="144"/>
      <c r="AF19" s="144"/>
      <c r="AG19" s="144"/>
      <c r="AH19" s="144"/>
      <c r="AI19" s="144"/>
      <c r="AJ19" s="145"/>
    </row>
    <row r="20" spans="1:36" ht="7.5" customHeight="1" thickTop="1">
      <c r="A20" s="55"/>
      <c r="B20" s="61"/>
      <c r="C20" s="55"/>
      <c r="D20" s="55"/>
      <c r="E20" s="79"/>
      <c r="F20" s="79"/>
      <c r="G20" s="79"/>
      <c r="H20" s="79"/>
      <c r="I20" s="79"/>
      <c r="J20" s="79"/>
      <c r="K20" s="79"/>
      <c r="L20" s="79"/>
      <c r="M20" s="79"/>
      <c r="N20" s="79"/>
      <c r="O20" s="79"/>
      <c r="P20" s="79"/>
      <c r="Q20" s="55"/>
      <c r="R20" s="55"/>
      <c r="S20" s="55"/>
      <c r="T20" s="55"/>
      <c r="U20" s="55"/>
      <c r="V20" s="55"/>
      <c r="W20" s="80"/>
      <c r="X20" s="81"/>
      <c r="Y20" s="82"/>
      <c r="Z20" s="82"/>
      <c r="AJ20" s="60"/>
    </row>
    <row r="21" spans="1:36" ht="14.1" customHeight="1">
      <c r="A21" s="55"/>
      <c r="B21" s="61"/>
      <c r="C21" s="54" t="s">
        <v>370</v>
      </c>
      <c r="F21" s="79"/>
      <c r="G21" s="79"/>
      <c r="H21" s="79"/>
      <c r="I21" s="79"/>
      <c r="J21" s="79"/>
      <c r="K21" s="79"/>
      <c r="L21" s="79"/>
      <c r="M21" s="79"/>
      <c r="N21" s="79"/>
      <c r="O21" s="79"/>
      <c r="P21" s="79"/>
      <c r="Q21" s="55"/>
      <c r="R21" s="55"/>
      <c r="S21" s="55"/>
      <c r="T21" s="55"/>
      <c r="U21" s="55"/>
      <c r="V21" s="55"/>
      <c r="W21" s="55"/>
      <c r="X21" s="81"/>
      <c r="Y21" s="83"/>
      <c r="Z21" s="83"/>
      <c r="AA21" s="83"/>
      <c r="AB21" s="83"/>
      <c r="AC21" s="83"/>
      <c r="AD21" s="83"/>
      <c r="AE21" s="83"/>
      <c r="AF21" s="83"/>
      <c r="AG21" s="83"/>
      <c r="AH21" s="83"/>
      <c r="AI21" s="83"/>
      <c r="AJ21" s="60"/>
    </row>
    <row r="22" spans="1:36" ht="27.75" customHeight="1">
      <c r="A22" s="55"/>
      <c r="B22" s="61"/>
      <c r="C22" s="84"/>
      <c r="D22" s="1714" t="s">
        <v>7</v>
      </c>
      <c r="E22" s="1715"/>
      <c r="F22" s="1715"/>
      <c r="G22" s="1716"/>
      <c r="H22" s="1717" t="s">
        <v>31</v>
      </c>
      <c r="I22" s="1718"/>
      <c r="J22" s="1714" t="s">
        <v>9</v>
      </c>
      <c r="K22" s="1715"/>
      <c r="L22" s="139"/>
      <c r="M22" s="1718" t="s">
        <v>436</v>
      </c>
      <c r="N22" s="1715"/>
      <c r="O22" s="1715"/>
      <c r="P22" s="1715"/>
      <c r="Q22" s="1715"/>
      <c r="R22" s="1715"/>
      <c r="S22" s="1715"/>
      <c r="T22" s="1715"/>
      <c r="U22" s="1715"/>
      <c r="V22" s="1715"/>
      <c r="W22" s="1715"/>
      <c r="X22" s="1715"/>
      <c r="Y22" s="1715"/>
      <c r="Z22" s="1715"/>
      <c r="AA22" s="1715"/>
      <c r="AB22" s="1715"/>
      <c r="AC22" s="1715"/>
      <c r="AD22" s="1715"/>
      <c r="AE22" s="1715"/>
      <c r="AF22" s="1716"/>
      <c r="AG22" s="1714" t="s">
        <v>371</v>
      </c>
      <c r="AH22" s="1715"/>
      <c r="AI22" s="1716"/>
      <c r="AJ22" s="60"/>
    </row>
    <row r="23" spans="1:36" ht="10.5" customHeight="1">
      <c r="A23" s="55"/>
      <c r="B23" s="61"/>
      <c r="C23" s="85"/>
      <c r="D23" s="1682" t="s">
        <v>379</v>
      </c>
      <c r="E23" s="1683" t="s">
        <v>146</v>
      </c>
      <c r="F23" s="1570"/>
      <c r="G23" s="1684"/>
      <c r="H23" s="1688"/>
      <c r="I23" s="1689"/>
      <c r="J23" s="1692"/>
      <c r="K23" s="1693"/>
      <c r="L23" s="1694"/>
      <c r="M23" s="1695"/>
      <c r="N23" s="1695"/>
      <c r="O23" s="1695"/>
      <c r="P23" s="1695"/>
      <c r="Q23" s="1695"/>
      <c r="R23" s="1695"/>
      <c r="S23" s="1695"/>
      <c r="T23" s="1695"/>
      <c r="U23" s="1696"/>
      <c r="V23" s="1697"/>
      <c r="W23" s="1698"/>
      <c r="X23" s="1698"/>
      <c r="Y23" s="1698"/>
      <c r="Z23" s="1698"/>
      <c r="AA23" s="1698"/>
      <c r="AB23" s="1699"/>
      <c r="AC23" s="1699"/>
      <c r="AD23" s="1699"/>
      <c r="AE23" s="1700"/>
      <c r="AF23" s="1700"/>
      <c r="AG23" s="1656" t="str">
        <f>IF(J23&gt;0,IF(AB25:AB25&lt;=J23,"○","×"),"")</f>
        <v/>
      </c>
      <c r="AH23" s="1657"/>
      <c r="AI23" s="1658"/>
      <c r="AJ23" s="60"/>
    </row>
    <row r="24" spans="1:36" ht="10.5" customHeight="1">
      <c r="A24" s="55"/>
      <c r="B24" s="61"/>
      <c r="C24" s="85"/>
      <c r="D24" s="1620"/>
      <c r="E24" s="1683"/>
      <c r="F24" s="1570"/>
      <c r="G24" s="1684"/>
      <c r="H24" s="1688"/>
      <c r="I24" s="1689"/>
      <c r="J24" s="1692"/>
      <c r="K24" s="1693"/>
      <c r="L24" s="1672" t="s">
        <v>382</v>
      </c>
      <c r="M24" s="1673"/>
      <c r="N24" s="1673"/>
      <c r="O24" s="1673"/>
      <c r="P24" s="1673"/>
      <c r="Q24" s="1673"/>
      <c r="R24" s="1673"/>
      <c r="S24" s="1673"/>
      <c r="T24" s="1673"/>
      <c r="U24" s="1674"/>
      <c r="V24" s="1675"/>
      <c r="W24" s="1664">
        <v>3.3</v>
      </c>
      <c r="X24" s="1664"/>
      <c r="Y24" s="1664"/>
      <c r="Z24" s="1664"/>
      <c r="AA24" s="1664"/>
      <c r="AB24" s="1665">
        <f>U24*W24</f>
        <v>0</v>
      </c>
      <c r="AC24" s="1665"/>
      <c r="AD24" s="1665"/>
      <c r="AE24" s="1666" t="s">
        <v>373</v>
      </c>
      <c r="AF24" s="1666"/>
      <c r="AG24" s="1659"/>
      <c r="AH24" s="1660"/>
      <c r="AI24" s="1661"/>
      <c r="AJ24" s="60"/>
    </row>
    <row r="25" spans="1:36" ht="10.5" customHeight="1">
      <c r="A25" s="55"/>
      <c r="B25" s="61"/>
      <c r="C25" s="85"/>
      <c r="D25" s="1620"/>
      <c r="E25" s="1685"/>
      <c r="F25" s="1686"/>
      <c r="G25" s="1687"/>
      <c r="H25" s="1690"/>
      <c r="I25" s="1691"/>
      <c r="J25" s="1627"/>
      <c r="K25" s="1628"/>
      <c r="L25" s="1676"/>
      <c r="M25" s="1677"/>
      <c r="N25" s="1677"/>
      <c r="O25" s="1677"/>
      <c r="P25" s="1677"/>
      <c r="Q25" s="1677"/>
      <c r="R25" s="1677"/>
      <c r="S25" s="1677"/>
      <c r="T25" s="1677"/>
      <c r="U25" s="1678"/>
      <c r="V25" s="1679"/>
      <c r="W25" s="1670"/>
      <c r="X25" s="1670"/>
      <c r="Y25" s="1670"/>
      <c r="Z25" s="1670"/>
      <c r="AA25" s="1670"/>
      <c r="AB25" s="1680"/>
      <c r="AC25" s="1680"/>
      <c r="AD25" s="1680"/>
      <c r="AE25" s="1681"/>
      <c r="AF25" s="1681"/>
      <c r="AG25" s="1638"/>
      <c r="AH25" s="1639"/>
      <c r="AI25" s="1640"/>
      <c r="AJ25" s="60"/>
    </row>
    <row r="26" spans="1:36" ht="12" customHeight="1">
      <c r="A26" s="55"/>
      <c r="B26" s="61"/>
      <c r="C26" s="85"/>
      <c r="D26" s="1620"/>
      <c r="E26" s="1701" t="s">
        <v>378</v>
      </c>
      <c r="F26" s="1702"/>
      <c r="G26" s="1703"/>
      <c r="H26" s="1704"/>
      <c r="I26" s="1705"/>
      <c r="J26" s="1706"/>
      <c r="K26" s="1707"/>
      <c r="L26" s="86"/>
      <c r="M26" s="1710"/>
      <c r="N26" s="1710"/>
      <c r="O26" s="1710"/>
      <c r="P26" s="1710"/>
      <c r="Q26" s="1710"/>
      <c r="R26" s="1710"/>
      <c r="S26" s="1710"/>
      <c r="T26" s="1710"/>
      <c r="U26" s="1696"/>
      <c r="V26" s="1696"/>
      <c r="W26" s="1711"/>
      <c r="X26" s="1711"/>
      <c r="Y26" s="1711"/>
      <c r="Z26" s="1711"/>
      <c r="AA26" s="1711"/>
      <c r="AB26" s="1699"/>
      <c r="AC26" s="1699"/>
      <c r="AD26" s="1699"/>
      <c r="AE26" s="1712"/>
      <c r="AF26" s="1713"/>
      <c r="AG26" s="1656" t="str">
        <f>IF(J26&gt;0,IF(AB28:AB28&lt;=J26,"○","×"),"")</f>
        <v/>
      </c>
      <c r="AH26" s="1657"/>
      <c r="AI26" s="1658"/>
      <c r="AJ26" s="60"/>
    </row>
    <row r="27" spans="1:36" ht="12" customHeight="1">
      <c r="A27" s="55"/>
      <c r="B27" s="61"/>
      <c r="C27" s="85"/>
      <c r="D27" s="1620"/>
      <c r="E27" s="1683"/>
      <c r="F27" s="1570"/>
      <c r="G27" s="1684"/>
      <c r="H27" s="1688"/>
      <c r="I27" s="1689"/>
      <c r="J27" s="1708"/>
      <c r="K27" s="1709"/>
      <c r="L27" s="87"/>
      <c r="M27" s="1662" t="s">
        <v>383</v>
      </c>
      <c r="N27" s="1662"/>
      <c r="O27" s="1662"/>
      <c r="P27" s="1662"/>
      <c r="Q27" s="1662"/>
      <c r="R27" s="1662"/>
      <c r="S27" s="1662"/>
      <c r="T27" s="1662"/>
      <c r="U27" s="1663"/>
      <c r="V27" s="1663"/>
      <c r="W27" s="1664">
        <v>3.3</v>
      </c>
      <c r="X27" s="1664"/>
      <c r="Y27" s="1664"/>
      <c r="Z27" s="1664"/>
      <c r="AA27" s="1664"/>
      <c r="AB27" s="1665">
        <f>U27*W27</f>
        <v>0</v>
      </c>
      <c r="AC27" s="1665"/>
      <c r="AD27" s="1665"/>
      <c r="AE27" s="1666" t="s">
        <v>373</v>
      </c>
      <c r="AF27" s="1667"/>
      <c r="AG27" s="1659"/>
      <c r="AH27" s="1660"/>
      <c r="AI27" s="1661"/>
      <c r="AJ27" s="60"/>
    </row>
    <row r="28" spans="1:36" ht="12" customHeight="1">
      <c r="A28" s="55"/>
      <c r="B28" s="61"/>
      <c r="C28" s="85"/>
      <c r="D28" s="1620"/>
      <c r="E28" s="1683"/>
      <c r="F28" s="1570"/>
      <c r="G28" s="1684"/>
      <c r="H28" s="1688"/>
      <c r="I28" s="1689"/>
      <c r="J28" s="1708"/>
      <c r="K28" s="1709"/>
      <c r="L28" s="87"/>
      <c r="M28" s="1668" t="s">
        <v>117</v>
      </c>
      <c r="N28" s="1668"/>
      <c r="O28" s="1668"/>
      <c r="P28" s="1668"/>
      <c r="Q28" s="1668"/>
      <c r="R28" s="1668"/>
      <c r="S28" s="1668"/>
      <c r="T28" s="88"/>
      <c r="U28" s="1669"/>
      <c r="V28" s="1669"/>
      <c r="W28" s="1670"/>
      <c r="X28" s="1670"/>
      <c r="Y28" s="1670"/>
      <c r="Z28" s="1670"/>
      <c r="AA28" s="1670"/>
      <c r="AB28" s="1671"/>
      <c r="AC28" s="1671"/>
      <c r="AD28" s="1671"/>
      <c r="AE28" s="1666"/>
      <c r="AF28" s="1667"/>
      <c r="AG28" s="1638"/>
      <c r="AH28" s="1639"/>
      <c r="AI28" s="1640"/>
      <c r="AJ28" s="60"/>
    </row>
    <row r="29" spans="1:36" ht="39.75" customHeight="1">
      <c r="A29" s="55"/>
      <c r="B29" s="61"/>
      <c r="C29" s="85"/>
      <c r="D29" s="1621"/>
      <c r="E29" s="1641" t="s">
        <v>126</v>
      </c>
      <c r="F29" s="1642"/>
      <c r="G29" s="1643"/>
      <c r="H29" s="1644"/>
      <c r="I29" s="1645"/>
      <c r="J29" s="1603">
        <f>J23+J26</f>
        <v>0</v>
      </c>
      <c r="K29" s="1604"/>
      <c r="L29" s="89"/>
      <c r="M29" s="90"/>
      <c r="N29" s="90"/>
      <c r="O29" s="90"/>
      <c r="P29" s="90"/>
      <c r="Q29" s="91"/>
      <c r="R29" s="91"/>
      <c r="S29" s="134"/>
      <c r="T29" s="92"/>
      <c r="U29" s="1607">
        <f>U25+U27</f>
        <v>0</v>
      </c>
      <c r="V29" s="1646"/>
      <c r="W29" s="1605" t="s">
        <v>109</v>
      </c>
      <c r="X29" s="1605"/>
      <c r="Y29" s="1605"/>
      <c r="Z29" s="1605"/>
      <c r="AA29" s="1605"/>
      <c r="AB29" s="1647">
        <f>AB24+AB27</f>
        <v>0</v>
      </c>
      <c r="AC29" s="1647"/>
      <c r="AD29" s="1647"/>
      <c r="AE29" s="136" t="s">
        <v>372</v>
      </c>
      <c r="AF29" s="93"/>
      <c r="AG29" s="1617"/>
      <c r="AH29" s="1618"/>
      <c r="AI29" s="1619"/>
      <c r="AJ29" s="60"/>
    </row>
    <row r="30" spans="1:36" ht="14.1" customHeight="1">
      <c r="A30" s="55"/>
      <c r="B30" s="61"/>
      <c r="C30" s="85"/>
      <c r="D30" s="1620" t="s">
        <v>106</v>
      </c>
      <c r="E30" s="1622" t="s">
        <v>23</v>
      </c>
      <c r="F30" s="1623"/>
      <c r="G30" s="1624"/>
      <c r="H30" s="1625"/>
      <c r="I30" s="1626"/>
      <c r="J30" s="1627"/>
      <c r="K30" s="1628"/>
      <c r="L30" s="1629" t="s">
        <v>424</v>
      </c>
      <c r="M30" s="1630"/>
      <c r="N30" s="1630"/>
      <c r="O30" s="1630"/>
      <c r="P30" s="1630"/>
      <c r="Q30" s="1630"/>
      <c r="R30" s="1630"/>
      <c r="S30" s="1630"/>
      <c r="T30" s="1630"/>
      <c r="U30" s="1635"/>
      <c r="V30" s="1635"/>
      <c r="W30" s="1636">
        <v>1.98</v>
      </c>
      <c r="X30" s="1636"/>
      <c r="Y30" s="1636"/>
      <c r="Z30" s="1636"/>
      <c r="AA30" s="1636"/>
      <c r="AB30" s="1637">
        <f>U30*W30</f>
        <v>0</v>
      </c>
      <c r="AC30" s="1637"/>
      <c r="AD30" s="1637"/>
      <c r="AE30" s="94" t="s">
        <v>372</v>
      </c>
      <c r="AF30" s="95"/>
      <c r="AG30" s="1638" t="str">
        <f>IF(J30&gt;0,IF(AB30:AB30&lt;=J30,"○","×"),"")</f>
        <v/>
      </c>
      <c r="AH30" s="1639"/>
      <c r="AI30" s="1640"/>
      <c r="AJ30" s="60"/>
    </row>
    <row r="31" spans="1:36" ht="14.1" customHeight="1">
      <c r="A31" s="55"/>
      <c r="B31" s="61"/>
      <c r="C31" s="85"/>
      <c r="D31" s="1620"/>
      <c r="E31" s="1608" t="s">
        <v>24</v>
      </c>
      <c r="F31" s="1609"/>
      <c r="G31" s="1610"/>
      <c r="H31" s="1611"/>
      <c r="I31" s="1612"/>
      <c r="J31" s="1613"/>
      <c r="K31" s="1614"/>
      <c r="L31" s="1631"/>
      <c r="M31" s="1632"/>
      <c r="N31" s="1632"/>
      <c r="O31" s="1632"/>
      <c r="P31" s="1632"/>
      <c r="Q31" s="1632"/>
      <c r="R31" s="1632"/>
      <c r="S31" s="1632"/>
      <c r="T31" s="1632"/>
      <c r="U31" s="1615"/>
      <c r="V31" s="1615"/>
      <c r="W31" s="1595">
        <v>1.98</v>
      </c>
      <c r="X31" s="1595"/>
      <c r="Y31" s="1595"/>
      <c r="Z31" s="1595"/>
      <c r="AA31" s="1595"/>
      <c r="AB31" s="1655">
        <f>U31*W31</f>
        <v>0</v>
      </c>
      <c r="AC31" s="1655"/>
      <c r="AD31" s="1655"/>
      <c r="AE31" s="55" t="s">
        <v>372</v>
      </c>
      <c r="AF31" s="84"/>
      <c r="AG31" s="1648" t="str">
        <f>IF(J31&gt;0,IF(AB31:AB31&lt;=J31,"○","×"),"")</f>
        <v/>
      </c>
      <c r="AH31" s="1649"/>
      <c r="AI31" s="1650"/>
      <c r="AJ31" s="60"/>
    </row>
    <row r="32" spans="1:36" ht="14.1" customHeight="1">
      <c r="A32" s="55"/>
      <c r="B32" s="61"/>
      <c r="C32" s="85"/>
      <c r="D32" s="1620"/>
      <c r="E32" s="1608" t="s">
        <v>25</v>
      </c>
      <c r="F32" s="1609"/>
      <c r="G32" s="1610"/>
      <c r="H32" s="1651"/>
      <c r="I32" s="1652"/>
      <c r="J32" s="1613"/>
      <c r="K32" s="1614"/>
      <c r="L32" s="1633"/>
      <c r="M32" s="1634"/>
      <c r="N32" s="1634"/>
      <c r="O32" s="1634"/>
      <c r="P32" s="1634"/>
      <c r="Q32" s="1634"/>
      <c r="R32" s="1634"/>
      <c r="S32" s="1634"/>
      <c r="T32" s="1634"/>
      <c r="U32" s="1615"/>
      <c r="V32" s="1615"/>
      <c r="W32" s="1595">
        <v>1.98</v>
      </c>
      <c r="X32" s="1595"/>
      <c r="Y32" s="1595"/>
      <c r="Z32" s="1595"/>
      <c r="AA32" s="1595"/>
      <c r="AB32" s="1655">
        <f>U32*W32</f>
        <v>0</v>
      </c>
      <c r="AC32" s="1655"/>
      <c r="AD32" s="1655"/>
      <c r="AE32" s="96" t="s">
        <v>372</v>
      </c>
      <c r="AF32" s="97"/>
      <c r="AG32" s="1648" t="str">
        <f>IF(J32&gt;0,IF(AB32:AB32&lt;=J32,"○","×"),"")</f>
        <v/>
      </c>
      <c r="AH32" s="1649"/>
      <c r="AI32" s="1650"/>
      <c r="AJ32" s="60"/>
    </row>
    <row r="33" spans="1:41" ht="14.1" customHeight="1">
      <c r="A33" s="55"/>
      <c r="B33" s="61"/>
      <c r="C33" s="85"/>
      <c r="D33" s="1621"/>
      <c r="E33" s="1653" t="s">
        <v>107</v>
      </c>
      <c r="F33" s="1618"/>
      <c r="G33" s="1619"/>
      <c r="H33" s="1644"/>
      <c r="I33" s="1654"/>
      <c r="J33" s="1603">
        <f>SUM(J30:K32)</f>
        <v>0</v>
      </c>
      <c r="K33" s="1604"/>
      <c r="L33" s="98"/>
      <c r="M33" s="135"/>
      <c r="N33" s="1605"/>
      <c r="O33" s="1605"/>
      <c r="P33" s="1605"/>
      <c r="Q33" s="1605"/>
      <c r="R33" s="1605"/>
      <c r="S33" s="1606" t="s">
        <v>107</v>
      </c>
      <c r="T33" s="1606"/>
      <c r="U33" s="1607">
        <f>SUM(U30:V32)</f>
        <v>0</v>
      </c>
      <c r="V33" s="1607"/>
      <c r="W33" s="1605" t="s">
        <v>109</v>
      </c>
      <c r="X33" s="1605"/>
      <c r="Y33" s="1605"/>
      <c r="Z33" s="1605"/>
      <c r="AA33" s="1605"/>
      <c r="AB33" s="1616">
        <f>SUM(AB30:AD32)</f>
        <v>0</v>
      </c>
      <c r="AC33" s="1616"/>
      <c r="AD33" s="1616"/>
      <c r="AE33" s="134" t="s">
        <v>372</v>
      </c>
      <c r="AF33" s="93"/>
      <c r="AG33" s="1617"/>
      <c r="AH33" s="1618"/>
      <c r="AI33" s="1619"/>
      <c r="AJ33" s="60"/>
    </row>
    <row r="34" spans="1:41" ht="24" customHeight="1">
      <c r="A34" s="55"/>
      <c r="B34" s="61"/>
      <c r="C34" s="85"/>
      <c r="D34" s="1596" t="s">
        <v>8</v>
      </c>
      <c r="E34" s="1597"/>
      <c r="F34" s="1597"/>
      <c r="G34" s="1598"/>
      <c r="H34" s="1599"/>
      <c r="I34" s="1600"/>
      <c r="J34" s="1590"/>
      <c r="K34" s="1591"/>
      <c r="L34" s="1592" t="s">
        <v>425</v>
      </c>
      <c r="M34" s="1593"/>
      <c r="N34" s="1593"/>
      <c r="O34" s="1593"/>
      <c r="P34" s="1593"/>
      <c r="Q34" s="1593"/>
      <c r="R34" s="1593"/>
      <c r="S34" s="1593"/>
      <c r="T34" s="1593"/>
      <c r="U34" s="1601">
        <f>U33+U27</f>
        <v>0</v>
      </c>
      <c r="V34" s="1601"/>
      <c r="W34" s="1595">
        <v>1.98</v>
      </c>
      <c r="X34" s="1595"/>
      <c r="Y34" s="1595"/>
      <c r="Z34" s="1595"/>
      <c r="AA34" s="1595"/>
      <c r="AB34" s="1602">
        <f>U34*W34</f>
        <v>0</v>
      </c>
      <c r="AC34" s="1602"/>
      <c r="AD34" s="1602"/>
      <c r="AE34" s="140" t="s">
        <v>372</v>
      </c>
      <c r="AF34" s="99"/>
      <c r="AG34" s="1574" t="str">
        <f>IF(J34="","",IF(J34&gt;=0,IF(AB34&lt;=J34,"○","×"),""))</f>
        <v/>
      </c>
      <c r="AH34" s="1575"/>
      <c r="AI34" s="1576"/>
      <c r="AJ34" s="60"/>
    </row>
    <row r="35" spans="1:41" ht="20.100000000000001" customHeight="1">
      <c r="A35" s="55"/>
      <c r="B35" s="61"/>
      <c r="C35" s="85"/>
      <c r="D35" s="1580" t="s">
        <v>26</v>
      </c>
      <c r="E35" s="1581"/>
      <c r="F35" s="1581"/>
      <c r="G35" s="1582"/>
      <c r="H35" s="1583">
        <f>SUM(H29,H33,H34)</f>
        <v>0</v>
      </c>
      <c r="I35" s="1584"/>
      <c r="J35" s="1585">
        <f>J29+J33+J34</f>
        <v>0</v>
      </c>
      <c r="K35" s="1586"/>
      <c r="L35" s="100"/>
      <c r="M35" s="101"/>
      <c r="N35" s="101"/>
      <c r="O35" s="101"/>
      <c r="P35" s="101"/>
      <c r="Q35" s="102"/>
      <c r="R35" s="102"/>
      <c r="S35" s="101"/>
      <c r="T35" s="102"/>
      <c r="U35" s="102"/>
      <c r="V35" s="101"/>
      <c r="W35" s="101"/>
      <c r="X35" s="101"/>
      <c r="Y35" s="101"/>
      <c r="Z35" s="101"/>
      <c r="AA35" s="101"/>
      <c r="AB35" s="103"/>
      <c r="AC35" s="103"/>
      <c r="AD35" s="103"/>
      <c r="AE35" s="101"/>
      <c r="AF35" s="99"/>
      <c r="AG35" s="1587"/>
      <c r="AH35" s="1587"/>
      <c r="AI35" s="1587"/>
      <c r="AJ35" s="60"/>
    </row>
    <row r="36" spans="1:41" ht="24" customHeight="1">
      <c r="A36" s="55"/>
      <c r="B36" s="61"/>
      <c r="C36" s="85"/>
      <c r="D36" s="1588" t="s">
        <v>108</v>
      </c>
      <c r="E36" s="1589"/>
      <c r="F36" s="1589"/>
      <c r="G36" s="1589"/>
      <c r="H36" s="1589"/>
      <c r="I36" s="1589"/>
      <c r="J36" s="1590"/>
      <c r="K36" s="1591"/>
      <c r="L36" s="1592" t="s">
        <v>426</v>
      </c>
      <c r="M36" s="1593"/>
      <c r="N36" s="1593"/>
      <c r="O36" s="1593"/>
      <c r="P36" s="1593"/>
      <c r="Q36" s="1593"/>
      <c r="R36" s="1593"/>
      <c r="S36" s="1593"/>
      <c r="T36" s="1593"/>
      <c r="U36" s="1594">
        <f>U33+U27</f>
        <v>0</v>
      </c>
      <c r="V36" s="1594"/>
      <c r="W36" s="1595">
        <v>3.3</v>
      </c>
      <c r="X36" s="1595"/>
      <c r="Y36" s="1595"/>
      <c r="Z36" s="1595"/>
      <c r="AA36" s="1595"/>
      <c r="AB36" s="1573">
        <f>U36*W36</f>
        <v>0</v>
      </c>
      <c r="AC36" s="1573"/>
      <c r="AD36" s="1573"/>
      <c r="AE36" s="104" t="s">
        <v>372</v>
      </c>
      <c r="AF36" s="104"/>
      <c r="AG36" s="1574" t="str">
        <f>IF(J36="","",IF(J36&gt;=0,IF(AB36:AB36&lt;=J36,"○","×"),""))</f>
        <v/>
      </c>
      <c r="AH36" s="1575"/>
      <c r="AI36" s="1576"/>
      <c r="AJ36" s="60"/>
    </row>
    <row r="37" spans="1:41" s="105" customFormat="1" ht="3.75" customHeight="1">
      <c r="B37" s="106"/>
      <c r="C37" s="107"/>
      <c r="D37" s="1577"/>
      <c r="E37" s="1577"/>
      <c r="F37" s="1577"/>
      <c r="G37" s="1577"/>
      <c r="H37" s="1577"/>
      <c r="I37" s="1577"/>
      <c r="J37" s="1577"/>
      <c r="K37" s="1577"/>
      <c r="L37" s="157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08"/>
    </row>
    <row r="38" spans="1:41" s="105" customFormat="1" ht="12" customHeight="1">
      <c r="B38" s="106"/>
      <c r="C38" s="55" t="s">
        <v>374</v>
      </c>
      <c r="E38" s="55"/>
      <c r="F38" s="55"/>
      <c r="G38" s="55"/>
      <c r="H38" s="55"/>
      <c r="I38" s="55"/>
      <c r="J38" s="55"/>
      <c r="K38" s="55"/>
      <c r="L38" s="55"/>
      <c r="M38" s="55"/>
      <c r="N38" s="55"/>
      <c r="O38" s="55"/>
      <c r="P38" s="55"/>
      <c r="Q38" s="55"/>
      <c r="R38" s="55"/>
      <c r="S38" s="55"/>
      <c r="T38" s="55"/>
      <c r="U38" s="55"/>
      <c r="V38" s="55"/>
      <c r="W38" s="109"/>
      <c r="X38" s="110" t="s">
        <v>127</v>
      </c>
      <c r="Y38" s="1578" t="s">
        <v>438</v>
      </c>
      <c r="Z38" s="1578"/>
      <c r="AA38" s="1578"/>
      <c r="AB38" s="1578"/>
      <c r="AC38" s="1578"/>
      <c r="AD38" s="1578"/>
      <c r="AE38" s="1578"/>
      <c r="AF38" s="1578"/>
      <c r="AG38" s="1578"/>
      <c r="AH38" s="1578"/>
      <c r="AI38" s="1578"/>
      <c r="AJ38" s="1579"/>
      <c r="AK38" s="106"/>
    </row>
    <row r="39" spans="1:41" s="105" customFormat="1" ht="12" customHeight="1">
      <c r="B39" s="106"/>
      <c r="C39" s="107"/>
      <c r="D39" s="55"/>
      <c r="E39" s="54" t="s">
        <v>377</v>
      </c>
      <c r="F39" s="55"/>
      <c r="G39" s="55"/>
      <c r="H39" s="72"/>
      <c r="I39" s="72"/>
      <c r="J39" s="111"/>
      <c r="K39" s="112" t="s">
        <v>375</v>
      </c>
      <c r="L39" s="55" t="s">
        <v>376</v>
      </c>
      <c r="M39" s="55"/>
      <c r="N39" s="55"/>
      <c r="Q39" s="55"/>
      <c r="R39" s="54"/>
      <c r="S39" s="54"/>
      <c r="T39" s="137"/>
      <c r="U39" s="112" t="s">
        <v>375</v>
      </c>
      <c r="V39" s="54"/>
      <c r="W39" s="109"/>
      <c r="X39" s="110"/>
      <c r="Y39" s="1578"/>
      <c r="Z39" s="1578"/>
      <c r="AA39" s="1578"/>
      <c r="AB39" s="1578"/>
      <c r="AC39" s="1578"/>
      <c r="AD39" s="1578"/>
      <c r="AE39" s="1578"/>
      <c r="AF39" s="1578"/>
      <c r="AG39" s="1578"/>
      <c r="AH39" s="1578"/>
      <c r="AI39" s="1578"/>
      <c r="AJ39" s="1579"/>
      <c r="AK39" s="106"/>
    </row>
    <row r="40" spans="1:41" s="105" customFormat="1" ht="12" customHeight="1">
      <c r="B40" s="106"/>
      <c r="C40" s="107"/>
      <c r="D40" s="55"/>
      <c r="E40" s="55" t="s">
        <v>421</v>
      </c>
      <c r="F40" s="55"/>
      <c r="G40" s="55"/>
      <c r="H40" s="72"/>
      <c r="I40" s="72"/>
      <c r="J40" s="111"/>
      <c r="K40" s="112" t="s">
        <v>140</v>
      </c>
      <c r="L40" s="54" t="s">
        <v>422</v>
      </c>
      <c r="M40" s="55"/>
      <c r="N40" s="55"/>
      <c r="Q40" s="55"/>
      <c r="R40" s="54"/>
      <c r="S40" s="54"/>
      <c r="T40" s="137"/>
      <c r="U40" s="112" t="s">
        <v>140</v>
      </c>
      <c r="V40" s="54"/>
      <c r="W40" s="109"/>
      <c r="X40" s="110" t="s">
        <v>431</v>
      </c>
      <c r="Y40" s="1566" t="s">
        <v>432</v>
      </c>
      <c r="Z40" s="1566"/>
      <c r="AA40" s="1566"/>
      <c r="AB40" s="1566"/>
      <c r="AC40" s="1566"/>
      <c r="AD40" s="1566"/>
      <c r="AE40" s="1566"/>
      <c r="AF40" s="1566"/>
      <c r="AG40" s="1566"/>
      <c r="AH40" s="1566"/>
      <c r="AI40" s="1566"/>
      <c r="AJ40" s="1567"/>
      <c r="AK40" s="106"/>
    </row>
    <row r="41" spans="1:41" s="105" customFormat="1" ht="12" customHeight="1">
      <c r="B41" s="106"/>
      <c r="C41" s="107"/>
      <c r="D41" s="55"/>
      <c r="E41" s="55" t="s">
        <v>423</v>
      </c>
      <c r="F41" s="55"/>
      <c r="G41" s="55"/>
      <c r="H41" s="72"/>
      <c r="I41" s="72"/>
      <c r="J41" s="111"/>
      <c r="K41" s="112" t="s">
        <v>140</v>
      </c>
      <c r="L41" s="55"/>
      <c r="M41" s="55"/>
      <c r="N41" s="55"/>
      <c r="Q41" s="55"/>
      <c r="R41" s="54"/>
      <c r="S41" s="54"/>
      <c r="T41" s="137"/>
      <c r="U41" s="112"/>
      <c r="V41" s="54"/>
      <c r="W41" s="109"/>
      <c r="X41" s="110"/>
      <c r="Y41" s="113"/>
      <c r="Z41" s="113"/>
      <c r="AA41" s="113"/>
      <c r="AB41" s="113"/>
      <c r="AC41" s="113"/>
      <c r="AD41" s="113"/>
      <c r="AE41" s="113"/>
      <c r="AF41" s="113"/>
      <c r="AG41" s="113"/>
      <c r="AH41" s="113"/>
      <c r="AI41" s="113"/>
      <c r="AJ41" s="114"/>
      <c r="AK41" s="106"/>
    </row>
    <row r="42" spans="1:41" s="105" customFormat="1" ht="12" customHeight="1">
      <c r="B42" s="106"/>
      <c r="C42" s="107"/>
      <c r="D42" s="54"/>
      <c r="E42" s="55"/>
      <c r="F42" s="54"/>
      <c r="G42" s="54"/>
      <c r="H42" s="54"/>
      <c r="I42" s="54"/>
      <c r="J42" s="137"/>
      <c r="K42" s="112"/>
      <c r="L42" s="54"/>
      <c r="M42" s="54"/>
      <c r="N42" s="54"/>
      <c r="Q42" s="54"/>
      <c r="R42" s="54"/>
      <c r="S42" s="54"/>
      <c r="T42" s="137"/>
      <c r="U42" s="112"/>
      <c r="V42" s="54"/>
      <c r="W42" s="109"/>
      <c r="X42" s="115"/>
      <c r="Y42" s="116"/>
      <c r="Z42" s="116"/>
      <c r="AA42" s="116"/>
      <c r="AB42" s="116"/>
      <c r="AC42" s="116"/>
      <c r="AD42" s="116"/>
      <c r="AE42" s="116"/>
      <c r="AF42" s="116"/>
      <c r="AG42" s="116"/>
      <c r="AH42" s="116"/>
      <c r="AI42" s="116"/>
      <c r="AJ42" s="117"/>
      <c r="AK42" s="106"/>
    </row>
    <row r="43" spans="1:41" s="105" customFormat="1" ht="12" customHeight="1">
      <c r="B43" s="106"/>
      <c r="C43" s="55" t="s">
        <v>427</v>
      </c>
      <c r="D43" s="54"/>
      <c r="E43" s="55"/>
      <c r="F43" s="54"/>
      <c r="G43" s="54"/>
      <c r="H43" s="54"/>
      <c r="I43" s="54"/>
      <c r="J43" s="137"/>
      <c r="K43" s="67"/>
      <c r="L43" s="54"/>
      <c r="M43" s="54"/>
      <c r="N43" s="54"/>
      <c r="O43" s="142"/>
      <c r="P43" s="142"/>
      <c r="Q43" s="54"/>
      <c r="R43" s="54"/>
      <c r="S43" s="54"/>
      <c r="T43" s="137"/>
      <c r="U43" s="67"/>
      <c r="V43" s="54"/>
      <c r="W43" s="109"/>
      <c r="X43" s="115" t="s">
        <v>127</v>
      </c>
      <c r="Y43" s="1571" t="s">
        <v>399</v>
      </c>
      <c r="Z43" s="1571"/>
      <c r="AA43" s="1571"/>
      <c r="AB43" s="1571"/>
      <c r="AC43" s="1571"/>
      <c r="AD43" s="1571"/>
      <c r="AE43" s="1571"/>
      <c r="AF43" s="1571"/>
      <c r="AG43" s="1571"/>
      <c r="AH43" s="1571"/>
      <c r="AI43" s="1571"/>
      <c r="AJ43" s="1572"/>
      <c r="AK43" s="48"/>
      <c r="AL43" s="48"/>
      <c r="AM43" s="48"/>
      <c r="AN43" s="48"/>
      <c r="AO43" s="48"/>
    </row>
    <row r="44" spans="1:41" s="105" customFormat="1" ht="12" customHeight="1">
      <c r="B44" s="106"/>
      <c r="C44" s="107"/>
      <c r="D44" s="1565" t="s">
        <v>398</v>
      </c>
      <c r="E44" s="1565"/>
      <c r="F44" s="1566" t="s">
        <v>403</v>
      </c>
      <c r="G44" s="1566"/>
      <c r="H44" s="1566"/>
      <c r="I44" s="1566"/>
      <c r="J44" s="1566"/>
      <c r="K44" s="1566"/>
      <c r="L44" s="1566"/>
      <c r="M44" s="1566"/>
      <c r="N44" s="1566"/>
      <c r="O44" s="1566"/>
      <c r="P44" s="1566"/>
      <c r="Q44" s="1566"/>
      <c r="R44" s="1566"/>
      <c r="S44" s="1566"/>
      <c r="T44" s="1566"/>
      <c r="U44" s="1566"/>
      <c r="V44" s="1566"/>
      <c r="W44" s="109"/>
      <c r="X44" s="115"/>
      <c r="Y44" s="1571"/>
      <c r="Z44" s="1571"/>
      <c r="AA44" s="1571"/>
      <c r="AB44" s="1571"/>
      <c r="AC44" s="1571"/>
      <c r="AD44" s="1571"/>
      <c r="AE44" s="1571"/>
      <c r="AF44" s="1571"/>
      <c r="AG44" s="1571"/>
      <c r="AH44" s="1571"/>
      <c r="AI44" s="1571"/>
      <c r="AJ44" s="1572"/>
    </row>
    <row r="45" spans="1:41" s="105" customFormat="1" ht="12" customHeight="1">
      <c r="B45" s="106"/>
      <c r="C45" s="107"/>
      <c r="D45" s="1565" t="s">
        <v>404</v>
      </c>
      <c r="E45" s="1565"/>
      <c r="F45" s="119" t="s">
        <v>405</v>
      </c>
      <c r="G45" s="116"/>
      <c r="H45" s="116"/>
      <c r="I45" s="116"/>
      <c r="J45" s="116"/>
      <c r="K45" s="116"/>
      <c r="L45" s="116"/>
      <c r="M45" s="116"/>
      <c r="N45" s="116"/>
      <c r="O45" s="116"/>
      <c r="P45" s="116"/>
      <c r="Q45" s="116"/>
      <c r="R45" s="116"/>
      <c r="S45" s="116"/>
      <c r="T45" s="116"/>
      <c r="U45" s="116"/>
      <c r="V45" s="116"/>
      <c r="W45" s="109"/>
      <c r="X45" s="115" t="s">
        <v>127</v>
      </c>
      <c r="Y45" s="1571" t="s">
        <v>401</v>
      </c>
      <c r="Z45" s="1571"/>
      <c r="AA45" s="1571"/>
      <c r="AB45" s="1571"/>
      <c r="AC45" s="1571"/>
      <c r="AD45" s="1571"/>
      <c r="AE45" s="1571"/>
      <c r="AF45" s="1571"/>
      <c r="AG45" s="1571"/>
      <c r="AH45" s="1571"/>
      <c r="AI45" s="1571"/>
      <c r="AJ45" s="1572"/>
    </row>
    <row r="46" spans="1:41" s="105" customFormat="1" ht="12" customHeight="1">
      <c r="B46" s="106"/>
      <c r="C46" s="107"/>
      <c r="D46" s="1565"/>
      <c r="E46" s="1565"/>
      <c r="F46" s="1566" t="s">
        <v>406</v>
      </c>
      <c r="G46" s="1566"/>
      <c r="H46" s="1566"/>
      <c r="I46" s="1566"/>
      <c r="J46" s="1566"/>
      <c r="K46" s="1566"/>
      <c r="L46" s="1566"/>
      <c r="M46" s="1566"/>
      <c r="N46" s="1566"/>
      <c r="O46" s="1566"/>
      <c r="P46" s="1566"/>
      <c r="Q46" s="1566"/>
      <c r="R46" s="1566"/>
      <c r="S46" s="1566"/>
      <c r="T46" s="1566"/>
      <c r="U46" s="1566"/>
      <c r="V46" s="1566"/>
      <c r="W46" s="109"/>
      <c r="X46" s="115"/>
      <c r="Y46" s="1571"/>
      <c r="Z46" s="1571"/>
      <c r="AA46" s="1571"/>
      <c r="AB46" s="1571"/>
      <c r="AC46" s="1571"/>
      <c r="AD46" s="1571"/>
      <c r="AE46" s="1571"/>
      <c r="AF46" s="1571"/>
      <c r="AG46" s="1571"/>
      <c r="AH46" s="1571"/>
      <c r="AI46" s="1571"/>
      <c r="AJ46" s="1572"/>
    </row>
    <row r="47" spans="1:41" s="105" customFormat="1" ht="12" customHeight="1">
      <c r="B47" s="106"/>
      <c r="C47" s="107"/>
      <c r="D47" s="1565" t="s">
        <v>407</v>
      </c>
      <c r="E47" s="1565"/>
      <c r="F47" s="1566" t="s">
        <v>408</v>
      </c>
      <c r="G47" s="1566"/>
      <c r="H47" s="1566"/>
      <c r="I47" s="1566"/>
      <c r="J47" s="1566"/>
      <c r="K47" s="1566"/>
      <c r="L47" s="1566"/>
      <c r="M47" s="1566"/>
      <c r="N47" s="1566"/>
      <c r="O47" s="1566"/>
      <c r="P47" s="1566"/>
      <c r="Q47" s="1566"/>
      <c r="R47" s="1566"/>
      <c r="S47" s="1566"/>
      <c r="T47" s="1566"/>
      <c r="U47" s="1566"/>
      <c r="V47" s="1566"/>
      <c r="W47" s="46"/>
      <c r="X47" s="50"/>
      <c r="Y47" s="1571"/>
      <c r="Z47" s="1571"/>
      <c r="AA47" s="1571"/>
      <c r="AB47" s="1571"/>
      <c r="AC47" s="1571"/>
      <c r="AD47" s="1571"/>
      <c r="AE47" s="1571"/>
      <c r="AF47" s="1571"/>
      <c r="AG47" s="1571"/>
      <c r="AH47" s="1571"/>
      <c r="AI47" s="1571"/>
      <c r="AJ47" s="1572"/>
    </row>
    <row r="48" spans="1:41" s="105" customFormat="1" ht="12" customHeight="1">
      <c r="B48" s="106"/>
      <c r="C48" s="107"/>
      <c r="D48" s="1565" t="s">
        <v>409</v>
      </c>
      <c r="E48" s="1565"/>
      <c r="F48" s="119" t="s">
        <v>410</v>
      </c>
      <c r="G48" s="119"/>
      <c r="H48" s="119"/>
      <c r="I48" s="119"/>
      <c r="J48" s="119"/>
      <c r="K48" s="119"/>
      <c r="L48" s="119"/>
      <c r="M48" s="119"/>
      <c r="N48" s="119"/>
      <c r="O48" s="119"/>
      <c r="P48" s="119"/>
      <c r="Q48" s="119"/>
      <c r="R48" s="119"/>
      <c r="S48" s="119"/>
      <c r="T48" s="119"/>
      <c r="U48" s="119"/>
      <c r="V48" s="119"/>
      <c r="W48" s="47"/>
      <c r="X48" s="51"/>
      <c r="Y48" s="47"/>
      <c r="Z48" s="47"/>
      <c r="AA48" s="116"/>
      <c r="AB48" s="116"/>
      <c r="AC48" s="116"/>
      <c r="AD48" s="116"/>
      <c r="AE48" s="116"/>
      <c r="AF48" s="116"/>
      <c r="AG48" s="116"/>
      <c r="AH48" s="116"/>
      <c r="AI48" s="116"/>
      <c r="AJ48" s="117"/>
      <c r="AK48" s="106"/>
    </row>
    <row r="49" spans="1:37" s="105" customFormat="1" ht="12" customHeight="1">
      <c r="B49" s="106"/>
      <c r="C49" s="107"/>
      <c r="D49" s="1565" t="s">
        <v>411</v>
      </c>
      <c r="E49" s="1565"/>
      <c r="F49" s="119" t="s">
        <v>412</v>
      </c>
      <c r="G49" s="143"/>
      <c r="H49" s="143"/>
      <c r="I49" s="143"/>
      <c r="J49" s="143"/>
      <c r="K49" s="143"/>
      <c r="L49" s="143"/>
      <c r="M49" s="143"/>
      <c r="N49" s="143"/>
      <c r="O49" s="143"/>
      <c r="P49" s="143"/>
      <c r="Q49" s="143"/>
      <c r="R49" s="143"/>
      <c r="S49" s="143"/>
      <c r="T49" s="143"/>
      <c r="U49" s="143"/>
      <c r="V49" s="143"/>
      <c r="W49" s="49"/>
      <c r="X49" s="52"/>
      <c r="Y49" s="49"/>
      <c r="Z49" s="49"/>
      <c r="AA49" s="116"/>
      <c r="AB49" s="116"/>
      <c r="AC49" s="116"/>
      <c r="AD49" s="116"/>
      <c r="AE49" s="116"/>
      <c r="AF49" s="116"/>
      <c r="AG49" s="116"/>
      <c r="AH49" s="116"/>
      <c r="AI49" s="116"/>
      <c r="AJ49" s="117"/>
      <c r="AK49" s="106"/>
    </row>
    <row r="50" spans="1:37" s="105" customFormat="1" ht="12" customHeight="1">
      <c r="B50" s="106"/>
      <c r="C50" s="107"/>
      <c r="D50" s="1565" t="s">
        <v>414</v>
      </c>
      <c r="E50" s="1565"/>
      <c r="F50" s="1566" t="s">
        <v>413</v>
      </c>
      <c r="G50" s="1566"/>
      <c r="H50" s="1566"/>
      <c r="I50" s="1566"/>
      <c r="J50" s="1566"/>
      <c r="K50" s="1566"/>
      <c r="L50" s="1566"/>
      <c r="M50" s="1566"/>
      <c r="N50" s="1566"/>
      <c r="O50" s="1566"/>
      <c r="P50" s="1566"/>
      <c r="Q50" s="1566"/>
      <c r="R50" s="1566"/>
      <c r="S50" s="1566"/>
      <c r="T50" s="1566"/>
      <c r="U50" s="1566"/>
      <c r="V50" s="1566"/>
      <c r="W50" s="46"/>
      <c r="X50" s="50"/>
      <c r="Y50" s="46"/>
      <c r="Z50" s="46"/>
      <c r="AA50" s="116"/>
      <c r="AB50" s="116"/>
      <c r="AC50" s="116"/>
      <c r="AD50" s="116"/>
      <c r="AE50" s="116"/>
      <c r="AF50" s="116"/>
      <c r="AG50" s="116"/>
      <c r="AH50" s="116"/>
      <c r="AI50" s="116"/>
      <c r="AJ50" s="117"/>
      <c r="AK50" s="106"/>
    </row>
    <row r="51" spans="1:37" s="105" customFormat="1" ht="12" customHeight="1">
      <c r="B51" s="106"/>
      <c r="C51" s="107"/>
      <c r="D51" s="1565" t="s">
        <v>418</v>
      </c>
      <c r="E51" s="1565"/>
      <c r="F51" s="1566" t="s">
        <v>415</v>
      </c>
      <c r="G51" s="1566"/>
      <c r="H51" s="1566"/>
      <c r="I51" s="1566"/>
      <c r="J51" s="1566"/>
      <c r="K51" s="1566"/>
      <c r="L51" s="1566"/>
      <c r="M51" s="1566"/>
      <c r="N51" s="1566"/>
      <c r="O51" s="1566"/>
      <c r="P51" s="1566"/>
      <c r="Q51" s="1566"/>
      <c r="R51" s="1566"/>
      <c r="S51" s="1566"/>
      <c r="T51" s="1566"/>
      <c r="U51" s="1566"/>
      <c r="V51" s="1566"/>
      <c r="W51" s="46"/>
      <c r="X51" s="50"/>
      <c r="Y51" s="46"/>
      <c r="Z51" s="46"/>
      <c r="AA51" s="116"/>
      <c r="AB51" s="116"/>
      <c r="AC51" s="116"/>
      <c r="AD51" s="116"/>
      <c r="AE51" s="116"/>
      <c r="AF51" s="116"/>
      <c r="AG51" s="116"/>
      <c r="AH51" s="116"/>
      <c r="AI51" s="116"/>
      <c r="AJ51" s="117"/>
      <c r="AK51" s="106"/>
    </row>
    <row r="52" spans="1:37" s="105" customFormat="1" ht="12" customHeight="1">
      <c r="B52" s="106"/>
      <c r="C52" s="107"/>
      <c r="D52" s="1564" t="s">
        <v>419</v>
      </c>
      <c r="E52" s="1564"/>
      <c r="F52" s="118" t="s">
        <v>416</v>
      </c>
      <c r="G52" s="54"/>
      <c r="H52" s="54"/>
      <c r="I52" s="54"/>
      <c r="J52" s="137"/>
      <c r="K52" s="67"/>
      <c r="L52" s="54"/>
      <c r="M52" s="54"/>
      <c r="N52" s="54"/>
      <c r="O52" s="142"/>
      <c r="P52" s="142"/>
      <c r="Q52" s="54"/>
      <c r="R52" s="54"/>
      <c r="S52" s="54"/>
      <c r="T52" s="137"/>
      <c r="U52" s="67"/>
      <c r="V52" s="54"/>
      <c r="W52" s="109"/>
      <c r="X52" s="115"/>
      <c r="Y52" s="116"/>
      <c r="Z52" s="116"/>
      <c r="AA52" s="116"/>
      <c r="AB52" s="116"/>
      <c r="AC52" s="116"/>
      <c r="AD52" s="116"/>
      <c r="AE52" s="116"/>
      <c r="AF52" s="116"/>
      <c r="AG52" s="116"/>
      <c r="AH52" s="116"/>
      <c r="AI52" s="116"/>
      <c r="AJ52" s="117"/>
      <c r="AK52" s="106"/>
    </row>
    <row r="53" spans="1:37" s="105" customFormat="1" ht="12" customHeight="1">
      <c r="B53" s="106"/>
      <c r="C53" s="107"/>
      <c r="D53" s="1565" t="s">
        <v>420</v>
      </c>
      <c r="E53" s="1565"/>
      <c r="F53" s="1566" t="s">
        <v>417</v>
      </c>
      <c r="G53" s="1566"/>
      <c r="H53" s="1566"/>
      <c r="I53" s="1566"/>
      <c r="J53" s="1566"/>
      <c r="K53" s="1566"/>
      <c r="L53" s="1566"/>
      <c r="M53" s="1566"/>
      <c r="N53" s="1566"/>
      <c r="O53" s="1566"/>
      <c r="P53" s="1566"/>
      <c r="Q53" s="1566"/>
      <c r="R53" s="1566"/>
      <c r="S53" s="1566"/>
      <c r="T53" s="1566"/>
      <c r="U53" s="1566"/>
      <c r="V53" s="1566"/>
      <c r="W53" s="109"/>
      <c r="X53" s="115"/>
      <c r="Y53" s="116"/>
      <c r="Z53" s="116"/>
      <c r="AA53" s="116"/>
      <c r="AB53" s="116"/>
      <c r="AC53" s="116"/>
      <c r="AD53" s="116"/>
      <c r="AE53" s="116"/>
      <c r="AF53" s="116"/>
      <c r="AG53" s="116"/>
      <c r="AH53" s="116"/>
      <c r="AI53" s="116"/>
      <c r="AJ53" s="117"/>
      <c r="AK53" s="106"/>
    </row>
    <row r="54" spans="1:37" s="105" customFormat="1" ht="12" customHeight="1">
      <c r="B54" s="106"/>
      <c r="C54" s="107"/>
      <c r="D54" s="133"/>
      <c r="E54" s="133"/>
      <c r="F54" s="46"/>
      <c r="G54" s="46"/>
      <c r="H54" s="46"/>
      <c r="I54" s="46"/>
      <c r="J54" s="46"/>
      <c r="K54" s="46"/>
      <c r="L54" s="46"/>
      <c r="M54" s="46"/>
      <c r="N54" s="46"/>
      <c r="O54" s="46"/>
      <c r="P54" s="46"/>
      <c r="Q54" s="46"/>
      <c r="R54" s="46"/>
      <c r="S54" s="46"/>
      <c r="T54" s="46"/>
      <c r="U54" s="46"/>
      <c r="V54" s="46"/>
      <c r="W54" s="109"/>
      <c r="X54" s="115"/>
      <c r="Y54" s="116"/>
      <c r="Z54" s="116"/>
      <c r="AA54" s="116"/>
      <c r="AB54" s="116"/>
      <c r="AC54" s="116"/>
      <c r="AD54" s="116"/>
      <c r="AE54" s="116"/>
      <c r="AF54" s="116"/>
      <c r="AG54" s="116"/>
      <c r="AH54" s="116"/>
      <c r="AI54" s="116"/>
      <c r="AJ54" s="117"/>
      <c r="AK54" s="106"/>
    </row>
    <row r="55" spans="1:37" s="105" customFormat="1" ht="6" customHeight="1">
      <c r="B55" s="106"/>
      <c r="C55" s="107"/>
      <c r="D55" s="54"/>
      <c r="E55" s="55"/>
      <c r="F55" s="54"/>
      <c r="G55" s="54"/>
      <c r="H55" s="54"/>
      <c r="I55" s="54"/>
      <c r="J55" s="137"/>
      <c r="K55" s="112"/>
      <c r="L55" s="54"/>
      <c r="M55" s="54"/>
      <c r="N55" s="54"/>
      <c r="Q55" s="54"/>
      <c r="R55" s="54"/>
      <c r="S55" s="54"/>
      <c r="T55" s="137"/>
      <c r="U55" s="112"/>
      <c r="V55" s="54"/>
      <c r="W55" s="109"/>
      <c r="X55" s="115"/>
      <c r="Y55" s="116"/>
      <c r="Z55" s="116"/>
      <c r="AA55" s="116"/>
      <c r="AB55" s="116"/>
      <c r="AC55" s="116"/>
      <c r="AD55" s="116"/>
      <c r="AE55" s="116"/>
      <c r="AF55" s="116"/>
      <c r="AG55" s="116"/>
      <c r="AH55" s="116"/>
      <c r="AI55" s="116"/>
      <c r="AJ55" s="117"/>
      <c r="AK55" s="106"/>
    </row>
    <row r="56" spans="1:37" s="105" customFormat="1" ht="12" customHeight="1">
      <c r="B56" s="106"/>
      <c r="C56" s="54" t="s">
        <v>428</v>
      </c>
      <c r="D56" s="54"/>
      <c r="E56" s="55"/>
      <c r="F56" s="55"/>
      <c r="G56" s="55"/>
      <c r="H56" s="54"/>
      <c r="I56" s="54"/>
      <c r="J56" s="137"/>
      <c r="K56" s="112"/>
      <c r="L56" s="55"/>
      <c r="M56" s="55"/>
      <c r="N56" s="55"/>
      <c r="O56" s="72"/>
      <c r="P56" s="72"/>
      <c r="Q56" s="111"/>
      <c r="R56" s="112"/>
      <c r="S56" s="55"/>
      <c r="T56" s="58"/>
      <c r="U56" s="112"/>
      <c r="V56" s="55"/>
      <c r="W56" s="109"/>
      <c r="X56" s="115" t="s">
        <v>127</v>
      </c>
      <c r="Y56" s="119" t="s">
        <v>400</v>
      </c>
      <c r="Z56" s="119"/>
      <c r="AA56" s="119"/>
      <c r="AB56" s="119"/>
      <c r="AC56" s="119"/>
      <c r="AD56" s="119"/>
      <c r="AE56" s="119"/>
      <c r="AF56" s="119"/>
      <c r="AG56" s="119"/>
      <c r="AH56" s="119"/>
      <c r="AI56" s="119"/>
      <c r="AJ56" s="120"/>
      <c r="AK56" s="106"/>
    </row>
    <row r="57" spans="1:37" s="105" customFormat="1" ht="12" customHeight="1">
      <c r="B57" s="106"/>
      <c r="C57" s="55"/>
      <c r="D57" s="55" t="s">
        <v>388</v>
      </c>
      <c r="E57" s="109"/>
      <c r="F57" s="109"/>
      <c r="G57" s="109"/>
      <c r="H57" s="109"/>
      <c r="I57" s="109"/>
      <c r="J57" s="109"/>
      <c r="K57" s="109"/>
      <c r="L57" s="109"/>
      <c r="M57" s="109"/>
      <c r="N57" s="109"/>
      <c r="O57" s="109"/>
      <c r="P57" s="109"/>
      <c r="Q57" s="72"/>
      <c r="R57" s="72"/>
      <c r="S57" s="58"/>
      <c r="T57" s="73"/>
      <c r="U57" s="73"/>
      <c r="V57" s="109"/>
      <c r="W57" s="109"/>
      <c r="X57" s="121" t="s">
        <v>127</v>
      </c>
      <c r="Y57" s="119" t="s">
        <v>402</v>
      </c>
      <c r="Z57" s="119"/>
      <c r="AA57" s="119"/>
      <c r="AB57" s="119"/>
      <c r="AC57" s="119"/>
      <c r="AD57" s="119"/>
      <c r="AE57" s="119"/>
      <c r="AF57" s="119"/>
      <c r="AG57" s="119"/>
      <c r="AH57" s="119"/>
      <c r="AI57" s="119"/>
      <c r="AJ57" s="120"/>
      <c r="AK57" s="106"/>
    </row>
    <row r="58" spans="1:37" s="105" customFormat="1" ht="12" customHeight="1">
      <c r="B58" s="106"/>
      <c r="C58" s="107"/>
      <c r="D58" s="54"/>
      <c r="F58" s="109"/>
      <c r="G58" s="109"/>
      <c r="H58" s="109"/>
      <c r="I58" s="109"/>
      <c r="J58" s="109"/>
      <c r="K58" s="109"/>
      <c r="L58" s="109"/>
      <c r="M58" s="109"/>
      <c r="N58" s="109"/>
      <c r="O58" s="109"/>
      <c r="P58" s="109"/>
      <c r="Q58" s="72"/>
      <c r="R58" s="72"/>
      <c r="S58" s="58"/>
      <c r="T58" s="73"/>
      <c r="U58" s="73"/>
      <c r="V58" s="109"/>
      <c r="W58" s="109"/>
      <c r="X58" s="122"/>
      <c r="Y58" s="119"/>
      <c r="Z58" s="119"/>
      <c r="AA58" s="119"/>
      <c r="AB58" s="119"/>
      <c r="AC58" s="119"/>
      <c r="AD58" s="119"/>
      <c r="AE58" s="119"/>
      <c r="AF58" s="119"/>
      <c r="AG58" s="119"/>
      <c r="AH58" s="119"/>
      <c r="AI58" s="119"/>
      <c r="AJ58" s="120"/>
      <c r="AK58" s="106"/>
    </row>
    <row r="59" spans="1:37" ht="12" customHeight="1">
      <c r="A59" s="55"/>
      <c r="B59" s="61"/>
      <c r="C59" s="55"/>
      <c r="D59" s="55"/>
      <c r="E59" s="55"/>
      <c r="F59" s="55"/>
      <c r="G59" s="55"/>
      <c r="H59" s="55"/>
      <c r="I59" s="55"/>
      <c r="J59" s="55"/>
      <c r="K59" s="55"/>
      <c r="L59" s="55"/>
      <c r="M59" s="55"/>
      <c r="N59" s="55"/>
      <c r="O59" s="55"/>
      <c r="P59" s="55"/>
      <c r="Q59" s="58"/>
      <c r="R59" s="58"/>
      <c r="S59" s="55"/>
      <c r="T59" s="58"/>
      <c r="U59" s="58"/>
      <c r="V59" s="55"/>
      <c r="W59" s="55"/>
      <c r="X59" s="123"/>
      <c r="Y59" s="119"/>
      <c r="Z59" s="119"/>
      <c r="AA59" s="119"/>
      <c r="AB59" s="119"/>
      <c r="AC59" s="119"/>
      <c r="AD59" s="119"/>
      <c r="AE59" s="119"/>
      <c r="AF59" s="119"/>
      <c r="AG59" s="119"/>
      <c r="AH59" s="119"/>
      <c r="AI59" s="119"/>
      <c r="AJ59" s="120"/>
      <c r="AK59" s="66"/>
    </row>
    <row r="60" spans="1:37" ht="6.75" customHeight="1">
      <c r="A60" s="55"/>
      <c r="B60" s="61"/>
      <c r="C60" s="55"/>
      <c r="D60" s="55"/>
      <c r="E60" s="55"/>
      <c r="F60" s="55"/>
      <c r="G60" s="55"/>
      <c r="H60" s="55"/>
      <c r="I60" s="55"/>
      <c r="J60" s="55"/>
      <c r="K60" s="55"/>
      <c r="L60" s="55"/>
      <c r="M60" s="55"/>
      <c r="N60" s="55"/>
      <c r="O60" s="55"/>
      <c r="P60" s="55"/>
      <c r="Q60" s="58"/>
      <c r="R60" s="58"/>
      <c r="S60" s="55"/>
      <c r="T60" s="58"/>
      <c r="U60" s="58"/>
      <c r="V60" s="55"/>
      <c r="W60" s="55"/>
      <c r="X60" s="123"/>
      <c r="Y60" s="119"/>
      <c r="Z60" s="119"/>
      <c r="AA60" s="119"/>
      <c r="AB60" s="119"/>
      <c r="AC60" s="119"/>
      <c r="AD60" s="119"/>
      <c r="AE60" s="119"/>
      <c r="AF60" s="119"/>
      <c r="AG60" s="119"/>
      <c r="AH60" s="119"/>
      <c r="AI60" s="119"/>
      <c r="AJ60" s="120"/>
      <c r="AK60" s="66"/>
    </row>
    <row r="61" spans="1:37" ht="14.1" customHeight="1">
      <c r="A61" s="55"/>
      <c r="B61" s="61"/>
      <c r="C61" s="54" t="s">
        <v>429</v>
      </c>
      <c r="F61" s="55"/>
      <c r="G61" s="55"/>
      <c r="H61" s="55"/>
      <c r="I61" s="55"/>
      <c r="J61" s="55"/>
      <c r="K61" s="55"/>
      <c r="L61" s="55"/>
      <c r="M61" s="55"/>
      <c r="N61" s="55"/>
      <c r="O61" s="55"/>
      <c r="P61" s="55"/>
      <c r="Q61" s="72"/>
      <c r="R61" s="72"/>
      <c r="S61" s="58"/>
      <c r="T61" s="73"/>
      <c r="U61" s="73"/>
      <c r="V61" s="55"/>
      <c r="W61" s="55"/>
      <c r="X61" s="131" t="s">
        <v>127</v>
      </c>
      <c r="Y61" s="1566" t="s">
        <v>439</v>
      </c>
      <c r="Z61" s="1566"/>
      <c r="AA61" s="1566"/>
      <c r="AB61" s="1566"/>
      <c r="AC61" s="1566"/>
      <c r="AD61" s="1566"/>
      <c r="AE61" s="1566"/>
      <c r="AF61" s="1566"/>
      <c r="AG61" s="1566"/>
      <c r="AH61" s="1566"/>
      <c r="AI61" s="1566"/>
      <c r="AJ61" s="1567"/>
      <c r="AK61" s="66"/>
    </row>
    <row r="62" spans="1:37" ht="14.1" customHeight="1">
      <c r="A62" s="55"/>
      <c r="B62" s="61"/>
      <c r="C62" s="55"/>
      <c r="D62" s="55" t="s">
        <v>389</v>
      </c>
      <c r="F62" s="55"/>
      <c r="G62" s="55"/>
      <c r="H62" s="55"/>
      <c r="I62" s="55"/>
      <c r="J62" s="55"/>
      <c r="K62" s="55"/>
      <c r="L62" s="55"/>
      <c r="M62" s="55"/>
      <c r="N62" s="55"/>
      <c r="O62" s="55"/>
      <c r="P62" s="55"/>
      <c r="Q62" s="72"/>
      <c r="R62" s="72"/>
      <c r="S62" s="58"/>
      <c r="T62" s="73"/>
      <c r="U62" s="73"/>
      <c r="V62" s="55"/>
      <c r="W62" s="55"/>
      <c r="X62" s="123"/>
      <c r="Y62" s="1566"/>
      <c r="Z62" s="1566"/>
      <c r="AA62" s="1566"/>
      <c r="AB62" s="1566"/>
      <c r="AC62" s="1566"/>
      <c r="AD62" s="1566"/>
      <c r="AE62" s="1566"/>
      <c r="AF62" s="1566"/>
      <c r="AG62" s="1566"/>
      <c r="AH62" s="1566"/>
      <c r="AI62" s="1566"/>
      <c r="AJ62" s="1567"/>
      <c r="AK62" s="66"/>
    </row>
    <row r="63" spans="1:37" ht="14.1" customHeight="1">
      <c r="A63" s="55"/>
      <c r="B63" s="61"/>
      <c r="C63" s="55"/>
      <c r="D63" s="55" t="s">
        <v>390</v>
      </c>
      <c r="E63" s="124"/>
      <c r="F63" s="124"/>
      <c r="G63" s="124"/>
      <c r="H63" s="124"/>
      <c r="I63" s="124"/>
      <c r="J63" s="124"/>
      <c r="K63" s="124"/>
      <c r="L63" s="124"/>
      <c r="M63" s="124"/>
      <c r="N63" s="124"/>
      <c r="O63" s="124"/>
      <c r="P63" s="124"/>
      <c r="Q63" s="124"/>
      <c r="R63" s="124"/>
      <c r="S63" s="124"/>
      <c r="T63" s="124"/>
      <c r="U63" s="124"/>
      <c r="V63" s="124"/>
      <c r="W63" s="125"/>
      <c r="X63" s="122"/>
      <c r="Y63" s="1566"/>
      <c r="Z63" s="1566"/>
      <c r="AA63" s="1566"/>
      <c r="AB63" s="1566"/>
      <c r="AC63" s="1566"/>
      <c r="AD63" s="1566"/>
      <c r="AE63" s="1566"/>
      <c r="AF63" s="1566"/>
      <c r="AG63" s="1566"/>
      <c r="AH63" s="1566"/>
      <c r="AI63" s="1566"/>
      <c r="AJ63" s="1567"/>
      <c r="AK63" s="66"/>
    </row>
    <row r="64" spans="1:37" ht="14.1" customHeight="1">
      <c r="A64" s="55"/>
      <c r="B64" s="61"/>
      <c r="C64" s="55"/>
      <c r="D64" s="55"/>
      <c r="E64" s="124"/>
      <c r="F64" s="124"/>
      <c r="G64" s="124"/>
      <c r="H64" s="124"/>
      <c r="I64" s="124"/>
      <c r="J64" s="124"/>
      <c r="K64" s="124"/>
      <c r="L64" s="124"/>
      <c r="M64" s="124"/>
      <c r="N64" s="124"/>
      <c r="O64" s="124"/>
      <c r="P64" s="124"/>
      <c r="Q64" s="124"/>
      <c r="R64" s="124"/>
      <c r="S64" s="124"/>
      <c r="T64" s="124"/>
      <c r="U64" s="124"/>
      <c r="V64" s="124"/>
      <c r="W64" s="125"/>
      <c r="X64" s="132"/>
      <c r="Y64" s="1566"/>
      <c r="Z64" s="1566"/>
      <c r="AA64" s="1566"/>
      <c r="AB64" s="1566"/>
      <c r="AC64" s="1566"/>
      <c r="AD64" s="1566"/>
      <c r="AE64" s="1566"/>
      <c r="AF64" s="1566"/>
      <c r="AG64" s="1566"/>
      <c r="AH64" s="1566"/>
      <c r="AI64" s="1566"/>
      <c r="AJ64" s="1567"/>
      <c r="AK64" s="66"/>
    </row>
    <row r="65" spans="1:37" ht="6.95" customHeight="1">
      <c r="A65" s="55"/>
      <c r="B65" s="61"/>
      <c r="C65" s="55"/>
      <c r="D65" s="55"/>
      <c r="E65" s="55"/>
      <c r="F65" s="55"/>
      <c r="G65" s="55"/>
      <c r="H65" s="55"/>
      <c r="I65" s="55"/>
      <c r="J65" s="55"/>
      <c r="Q65" s="1570"/>
      <c r="R65" s="1570"/>
      <c r="S65" s="55"/>
      <c r="T65" s="1570"/>
      <c r="U65" s="1570"/>
      <c r="V65" s="55"/>
      <c r="W65" s="55"/>
      <c r="X65" s="63"/>
      <c r="Y65" s="1566"/>
      <c r="Z65" s="1566"/>
      <c r="AA65" s="1566"/>
      <c r="AB65" s="1566"/>
      <c r="AC65" s="1566"/>
      <c r="AD65" s="1566"/>
      <c r="AE65" s="1566"/>
      <c r="AF65" s="1566"/>
      <c r="AG65" s="1566"/>
      <c r="AH65" s="1566"/>
      <c r="AI65" s="1566"/>
      <c r="AJ65" s="1567"/>
      <c r="AK65" s="66"/>
    </row>
    <row r="66" spans="1:37" ht="6.95" customHeight="1" thickBot="1">
      <c r="A66" s="55"/>
      <c r="B66" s="126"/>
      <c r="C66" s="127"/>
      <c r="D66" s="127"/>
      <c r="E66" s="127"/>
      <c r="F66" s="127"/>
      <c r="G66" s="127"/>
      <c r="H66" s="127"/>
      <c r="I66" s="127"/>
      <c r="J66" s="127"/>
      <c r="K66" s="128"/>
      <c r="L66" s="128"/>
      <c r="M66" s="128"/>
      <c r="N66" s="128"/>
      <c r="O66" s="128"/>
      <c r="P66" s="128"/>
      <c r="Q66" s="129"/>
      <c r="R66" s="129"/>
      <c r="S66" s="127"/>
      <c r="T66" s="129"/>
      <c r="U66" s="129"/>
      <c r="V66" s="127"/>
      <c r="W66" s="127"/>
      <c r="X66" s="130"/>
      <c r="Y66" s="1568"/>
      <c r="Z66" s="1568"/>
      <c r="AA66" s="1568"/>
      <c r="AB66" s="1568"/>
      <c r="AC66" s="1568"/>
      <c r="AD66" s="1568"/>
      <c r="AE66" s="1568"/>
      <c r="AF66" s="1568"/>
      <c r="AG66" s="1568"/>
      <c r="AH66" s="1568"/>
      <c r="AI66" s="1568"/>
      <c r="AJ66" s="1569"/>
      <c r="AK66" s="66"/>
    </row>
    <row r="67" spans="1:37">
      <c r="Y67" s="82"/>
      <c r="Z67" s="82"/>
      <c r="AA67" s="82"/>
      <c r="AB67" s="82"/>
      <c r="AC67" s="82"/>
      <c r="AD67" s="82"/>
      <c r="AE67" s="82"/>
      <c r="AF67" s="82"/>
      <c r="AG67" s="82"/>
      <c r="AH67" s="82"/>
      <c r="AI67" s="82"/>
    </row>
    <row r="68" spans="1:37">
      <c r="AD68" s="82"/>
      <c r="AE68" s="82"/>
      <c r="AF68" s="82"/>
      <c r="AG68" s="82"/>
      <c r="AH68" s="82"/>
      <c r="AI68" s="82"/>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684C-C4B4-4EE0-8399-D61ABC89413C}">
  <sheetPr>
    <tabColor rgb="FFFFCCFF"/>
  </sheetPr>
  <dimension ref="A1:Q21"/>
  <sheetViews>
    <sheetView showGridLines="0" view="pageBreakPreview" zoomScaleNormal="100" zoomScaleSheetLayoutView="100" workbookViewId="0">
      <selection activeCell="G1" sqref="G1"/>
    </sheetView>
  </sheetViews>
  <sheetFormatPr defaultRowHeight="24" customHeight="1"/>
  <cols>
    <col min="1" max="1" width="3.375" style="655" customWidth="1"/>
    <col min="2" max="4" width="4.5" style="655" customWidth="1"/>
    <col min="5" max="6" width="9" style="655"/>
    <col min="7" max="8" width="9" style="655" customWidth="1"/>
    <col min="9" max="9" width="9" style="655"/>
    <col min="10" max="10" width="9" style="655" customWidth="1"/>
    <col min="11" max="12" width="9" style="655"/>
    <col min="13" max="13" width="0.875" style="655" customWidth="1"/>
    <col min="14" max="16384" width="9" style="655"/>
  </cols>
  <sheetData>
    <row r="1" spans="1:12" ht="24" customHeight="1">
      <c r="K1" s="1791" t="s">
        <v>930</v>
      </c>
      <c r="L1" s="1791"/>
    </row>
    <row r="2" spans="1:12" ht="24" customHeight="1">
      <c r="A2" s="1792" t="s">
        <v>1221</v>
      </c>
      <c r="B2" s="1792"/>
      <c r="C2" s="1792"/>
      <c r="D2" s="1792"/>
      <c r="E2" s="1792"/>
      <c r="F2" s="1792"/>
      <c r="G2" s="1792"/>
      <c r="H2" s="1792"/>
      <c r="I2" s="1792"/>
      <c r="J2" s="1792"/>
      <c r="K2" s="1792"/>
      <c r="L2" s="1792"/>
    </row>
    <row r="3" spans="1:12" ht="20.100000000000001" customHeight="1">
      <c r="G3" s="656"/>
      <c r="H3" s="656"/>
    </row>
    <row r="4" spans="1:12" ht="24" customHeight="1">
      <c r="A4" s="657">
        <v>1</v>
      </c>
      <c r="B4" s="658" t="s">
        <v>1190</v>
      </c>
      <c r="C4" s="658"/>
      <c r="D4" s="658"/>
      <c r="G4" s="656"/>
      <c r="H4" s="656"/>
    </row>
    <row r="5" spans="1:12" ht="24" customHeight="1">
      <c r="B5" s="654" t="s">
        <v>590</v>
      </c>
      <c r="C5" s="659" t="s">
        <v>1192</v>
      </c>
      <c r="D5" s="660"/>
      <c r="G5" s="656"/>
      <c r="H5" s="656"/>
    </row>
    <row r="6" spans="1:12" ht="24" customHeight="1">
      <c r="B6" s="654" t="s">
        <v>590</v>
      </c>
      <c r="C6" s="1793"/>
      <c r="D6" s="1793"/>
      <c r="E6" s="1794" t="s">
        <v>1189</v>
      </c>
      <c r="F6" s="1794"/>
      <c r="G6" s="662"/>
      <c r="H6" s="1794" t="s">
        <v>1188</v>
      </c>
      <c r="I6" s="1794"/>
    </row>
    <row r="7" spans="1:12" ht="24" customHeight="1">
      <c r="B7" s="654" t="s">
        <v>590</v>
      </c>
      <c r="C7" s="1790"/>
      <c r="D7" s="1790"/>
      <c r="E7" s="659" t="s">
        <v>1193</v>
      </c>
      <c r="F7" s="661"/>
      <c r="G7" s="656"/>
      <c r="H7" s="661"/>
      <c r="I7" s="661"/>
    </row>
    <row r="8" spans="1:12" ht="20.100000000000001" customHeight="1">
      <c r="B8" s="659"/>
      <c r="C8" s="659"/>
      <c r="D8" s="659"/>
      <c r="G8" s="656"/>
      <c r="H8" s="656"/>
    </row>
    <row r="9" spans="1:12" ht="24" customHeight="1">
      <c r="A9" s="658">
        <v>2</v>
      </c>
      <c r="B9" s="658" t="s">
        <v>1191</v>
      </c>
      <c r="C9" s="658"/>
      <c r="D9" s="658"/>
    </row>
    <row r="10" spans="1:12" ht="32.25" customHeight="1">
      <c r="B10" s="1795" t="s">
        <v>931</v>
      </c>
      <c r="C10" s="1795"/>
      <c r="D10" s="1795"/>
      <c r="E10" s="1795"/>
      <c r="F10" s="1795"/>
      <c r="G10" s="1795"/>
      <c r="H10" s="1795"/>
      <c r="I10" s="1795" t="s">
        <v>932</v>
      </c>
      <c r="J10" s="1795"/>
      <c r="K10" s="1795"/>
      <c r="L10" s="1795"/>
    </row>
    <row r="11" spans="1:12" ht="58.5" customHeight="1">
      <c r="B11" s="1796" t="s">
        <v>1030</v>
      </c>
      <c r="C11" s="1796"/>
      <c r="D11" s="1796"/>
      <c r="E11" s="1796"/>
      <c r="F11" s="1796"/>
      <c r="G11" s="1796"/>
      <c r="H11" s="1796"/>
      <c r="I11" s="1796" t="s">
        <v>936</v>
      </c>
      <c r="J11" s="1796"/>
      <c r="K11" s="1796"/>
      <c r="L11" s="1796"/>
    </row>
    <row r="12" spans="1:12" ht="58.5" customHeight="1">
      <c r="B12" s="1796" t="s">
        <v>1065</v>
      </c>
      <c r="C12" s="1796"/>
      <c r="D12" s="1796"/>
      <c r="E12" s="1796"/>
      <c r="F12" s="1796"/>
      <c r="G12" s="1796"/>
      <c r="H12" s="1796"/>
      <c r="I12" s="1796" t="s">
        <v>935</v>
      </c>
      <c r="J12" s="1797"/>
      <c r="K12" s="1797"/>
      <c r="L12" s="1797"/>
    </row>
    <row r="13" spans="1:12" ht="50.1" customHeight="1">
      <c r="B13" s="1796" t="s">
        <v>1275</v>
      </c>
      <c r="C13" s="1796"/>
      <c r="D13" s="1796"/>
      <c r="E13" s="1797"/>
      <c r="F13" s="1797"/>
      <c r="G13" s="1797"/>
      <c r="H13" s="1797"/>
      <c r="I13" s="1796" t="s">
        <v>999</v>
      </c>
      <c r="J13" s="1797"/>
      <c r="K13" s="1797"/>
      <c r="L13" s="1797"/>
    </row>
    <row r="14" spans="1:12" ht="50.1" customHeight="1">
      <c r="B14" s="1796" t="s">
        <v>1276</v>
      </c>
      <c r="C14" s="1796"/>
      <c r="D14" s="1796"/>
      <c r="E14" s="1797"/>
      <c r="F14" s="1797"/>
      <c r="G14" s="1797"/>
      <c r="H14" s="1797"/>
      <c r="I14" s="1796" t="s">
        <v>1000</v>
      </c>
      <c r="J14" s="1797"/>
      <c r="K14" s="1797"/>
      <c r="L14" s="1797"/>
    </row>
    <row r="15" spans="1:12" ht="58.5" customHeight="1">
      <c r="B15" s="1796" t="s">
        <v>1277</v>
      </c>
      <c r="C15" s="1796"/>
      <c r="D15" s="1796"/>
      <c r="E15" s="1797"/>
      <c r="F15" s="1797"/>
      <c r="G15" s="1797"/>
      <c r="H15" s="1797"/>
      <c r="I15" s="1796" t="s">
        <v>938</v>
      </c>
      <c r="J15" s="1797"/>
      <c r="K15" s="1797"/>
      <c r="L15" s="1797"/>
    </row>
    <row r="16" spans="1:12" ht="69" customHeight="1">
      <c r="B16" s="1801" t="s">
        <v>1750</v>
      </c>
      <c r="C16" s="1801"/>
      <c r="D16" s="1801"/>
      <c r="E16" s="1802"/>
      <c r="F16" s="1802"/>
      <c r="G16" s="1802"/>
      <c r="H16" s="1802"/>
      <c r="I16" s="1796" t="s">
        <v>933</v>
      </c>
      <c r="J16" s="1797"/>
      <c r="K16" s="1797"/>
      <c r="L16" s="1797"/>
    </row>
    <row r="17" spans="2:17" ht="41.1" customHeight="1">
      <c r="B17" s="1781" t="s">
        <v>1751</v>
      </c>
      <c r="C17" s="1782"/>
      <c r="D17" s="1782"/>
      <c r="E17" s="1782"/>
      <c r="F17" s="1782"/>
      <c r="G17" s="1782"/>
      <c r="H17" s="1783"/>
      <c r="I17" s="1781" t="s">
        <v>941</v>
      </c>
      <c r="J17" s="1782"/>
      <c r="K17" s="1782"/>
      <c r="L17" s="1783"/>
    </row>
    <row r="18" spans="2:17" ht="27.95" customHeight="1">
      <c r="B18" s="1803" t="s">
        <v>1624</v>
      </c>
      <c r="C18" s="1804"/>
      <c r="D18" s="1804"/>
      <c r="E18" s="1804"/>
      <c r="F18" s="1804"/>
      <c r="G18" s="1804"/>
      <c r="H18" s="1805"/>
      <c r="I18" s="1784"/>
      <c r="J18" s="1785"/>
      <c r="K18" s="1785"/>
      <c r="L18" s="1786"/>
    </row>
    <row r="19" spans="2:17" ht="58.5" customHeight="1">
      <c r="B19" s="1798" t="s">
        <v>1752</v>
      </c>
      <c r="C19" s="1799"/>
      <c r="D19" s="1799"/>
      <c r="E19" s="1799"/>
      <c r="F19" s="1799"/>
      <c r="G19" s="1799"/>
      <c r="H19" s="1800"/>
      <c r="I19" s="1796" t="s">
        <v>934</v>
      </c>
      <c r="J19" s="1797"/>
      <c r="K19" s="1797"/>
      <c r="L19" s="1797"/>
      <c r="Q19" s="663"/>
    </row>
    <row r="20" spans="2:17" ht="67.5" customHeight="1">
      <c r="B20" s="1781" t="s">
        <v>1674</v>
      </c>
      <c r="C20" s="1782"/>
      <c r="D20" s="1782"/>
      <c r="E20" s="1782"/>
      <c r="F20" s="1782"/>
      <c r="G20" s="1782"/>
      <c r="H20" s="1783"/>
      <c r="I20" s="1781" t="s">
        <v>1278</v>
      </c>
      <c r="J20" s="1782"/>
      <c r="K20" s="1782"/>
      <c r="L20" s="1783"/>
      <c r="P20" s="664"/>
    </row>
    <row r="21" spans="2:17" ht="30" customHeight="1">
      <c r="B21" s="1787" t="s">
        <v>1625</v>
      </c>
      <c r="C21" s="1788"/>
      <c r="D21" s="1788"/>
      <c r="E21" s="1788"/>
      <c r="F21" s="1788"/>
      <c r="G21" s="1788"/>
      <c r="H21" s="1789"/>
      <c r="I21" s="1784"/>
      <c r="J21" s="1785"/>
      <c r="K21" s="1785"/>
      <c r="L21" s="1786"/>
      <c r="P21" s="664"/>
    </row>
  </sheetData>
  <sheetProtection algorithmName="SHA-512" hashValue="wII+syzN0Wj+z/yKYaTWlByW4oseK06NHf88NgVJDkU6G4WiWs2B3hojnTwTfqbfbYyBE6r/XNhCeeCZjVhVvg==" saltValue="7qMNRljTw8ifdfKX8f1+8g==" spinCount="100000" sheet="1" objects="1" scenarios="1"/>
  <mergeCells count="28">
    <mergeCell ref="B19:H19"/>
    <mergeCell ref="I19:L19"/>
    <mergeCell ref="B16:H16"/>
    <mergeCell ref="I16:L16"/>
    <mergeCell ref="B17:H17"/>
    <mergeCell ref="B18:H18"/>
    <mergeCell ref="I17:L18"/>
    <mergeCell ref="I13:L13"/>
    <mergeCell ref="B14:H14"/>
    <mergeCell ref="I14:L14"/>
    <mergeCell ref="B15:H15"/>
    <mergeCell ref="I15:L15"/>
    <mergeCell ref="B20:H20"/>
    <mergeCell ref="I20:L21"/>
    <mergeCell ref="B21:H21"/>
    <mergeCell ref="C7:D7"/>
    <mergeCell ref="K1:L1"/>
    <mergeCell ref="A2:L2"/>
    <mergeCell ref="C6:D6"/>
    <mergeCell ref="E6:F6"/>
    <mergeCell ref="H6:I6"/>
    <mergeCell ref="B10:H10"/>
    <mergeCell ref="I10:L10"/>
    <mergeCell ref="B11:H11"/>
    <mergeCell ref="I11:L11"/>
    <mergeCell ref="B12:H12"/>
    <mergeCell ref="I12:L12"/>
    <mergeCell ref="B13:H13"/>
  </mergeCells>
  <phoneticPr fontId="4"/>
  <hyperlinks>
    <hyperlink ref="B18" r:id="rId1" xr:uid="{7B1224AA-3F2E-49F2-A9A4-185F67287AF8}"/>
    <hyperlink ref="B21" r:id="rId2" xr:uid="{DE1DFF90-E401-47B9-8006-FA854CB5104D}"/>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34EB-06A7-46CF-832B-E5C6E9CDF148}">
  <sheetPr>
    <tabColor theme="7" tint="0.59999389629810485"/>
    <pageSetUpPr fitToPage="1"/>
  </sheetPr>
  <dimension ref="A1:BY73"/>
  <sheetViews>
    <sheetView showGridLines="0" showZeros="0" view="pageBreakPreview" zoomScaleNormal="100" zoomScaleSheetLayoutView="100" workbookViewId="0">
      <selection activeCell="Y8" sqref="Y8"/>
    </sheetView>
  </sheetViews>
  <sheetFormatPr defaultColWidth="8" defaultRowHeight="12"/>
  <cols>
    <col min="1" max="1" width="1.375" style="54" customWidth="1"/>
    <col min="2" max="37" width="2.625" style="54" customWidth="1"/>
    <col min="38" max="38" width="1.375" style="54" customWidth="1"/>
    <col min="39" max="43" width="2.625" style="54" customWidth="1"/>
    <col min="44" max="52" width="3.75" style="54" customWidth="1"/>
    <col min="53" max="16384" width="8" style="54"/>
  </cols>
  <sheetData>
    <row r="1" spans="1:63" ht="14.1" customHeight="1">
      <c r="A1" s="1743" t="s">
        <v>1284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M1" s="665"/>
      <c r="AN1" s="665"/>
      <c r="AO1" s="665"/>
      <c r="AP1" s="665"/>
      <c r="AQ1" s="665"/>
    </row>
    <row r="2" spans="1:63" ht="5.0999999999999996" customHeight="1" thickBot="1">
      <c r="AK2" s="128"/>
    </row>
    <row r="3" spans="1:63" ht="14.1" customHeight="1">
      <c r="B3" s="1745" t="s">
        <v>356</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829" t="s">
        <v>119</v>
      </c>
      <c r="AB3" s="1746"/>
      <c r="AC3" s="1746"/>
      <c r="AD3" s="1746"/>
      <c r="AE3" s="1746"/>
      <c r="AF3" s="1746"/>
      <c r="AG3" s="1746"/>
      <c r="AH3" s="1746"/>
      <c r="AI3" s="1746"/>
      <c r="AJ3" s="1746"/>
      <c r="AK3" s="1830"/>
    </row>
    <row r="4" spans="1:63" ht="14.1" customHeight="1">
      <c r="A4" s="55"/>
      <c r="B4" s="666">
        <v>1</v>
      </c>
      <c r="C4" s="1831" t="s">
        <v>450</v>
      </c>
      <c r="D4" s="1831"/>
      <c r="E4" s="1831"/>
      <c r="F4" s="1831"/>
      <c r="G4" s="1831"/>
      <c r="H4" s="1831"/>
      <c r="I4" s="1831"/>
      <c r="J4" s="1831"/>
      <c r="K4" s="1831"/>
      <c r="L4" s="1831"/>
      <c r="M4" s="1831"/>
      <c r="N4" s="1831"/>
      <c r="O4" s="1831"/>
      <c r="P4" s="1831"/>
      <c r="Q4" s="1831"/>
      <c r="R4" s="1831"/>
      <c r="S4" s="1831"/>
      <c r="T4" s="1831"/>
      <c r="U4" s="1831"/>
      <c r="V4" s="1831"/>
      <c r="W4" s="1831"/>
      <c r="X4" s="1831"/>
      <c r="Y4" s="1831"/>
      <c r="Z4" s="667"/>
      <c r="AA4" s="668"/>
      <c r="AB4" s="668"/>
      <c r="AC4" s="668"/>
      <c r="AD4" s="668"/>
      <c r="AE4" s="668"/>
      <c r="AF4" s="668"/>
      <c r="AG4" s="668"/>
      <c r="AH4" s="668"/>
      <c r="AI4" s="668"/>
      <c r="AJ4" s="668"/>
      <c r="AK4" s="60"/>
    </row>
    <row r="5" spans="1:63" ht="5.0999999999999996" customHeight="1">
      <c r="A5" s="55"/>
      <c r="B5" s="61"/>
      <c r="C5" s="55"/>
      <c r="D5" s="55"/>
      <c r="E5" s="55"/>
      <c r="F5" s="55"/>
      <c r="G5" s="55"/>
      <c r="H5" s="55"/>
      <c r="I5" s="55"/>
      <c r="J5" s="55"/>
      <c r="K5" s="55"/>
      <c r="L5" s="55"/>
      <c r="M5" s="55"/>
      <c r="N5" s="55"/>
      <c r="O5" s="55"/>
      <c r="P5" s="55"/>
      <c r="Q5" s="55"/>
      <c r="R5" s="58"/>
      <c r="S5" s="58"/>
      <c r="T5" s="55"/>
      <c r="U5" s="58"/>
      <c r="V5" s="58"/>
      <c r="Y5" s="590"/>
      <c r="Z5" s="62"/>
      <c r="AB5" s="638"/>
      <c r="AC5" s="638"/>
      <c r="AD5" s="638"/>
      <c r="AE5" s="638"/>
      <c r="AF5" s="638"/>
      <c r="AG5" s="638"/>
      <c r="AH5" s="638"/>
      <c r="AI5" s="638"/>
      <c r="AJ5" s="638"/>
      <c r="AK5" s="60"/>
    </row>
    <row r="6" spans="1:63" ht="14.1" customHeight="1">
      <c r="A6" s="55"/>
      <c r="B6" s="1814" t="s">
        <v>454</v>
      </c>
      <c r="C6" s="1832"/>
      <c r="D6" s="1815" t="s">
        <v>794</v>
      </c>
      <c r="E6" s="1815"/>
      <c r="F6" s="1815"/>
      <c r="G6" s="1815"/>
      <c r="H6" s="1815"/>
      <c r="I6" s="1815"/>
      <c r="J6" s="1815"/>
      <c r="K6" s="1815"/>
      <c r="L6" s="1815"/>
      <c r="M6" s="1815"/>
      <c r="N6" s="1815"/>
      <c r="O6" s="1815"/>
      <c r="P6" s="1815"/>
      <c r="Q6" s="1815"/>
      <c r="R6" s="1815"/>
      <c r="S6" s="1815"/>
      <c r="T6" s="1815"/>
      <c r="U6" s="1815"/>
      <c r="V6" s="1815"/>
      <c r="W6" s="1815"/>
      <c r="X6" s="55"/>
      <c r="Y6" s="653"/>
      <c r="Z6" s="62"/>
      <c r="AK6" s="670"/>
    </row>
    <row r="7" spans="1:63" ht="14.1" customHeight="1">
      <c r="A7" s="55"/>
      <c r="B7" s="61"/>
      <c r="C7" s="55"/>
      <c r="D7" s="1570" t="s">
        <v>937</v>
      </c>
      <c r="E7" s="1570"/>
      <c r="F7" s="1827"/>
      <c r="G7" s="1827"/>
      <c r="H7" s="54" t="s">
        <v>21</v>
      </c>
      <c r="I7" s="1833"/>
      <c r="J7" s="1833"/>
      <c r="K7" s="137" t="s">
        <v>28</v>
      </c>
      <c r="L7" s="1834" t="s">
        <v>442</v>
      </c>
      <c r="M7" s="1834"/>
      <c r="N7" s="1834"/>
      <c r="O7" s="1834"/>
      <c r="P7" s="55"/>
      <c r="Q7" s="55"/>
      <c r="Z7" s="637"/>
      <c r="AK7" s="670"/>
    </row>
    <row r="8" spans="1:63" ht="14.1" customHeight="1">
      <c r="A8" s="55"/>
      <c r="B8" s="61"/>
      <c r="C8" s="1730" t="s">
        <v>144</v>
      </c>
      <c r="D8" s="1731"/>
      <c r="E8" s="1731"/>
      <c r="F8" s="1731"/>
      <c r="G8" s="1732"/>
      <c r="H8" s="1730" t="s">
        <v>280</v>
      </c>
      <c r="I8" s="1732"/>
      <c r="J8" s="1730" t="s">
        <v>383</v>
      </c>
      <c r="K8" s="1732"/>
      <c r="L8" s="1730" t="s">
        <v>444</v>
      </c>
      <c r="M8" s="1732"/>
      <c r="N8" s="1730" t="s">
        <v>445</v>
      </c>
      <c r="O8" s="1732"/>
      <c r="P8" s="1730" t="s">
        <v>446</v>
      </c>
      <c r="Q8" s="1732"/>
      <c r="R8" s="1730" t="s">
        <v>447</v>
      </c>
      <c r="S8" s="1732"/>
      <c r="T8" s="1730" t="s">
        <v>145</v>
      </c>
      <c r="U8" s="1731"/>
      <c r="V8" s="1731"/>
      <c r="W8" s="1732"/>
      <c r="X8" s="544"/>
      <c r="Z8" s="62"/>
      <c r="AA8" s="653" t="s">
        <v>127</v>
      </c>
      <c r="AB8" s="1812" t="s">
        <v>1421</v>
      </c>
      <c r="AC8" s="1812"/>
      <c r="AD8" s="1812"/>
      <c r="AE8" s="1812"/>
      <c r="AF8" s="1812"/>
      <c r="AG8" s="1812"/>
      <c r="AH8" s="1812"/>
      <c r="AI8" s="1812"/>
      <c r="AJ8" s="1812"/>
      <c r="AK8" s="64"/>
    </row>
    <row r="9" spans="1:63" ht="15.75" customHeight="1">
      <c r="A9" s="55"/>
      <c r="B9" s="61"/>
      <c r="C9" s="1588"/>
      <c r="D9" s="1589"/>
      <c r="E9" s="1589"/>
      <c r="F9" s="1589"/>
      <c r="G9" s="1733"/>
      <c r="H9" s="1588"/>
      <c r="I9" s="1733"/>
      <c r="J9" s="1588"/>
      <c r="K9" s="1733"/>
      <c r="L9" s="1588"/>
      <c r="M9" s="1733"/>
      <c r="N9" s="1588"/>
      <c r="O9" s="1733"/>
      <c r="P9" s="1588"/>
      <c r="Q9" s="1733"/>
      <c r="R9" s="1588"/>
      <c r="S9" s="1733"/>
      <c r="T9" s="1835"/>
      <c r="U9" s="1570"/>
      <c r="V9" s="1570"/>
      <c r="W9" s="1684"/>
      <c r="X9" s="544"/>
      <c r="Z9" s="62"/>
      <c r="AB9" s="1812"/>
      <c r="AC9" s="1812"/>
      <c r="AD9" s="1812"/>
      <c r="AE9" s="1812"/>
      <c r="AF9" s="1812"/>
      <c r="AG9" s="1812"/>
      <c r="AH9" s="1812"/>
      <c r="AI9" s="1812"/>
      <c r="AJ9" s="1812"/>
      <c r="AK9" s="64"/>
    </row>
    <row r="10" spans="1:63" ht="15.75" customHeight="1">
      <c r="A10" s="55"/>
      <c r="B10" s="61"/>
      <c r="C10" s="1756" t="s">
        <v>362</v>
      </c>
      <c r="D10" s="1757"/>
      <c r="E10" s="1734" t="s">
        <v>1248</v>
      </c>
      <c r="F10" s="1741"/>
      <c r="G10" s="1742"/>
      <c r="H10" s="1836"/>
      <c r="I10" s="1837"/>
      <c r="J10" s="1838"/>
      <c r="K10" s="1839"/>
      <c r="L10" s="1836"/>
      <c r="M10" s="1837"/>
      <c r="N10" s="1836"/>
      <c r="O10" s="1837"/>
      <c r="P10" s="1836"/>
      <c r="Q10" s="1837"/>
      <c r="R10" s="1836"/>
      <c r="S10" s="1840"/>
      <c r="T10" s="1841">
        <f>SUM(H10,J10,L10,N10,P10,R10)</f>
        <v>0</v>
      </c>
      <c r="U10" s="1842"/>
      <c r="V10" s="1843">
        <f>T10+T11</f>
        <v>0</v>
      </c>
      <c r="W10" s="1844"/>
      <c r="X10" s="671"/>
      <c r="Y10" s="672" t="str">
        <f>IF(ISERROR(R10/R12),"",R10/R12*100)</f>
        <v/>
      </c>
      <c r="Z10" s="673"/>
      <c r="AA10" s="589" t="s">
        <v>469</v>
      </c>
      <c r="AB10" s="1812" t="s">
        <v>786</v>
      </c>
      <c r="AC10" s="1812"/>
      <c r="AD10" s="1812"/>
      <c r="AE10" s="1812"/>
      <c r="AF10" s="1812"/>
      <c r="AG10" s="1812"/>
      <c r="AH10" s="1812"/>
      <c r="AI10" s="1812"/>
      <c r="AJ10" s="1812"/>
      <c r="AK10" s="64"/>
    </row>
    <row r="11" spans="1:63" ht="15.75" customHeight="1">
      <c r="A11" s="55"/>
      <c r="B11" s="61"/>
      <c r="C11" s="1753"/>
      <c r="D11" s="1754"/>
      <c r="E11" s="1719" t="s">
        <v>1249</v>
      </c>
      <c r="F11" s="1720"/>
      <c r="G11" s="1721"/>
      <c r="H11" s="1845"/>
      <c r="I11" s="1846"/>
      <c r="J11" s="1847"/>
      <c r="K11" s="1848"/>
      <c r="L11" s="1845"/>
      <c r="M11" s="1846"/>
      <c r="N11" s="1845"/>
      <c r="O11" s="1846"/>
      <c r="P11" s="1845"/>
      <c r="Q11" s="1846"/>
      <c r="R11" s="1845"/>
      <c r="S11" s="1846"/>
      <c r="T11" s="1849">
        <f>SUM(H11:S11)</f>
        <v>0</v>
      </c>
      <c r="U11" s="1850"/>
      <c r="V11" s="1844"/>
      <c r="W11" s="1844"/>
      <c r="X11" s="671"/>
      <c r="Y11" s="672" t="str">
        <f>IF(ISERROR(R10/R13*100),"",R10/R13*100)</f>
        <v/>
      </c>
      <c r="Z11" s="673"/>
      <c r="AA11" s="638"/>
      <c r="AB11" s="1812"/>
      <c r="AC11" s="1812"/>
      <c r="AD11" s="1812"/>
      <c r="AE11" s="1812"/>
      <c r="AF11" s="1812"/>
      <c r="AG11" s="1812"/>
      <c r="AH11" s="1812"/>
      <c r="AI11" s="1812"/>
      <c r="AJ11" s="1812"/>
      <c r="AK11" s="64"/>
    </row>
    <row r="12" spans="1:63" ht="15.75" customHeight="1">
      <c r="A12" s="55"/>
      <c r="B12" s="61"/>
      <c r="C12" s="1853" t="s">
        <v>1250</v>
      </c>
      <c r="D12" s="1751"/>
      <c r="E12" s="1854" t="s">
        <v>1248</v>
      </c>
      <c r="F12" s="1855"/>
      <c r="G12" s="1856"/>
      <c r="H12" s="1836"/>
      <c r="I12" s="1837"/>
      <c r="J12" s="1836"/>
      <c r="K12" s="1837"/>
      <c r="L12" s="1836"/>
      <c r="M12" s="1837"/>
      <c r="N12" s="1734"/>
      <c r="O12" s="1742"/>
      <c r="P12" s="1734"/>
      <c r="Q12" s="1742"/>
      <c r="R12" s="1734"/>
      <c r="S12" s="1742"/>
      <c r="T12" s="1841">
        <f>SUM(H12:S12)</f>
        <v>0</v>
      </c>
      <c r="U12" s="1842"/>
      <c r="V12" s="1843">
        <f>T12+T13</f>
        <v>0</v>
      </c>
      <c r="W12" s="1844"/>
      <c r="X12" s="638"/>
      <c r="Y12" s="638"/>
      <c r="Z12" s="637"/>
      <c r="AB12" s="1812"/>
      <c r="AC12" s="1812"/>
      <c r="AD12" s="1812"/>
      <c r="AE12" s="1812"/>
      <c r="AF12" s="1812"/>
      <c r="AG12" s="1812"/>
      <c r="AH12" s="1812"/>
      <c r="AI12" s="1812"/>
      <c r="AJ12" s="1812"/>
      <c r="AK12" s="64"/>
    </row>
    <row r="13" spans="1:63" ht="15.75" customHeight="1">
      <c r="B13" s="66"/>
      <c r="C13" s="1753"/>
      <c r="D13" s="1754"/>
      <c r="E13" s="1719" t="s">
        <v>1249</v>
      </c>
      <c r="F13" s="1720"/>
      <c r="G13" s="1721"/>
      <c r="H13" s="1851"/>
      <c r="I13" s="1852"/>
      <c r="J13" s="1851"/>
      <c r="K13" s="1852"/>
      <c r="L13" s="1851"/>
      <c r="M13" s="1852"/>
      <c r="N13" s="1753"/>
      <c r="O13" s="1755"/>
      <c r="P13" s="1753"/>
      <c r="Q13" s="1755"/>
      <c r="R13" s="1753"/>
      <c r="S13" s="1755"/>
      <c r="T13" s="1857">
        <f>SUM(H13:S13)</f>
        <v>0</v>
      </c>
      <c r="U13" s="1858"/>
      <c r="V13" s="1844"/>
      <c r="W13" s="1844"/>
      <c r="X13" s="638"/>
      <c r="Y13" s="638"/>
      <c r="Z13" s="637"/>
      <c r="AA13" s="638"/>
      <c r="AB13" s="638"/>
      <c r="AC13" s="638"/>
      <c r="AD13" s="638"/>
      <c r="AE13" s="638"/>
      <c r="AF13" s="638"/>
      <c r="AG13" s="638"/>
      <c r="AH13" s="638"/>
      <c r="AI13" s="649"/>
      <c r="AK13" s="64"/>
      <c r="BI13" s="644"/>
    </row>
    <row r="14" spans="1:63" ht="8.1" customHeight="1">
      <c r="A14" s="55"/>
      <c r="B14" s="61"/>
      <c r="C14" s="55"/>
      <c r="D14" s="645"/>
      <c r="E14" s="674"/>
      <c r="F14" s="674"/>
      <c r="G14" s="674"/>
      <c r="H14" s="674"/>
      <c r="I14" s="674"/>
      <c r="J14" s="674"/>
      <c r="K14" s="674"/>
      <c r="L14" s="674"/>
      <c r="M14" s="674"/>
      <c r="N14" s="674"/>
      <c r="O14" s="674"/>
      <c r="P14" s="674"/>
      <c r="Q14" s="674"/>
      <c r="R14" s="674"/>
      <c r="S14" s="674"/>
      <c r="T14" s="674"/>
      <c r="U14" s="674"/>
      <c r="V14" s="674"/>
      <c r="W14" s="674"/>
      <c r="X14" s="674"/>
      <c r="Y14" s="67"/>
      <c r="Z14" s="637"/>
      <c r="AA14" s="638"/>
      <c r="AB14" s="638"/>
      <c r="AC14" s="638"/>
      <c r="AD14" s="638"/>
      <c r="AE14" s="638"/>
      <c r="AF14" s="638"/>
      <c r="AG14" s="638"/>
      <c r="AH14" s="638"/>
      <c r="AI14" s="638"/>
      <c r="AJ14" s="638"/>
      <c r="AK14" s="640"/>
      <c r="BK14" s="644"/>
    </row>
    <row r="15" spans="1:63" ht="14.1" customHeight="1">
      <c r="A15" s="55"/>
      <c r="B15" s="666">
        <v>2</v>
      </c>
      <c r="C15" s="1859" t="s">
        <v>451</v>
      </c>
      <c r="D15" s="1859"/>
      <c r="E15" s="1859"/>
      <c r="F15" s="1859"/>
      <c r="G15" s="1859"/>
      <c r="H15" s="1859"/>
      <c r="I15" s="1859"/>
      <c r="J15" s="1859"/>
      <c r="K15" s="1859"/>
      <c r="L15" s="1859"/>
      <c r="M15" s="1859"/>
      <c r="N15" s="1859"/>
      <c r="O15" s="1859"/>
      <c r="P15" s="1859"/>
      <c r="Q15" s="1859"/>
      <c r="R15" s="1859"/>
      <c r="S15" s="1859"/>
      <c r="T15" s="1859"/>
      <c r="U15" s="1859"/>
      <c r="V15" s="1859"/>
      <c r="W15" s="1859"/>
      <c r="X15" s="1859"/>
      <c r="Y15" s="653"/>
      <c r="Z15" s="637"/>
      <c r="AA15" s="638"/>
      <c r="AB15" s="638"/>
      <c r="AC15" s="638"/>
      <c r="AD15" s="638"/>
      <c r="AE15" s="638"/>
      <c r="AF15" s="638"/>
      <c r="AG15" s="638"/>
      <c r="AH15" s="638"/>
      <c r="AI15" s="638"/>
      <c r="AJ15" s="638"/>
      <c r="AK15" s="675"/>
    </row>
    <row r="16" spans="1:63" ht="14.1" customHeight="1">
      <c r="A16" s="55"/>
      <c r="B16" s="1814" t="s">
        <v>454</v>
      </c>
      <c r="C16" s="1832"/>
      <c r="D16" s="1811" t="s">
        <v>1270</v>
      </c>
      <c r="E16" s="1811"/>
      <c r="F16" s="1811"/>
      <c r="G16" s="1811"/>
      <c r="H16" s="1811"/>
      <c r="I16" s="1811"/>
      <c r="J16" s="1811"/>
      <c r="K16" s="1811"/>
      <c r="L16" s="1811"/>
      <c r="M16" s="1811"/>
      <c r="N16" s="1811"/>
      <c r="O16" s="1811"/>
      <c r="P16" s="1811"/>
      <c r="Q16" s="1811"/>
      <c r="R16" s="1811"/>
      <c r="S16" s="1811"/>
      <c r="T16" s="1811"/>
      <c r="U16" s="1811"/>
      <c r="V16" s="1811"/>
      <c r="W16" s="1811"/>
      <c r="Y16" s="653"/>
      <c r="Z16" s="676"/>
      <c r="AA16" s="653" t="s">
        <v>127</v>
      </c>
      <c r="AB16" s="1566" t="s">
        <v>1222</v>
      </c>
      <c r="AC16" s="1566"/>
      <c r="AD16" s="1566"/>
      <c r="AE16" s="1566"/>
      <c r="AF16" s="1566"/>
      <c r="AG16" s="1566"/>
      <c r="AH16" s="1566"/>
      <c r="AI16" s="1566"/>
      <c r="AJ16" s="1566"/>
      <c r="AK16" s="640"/>
    </row>
    <row r="17" spans="1:77" ht="6.95" customHeight="1">
      <c r="A17" s="55"/>
      <c r="B17" s="61"/>
      <c r="C17" s="55"/>
      <c r="D17" s="652"/>
      <c r="E17" s="652"/>
      <c r="F17" s="652"/>
      <c r="G17" s="652"/>
      <c r="H17" s="652"/>
      <c r="I17" s="652"/>
      <c r="J17" s="652"/>
      <c r="K17" s="652"/>
      <c r="L17" s="652"/>
      <c r="M17" s="652"/>
      <c r="N17" s="652"/>
      <c r="O17" s="652"/>
      <c r="P17" s="652"/>
      <c r="Q17" s="652"/>
      <c r="R17" s="1570"/>
      <c r="S17" s="1570"/>
      <c r="T17" s="55"/>
      <c r="U17" s="1570"/>
      <c r="V17" s="1570"/>
      <c r="W17" s="55"/>
      <c r="X17" s="55"/>
      <c r="Y17" s="67"/>
      <c r="Z17" s="676"/>
      <c r="AA17" s="593"/>
      <c r="AB17" s="1566"/>
      <c r="AC17" s="1566"/>
      <c r="AD17" s="1566"/>
      <c r="AE17" s="1566"/>
      <c r="AF17" s="1566"/>
      <c r="AG17" s="1566"/>
      <c r="AH17" s="1566"/>
      <c r="AI17" s="1566"/>
      <c r="AJ17" s="1566"/>
      <c r="AK17" s="640"/>
    </row>
    <row r="18" spans="1:77" ht="14.1" customHeight="1">
      <c r="A18" s="55"/>
      <c r="B18" s="1814" t="s">
        <v>453</v>
      </c>
      <c r="C18" s="1832"/>
      <c r="D18" s="1815" t="s">
        <v>452</v>
      </c>
      <c r="E18" s="1815"/>
      <c r="F18" s="1815"/>
      <c r="G18" s="1815"/>
      <c r="H18" s="1815"/>
      <c r="I18" s="1815"/>
      <c r="J18" s="1815"/>
      <c r="K18" s="1815"/>
      <c r="L18" s="1815"/>
      <c r="M18" s="1815"/>
      <c r="N18" s="1815"/>
      <c r="O18" s="1815"/>
      <c r="P18" s="1815"/>
      <c r="Q18" s="1815"/>
      <c r="R18" s="1815"/>
      <c r="S18" s="1815"/>
      <c r="T18" s="1815"/>
      <c r="U18" s="1815"/>
      <c r="V18" s="1815"/>
      <c r="W18" s="1815"/>
      <c r="X18" s="55"/>
      <c r="Y18" s="55"/>
      <c r="Z18" s="676"/>
      <c r="AA18" s="593"/>
      <c r="AB18" s="1566"/>
      <c r="AC18" s="1566"/>
      <c r="AD18" s="1566"/>
      <c r="AE18" s="1566"/>
      <c r="AF18" s="1566"/>
      <c r="AG18" s="1566"/>
      <c r="AH18" s="1566"/>
      <c r="AI18" s="1566"/>
      <c r="AJ18" s="1566"/>
      <c r="AK18" s="640"/>
    </row>
    <row r="19" spans="1:77" ht="14.1" customHeight="1">
      <c r="A19" s="55"/>
      <c r="B19" s="61"/>
      <c r="C19" s="531" t="s">
        <v>35</v>
      </c>
      <c r="D19" s="1860" t="s">
        <v>1426</v>
      </c>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60"/>
    </row>
    <row r="20" spans="1:77" s="685" customFormat="1" ht="27.75" customHeight="1">
      <c r="A20" s="677"/>
      <c r="B20" s="678"/>
      <c r="C20" s="1816" t="s">
        <v>7</v>
      </c>
      <c r="D20" s="1817"/>
      <c r="E20" s="1817"/>
      <c r="F20" s="1818"/>
      <c r="G20" s="1861" t="s">
        <v>31</v>
      </c>
      <c r="H20" s="1862"/>
      <c r="I20" s="1863"/>
      <c r="J20" s="1816" t="s">
        <v>787</v>
      </c>
      <c r="K20" s="1817"/>
      <c r="L20" s="1817"/>
      <c r="M20" s="679"/>
      <c r="N20" s="1862" t="s">
        <v>1675</v>
      </c>
      <c r="O20" s="1817"/>
      <c r="P20" s="1817"/>
      <c r="Q20" s="1817"/>
      <c r="R20" s="1817"/>
      <c r="S20" s="1817"/>
      <c r="T20" s="1817"/>
      <c r="U20" s="1817"/>
      <c r="V20" s="1817"/>
      <c r="W20" s="1817"/>
      <c r="X20" s="1817"/>
      <c r="Y20" s="1817"/>
      <c r="Z20" s="1817"/>
      <c r="AA20" s="1817"/>
      <c r="AB20" s="1817"/>
      <c r="AC20" s="1817"/>
      <c r="AD20" s="1817"/>
      <c r="AE20" s="1817"/>
      <c r="AF20" s="1817"/>
      <c r="AG20" s="1818"/>
      <c r="AH20" s="1816" t="s">
        <v>371</v>
      </c>
      <c r="AI20" s="1817"/>
      <c r="AJ20" s="1818"/>
      <c r="AK20" s="681"/>
      <c r="AL20" s="682"/>
      <c r="AM20" s="683"/>
      <c r="AN20" s="684"/>
    </row>
    <row r="21" spans="1:77" s="685" customFormat="1" ht="24" customHeight="1" thickBot="1">
      <c r="A21" s="677"/>
      <c r="B21" s="678"/>
      <c r="C21" s="1893" t="s">
        <v>1059</v>
      </c>
      <c r="D21" s="1896" t="s">
        <v>146</v>
      </c>
      <c r="E21" s="1897"/>
      <c r="F21" s="1898"/>
      <c r="G21" s="1876"/>
      <c r="H21" s="1877"/>
      <c r="I21" s="1878"/>
      <c r="J21" s="1899"/>
      <c r="K21" s="1900"/>
      <c r="L21" s="1901"/>
      <c r="M21" s="686"/>
      <c r="N21" s="1902" t="s">
        <v>382</v>
      </c>
      <c r="O21" s="1902"/>
      <c r="P21" s="1902"/>
      <c r="Q21" s="1902"/>
      <c r="R21" s="1902"/>
      <c r="S21" s="1902"/>
      <c r="T21" s="1902"/>
      <c r="U21" s="1902"/>
      <c r="V21" s="1903"/>
      <c r="W21" s="1904"/>
      <c r="X21" s="1937">
        <v>3.3</v>
      </c>
      <c r="Y21" s="1937"/>
      <c r="Z21" s="1937"/>
      <c r="AA21" s="1937"/>
      <c r="AB21" s="1937"/>
      <c r="AC21" s="1938">
        <f>V21*X21</f>
        <v>0</v>
      </c>
      <c r="AD21" s="1938"/>
      <c r="AE21" s="1938"/>
      <c r="AF21" s="1939" t="s">
        <v>372</v>
      </c>
      <c r="AG21" s="1940"/>
      <c r="AH21" s="1941" t="str">
        <f>IF(V21&gt;0,IF(AC21&lt;=J21,"○","×"),"")</f>
        <v/>
      </c>
      <c r="AI21" s="1942"/>
      <c r="AJ21" s="1943"/>
      <c r="AK21" s="681"/>
      <c r="AL21" s="682"/>
      <c r="AM21" s="683"/>
      <c r="AN21" s="684"/>
    </row>
    <row r="22" spans="1:77" s="685" customFormat="1" ht="14.1" customHeight="1" thickBot="1">
      <c r="A22" s="677"/>
      <c r="B22" s="678"/>
      <c r="C22" s="1894"/>
      <c r="D22" s="1864" t="s">
        <v>378</v>
      </c>
      <c r="E22" s="1865"/>
      <c r="F22" s="1866"/>
      <c r="G22" s="1873"/>
      <c r="H22" s="1874"/>
      <c r="I22" s="1875"/>
      <c r="J22" s="1882"/>
      <c r="K22" s="1883"/>
      <c r="L22" s="1883"/>
      <c r="M22" s="687"/>
      <c r="N22" s="1890" t="s">
        <v>1271</v>
      </c>
      <c r="O22" s="1890"/>
      <c r="P22" s="1890"/>
      <c r="Q22" s="1890"/>
      <c r="R22" s="1890"/>
      <c r="S22" s="1890"/>
      <c r="T22" s="1890"/>
      <c r="U22" s="1890"/>
      <c r="V22" s="1891"/>
      <c r="W22" s="1891"/>
      <c r="X22" s="1892">
        <v>3.3</v>
      </c>
      <c r="Y22" s="1892"/>
      <c r="Z22" s="1892"/>
      <c r="AA22" s="1892"/>
      <c r="AB22" s="1892"/>
      <c r="AC22" s="1921">
        <f>V22*X22</f>
        <v>0</v>
      </c>
      <c r="AD22" s="1921"/>
      <c r="AE22" s="1921"/>
      <c r="AF22" s="1922" t="s">
        <v>147</v>
      </c>
      <c r="AG22" s="1923"/>
      <c r="AH22" s="1948" t="str">
        <f>IF(V22&gt;0,IF(AC22&lt;=J22,"○","×"),"")</f>
        <v/>
      </c>
      <c r="AI22" s="1949"/>
      <c r="AJ22" s="1950"/>
      <c r="AK22" s="681"/>
      <c r="AL22" s="682"/>
      <c r="AM22" s="683"/>
      <c r="AN22" s="684"/>
    </row>
    <row r="23" spans="1:77" s="685" customFormat="1" ht="14.1" customHeight="1">
      <c r="A23" s="677"/>
      <c r="B23" s="678"/>
      <c r="C23" s="1894"/>
      <c r="D23" s="1867"/>
      <c r="E23" s="1868"/>
      <c r="F23" s="1869"/>
      <c r="G23" s="1876"/>
      <c r="H23" s="1877"/>
      <c r="I23" s="1878"/>
      <c r="J23" s="1884"/>
      <c r="K23" s="1885"/>
      <c r="L23" s="1886"/>
      <c r="M23" s="688"/>
      <c r="N23" s="1929" t="s">
        <v>1060</v>
      </c>
      <c r="O23" s="1929"/>
      <c r="P23" s="1929"/>
      <c r="Q23" s="1929"/>
      <c r="R23" s="1929"/>
      <c r="S23" s="1929"/>
      <c r="T23" s="1929"/>
      <c r="U23" s="1929"/>
      <c r="V23" s="1930"/>
      <c r="W23" s="1930"/>
      <c r="X23" s="1931">
        <v>3.3</v>
      </c>
      <c r="Y23" s="1931"/>
      <c r="Z23" s="1931"/>
      <c r="AA23" s="1931"/>
      <c r="AB23" s="1931"/>
      <c r="AC23" s="1918">
        <f>V23*X23</f>
        <v>0</v>
      </c>
      <c r="AD23" s="1918"/>
      <c r="AE23" s="1918"/>
      <c r="AF23" s="1919" t="s">
        <v>147</v>
      </c>
      <c r="AG23" s="1920"/>
      <c r="AH23" s="1951" t="str">
        <f>IF(OR(V23&gt;0,V24&gt;0),IF(AC25&lt;=J22,"○","×"),"")</f>
        <v/>
      </c>
      <c r="AI23" s="1952"/>
      <c r="AJ23" s="1953"/>
      <c r="AK23" s="681"/>
      <c r="AL23" s="682"/>
      <c r="AM23" s="683"/>
      <c r="AN23" s="684"/>
    </row>
    <row r="24" spans="1:77" s="685" customFormat="1" ht="14.1" customHeight="1">
      <c r="A24" s="677"/>
      <c r="B24" s="678"/>
      <c r="C24" s="1894"/>
      <c r="D24" s="1867"/>
      <c r="E24" s="1868"/>
      <c r="F24" s="1869"/>
      <c r="G24" s="1876"/>
      <c r="H24" s="1877"/>
      <c r="I24" s="1878"/>
      <c r="J24" s="1884"/>
      <c r="K24" s="1885"/>
      <c r="L24" s="1886"/>
      <c r="M24" s="689"/>
      <c r="N24" s="1932" t="s">
        <v>1061</v>
      </c>
      <c r="O24" s="1932"/>
      <c r="P24" s="1932"/>
      <c r="Q24" s="1932"/>
      <c r="R24" s="1932"/>
      <c r="S24" s="1932"/>
      <c r="T24" s="1932"/>
      <c r="U24" s="1932"/>
      <c r="V24" s="1905"/>
      <c r="W24" s="1905"/>
      <c r="X24" s="1944">
        <v>1.98</v>
      </c>
      <c r="Y24" s="1944"/>
      <c r="Z24" s="1944"/>
      <c r="AA24" s="1944"/>
      <c r="AB24" s="1944"/>
      <c r="AC24" s="1945">
        <f>V24*X24</f>
        <v>0</v>
      </c>
      <c r="AD24" s="1945"/>
      <c r="AE24" s="1945"/>
      <c r="AF24" s="1946" t="s">
        <v>147</v>
      </c>
      <c r="AG24" s="1947"/>
      <c r="AH24" s="1951"/>
      <c r="AI24" s="1952"/>
      <c r="AJ24" s="1953"/>
      <c r="AK24" s="681"/>
      <c r="AL24" s="682"/>
      <c r="AM24" s="683"/>
      <c r="AN24" s="684"/>
      <c r="AQ24" s="690"/>
    </row>
    <row r="25" spans="1:77" s="685" customFormat="1" ht="14.1" customHeight="1">
      <c r="A25" s="677"/>
      <c r="B25" s="678"/>
      <c r="C25" s="1894"/>
      <c r="D25" s="1870"/>
      <c r="E25" s="1871"/>
      <c r="F25" s="1872"/>
      <c r="G25" s="1879"/>
      <c r="H25" s="1880"/>
      <c r="I25" s="1881"/>
      <c r="J25" s="1887"/>
      <c r="K25" s="1888"/>
      <c r="L25" s="1889"/>
      <c r="M25" s="688"/>
      <c r="N25" s="1915" t="s">
        <v>117</v>
      </c>
      <c r="O25" s="1915"/>
      <c r="P25" s="1915"/>
      <c r="Q25" s="1915"/>
      <c r="R25" s="1915"/>
      <c r="S25" s="1915"/>
      <c r="T25" s="1915"/>
      <c r="U25" s="691"/>
      <c r="V25" s="1916">
        <f>V23+V24</f>
        <v>0</v>
      </c>
      <c r="W25" s="1916"/>
      <c r="X25" s="1917" t="s">
        <v>109</v>
      </c>
      <c r="Y25" s="1917"/>
      <c r="Z25" s="1917"/>
      <c r="AA25" s="1917"/>
      <c r="AB25" s="1917"/>
      <c r="AC25" s="1918">
        <f>AC23+AC24</f>
        <v>0</v>
      </c>
      <c r="AD25" s="1918"/>
      <c r="AE25" s="1918"/>
      <c r="AF25" s="1919" t="s">
        <v>147</v>
      </c>
      <c r="AG25" s="1920"/>
      <c r="AH25" s="1954"/>
      <c r="AI25" s="1955"/>
      <c r="AJ25" s="1956"/>
      <c r="AK25" s="681"/>
      <c r="AL25" s="682"/>
      <c r="AM25" s="683"/>
      <c r="AN25" s="684"/>
    </row>
    <row r="26" spans="1:77" s="685" customFormat="1" ht="28.5" customHeight="1">
      <c r="A26" s="677"/>
      <c r="B26" s="678"/>
      <c r="C26" s="1895"/>
      <c r="D26" s="1906" t="s">
        <v>1062</v>
      </c>
      <c r="E26" s="1907"/>
      <c r="F26" s="1908"/>
      <c r="G26" s="1909">
        <f>COUNTA(G21:I25)</f>
        <v>0</v>
      </c>
      <c r="H26" s="1910"/>
      <c r="I26" s="1911"/>
      <c r="J26" s="1912">
        <f>SUM(J21:L25)</f>
        <v>0</v>
      </c>
      <c r="K26" s="1913"/>
      <c r="L26" s="1914"/>
      <c r="M26" s="1924"/>
      <c r="N26" s="1925"/>
      <c r="O26" s="1925"/>
      <c r="P26" s="1925"/>
      <c r="Q26" s="1925"/>
      <c r="R26" s="1925"/>
      <c r="S26" s="1925"/>
      <c r="T26" s="1925"/>
      <c r="U26" s="1925"/>
      <c r="V26" s="1926">
        <f>V21+V25</f>
        <v>0</v>
      </c>
      <c r="W26" s="1927"/>
      <c r="X26" s="1928" t="s">
        <v>109</v>
      </c>
      <c r="Y26" s="1928"/>
      <c r="Z26" s="1928"/>
      <c r="AA26" s="1928"/>
      <c r="AB26" s="1928"/>
      <c r="AC26" s="1933">
        <f>AC21+AC25</f>
        <v>0</v>
      </c>
      <c r="AD26" s="1933"/>
      <c r="AE26" s="1933"/>
      <c r="AF26" s="692" t="s">
        <v>372</v>
      </c>
      <c r="AG26" s="693"/>
      <c r="AH26" s="1934" t="s">
        <v>586</v>
      </c>
      <c r="AI26" s="1935"/>
      <c r="AJ26" s="1936"/>
      <c r="AK26" s="681"/>
      <c r="AL26" s="682"/>
      <c r="AM26" s="683"/>
      <c r="AN26" s="684"/>
    </row>
    <row r="27" spans="1:77" s="685" customFormat="1" ht="14.1" customHeight="1">
      <c r="A27" s="677"/>
      <c r="B27" s="678"/>
      <c r="C27" s="1893" t="s">
        <v>106</v>
      </c>
      <c r="D27" s="1896" t="s">
        <v>23</v>
      </c>
      <c r="E27" s="1897"/>
      <c r="F27" s="1898"/>
      <c r="G27" s="1879"/>
      <c r="H27" s="1880"/>
      <c r="I27" s="1881"/>
      <c r="J27" s="1887"/>
      <c r="K27" s="1888"/>
      <c r="L27" s="1889"/>
      <c r="M27" s="694" t="s">
        <v>1022</v>
      </c>
      <c r="N27" s="1992" t="s">
        <v>1063</v>
      </c>
      <c r="O27" s="1992"/>
      <c r="P27" s="1992"/>
      <c r="Q27" s="1992"/>
      <c r="R27" s="1992"/>
      <c r="S27" s="1992"/>
      <c r="T27" s="1992"/>
      <c r="U27" s="1992"/>
      <c r="V27" s="1994"/>
      <c r="W27" s="1994"/>
      <c r="X27" s="1917">
        <v>1.98</v>
      </c>
      <c r="Y27" s="1917"/>
      <c r="Z27" s="1917"/>
      <c r="AA27" s="1917"/>
      <c r="AB27" s="1917"/>
      <c r="AC27" s="1957">
        <f>V27*X27</f>
        <v>0</v>
      </c>
      <c r="AD27" s="1957"/>
      <c r="AE27" s="1957"/>
      <c r="AF27" s="695" t="s">
        <v>372</v>
      </c>
      <c r="AG27" s="696"/>
      <c r="AH27" s="1954" t="str">
        <f>IF(V27&gt;0,IF(AC27&lt;=J27,"○","×"),"")</f>
        <v/>
      </c>
      <c r="AI27" s="1955"/>
      <c r="AJ27" s="1956"/>
      <c r="AK27" s="681"/>
      <c r="AL27" s="682"/>
      <c r="AM27" s="683"/>
      <c r="AN27" s="684"/>
    </row>
    <row r="28" spans="1:77" s="685" customFormat="1" ht="14.1" customHeight="1">
      <c r="A28" s="677"/>
      <c r="B28" s="678"/>
      <c r="C28" s="1894"/>
      <c r="D28" s="1958" t="s">
        <v>24</v>
      </c>
      <c r="E28" s="1959"/>
      <c r="F28" s="1960"/>
      <c r="G28" s="1976"/>
      <c r="H28" s="1977"/>
      <c r="I28" s="1978"/>
      <c r="J28" s="1979"/>
      <c r="K28" s="1980"/>
      <c r="L28" s="1981"/>
      <c r="M28" s="697"/>
      <c r="N28" s="1993"/>
      <c r="O28" s="1993"/>
      <c r="P28" s="1993"/>
      <c r="Q28" s="1993"/>
      <c r="R28" s="1993"/>
      <c r="S28" s="1993"/>
      <c r="T28" s="1993"/>
      <c r="U28" s="1993"/>
      <c r="V28" s="1905"/>
      <c r="W28" s="1905"/>
      <c r="X28" s="1944">
        <v>1.98</v>
      </c>
      <c r="Y28" s="1944"/>
      <c r="Z28" s="1944"/>
      <c r="AA28" s="1944"/>
      <c r="AB28" s="1944"/>
      <c r="AC28" s="1982">
        <f>V28*X28</f>
        <v>0</v>
      </c>
      <c r="AD28" s="1982"/>
      <c r="AE28" s="1982"/>
      <c r="AF28" s="650" t="s">
        <v>372</v>
      </c>
      <c r="AG28" s="698"/>
      <c r="AH28" s="1983" t="str">
        <f>IF(V28&gt;0,IF(AC28&lt;=J28,"○","×"),"")</f>
        <v/>
      </c>
      <c r="AI28" s="1984"/>
      <c r="AJ28" s="1985"/>
      <c r="AK28" s="681"/>
      <c r="AL28" s="682"/>
      <c r="AM28" s="683"/>
      <c r="AN28" s="684"/>
    </row>
    <row r="29" spans="1:77" s="685" customFormat="1" ht="28.5" customHeight="1">
      <c r="A29" s="677"/>
      <c r="B29" s="678"/>
      <c r="C29" s="1895"/>
      <c r="D29" s="1986" t="s">
        <v>107</v>
      </c>
      <c r="E29" s="1935"/>
      <c r="F29" s="1936"/>
      <c r="G29" s="1987">
        <f>COUNTA(G27:I28)</f>
        <v>0</v>
      </c>
      <c r="H29" s="1988"/>
      <c r="I29" s="1989"/>
      <c r="J29" s="1995">
        <f>SUM(J27:L28)</f>
        <v>0</v>
      </c>
      <c r="K29" s="1996"/>
      <c r="L29" s="1997"/>
      <c r="M29" s="699"/>
      <c r="N29" s="700"/>
      <c r="O29" s="1998"/>
      <c r="P29" s="1998"/>
      <c r="Q29" s="1998"/>
      <c r="R29" s="1998"/>
      <c r="S29" s="1998"/>
      <c r="T29" s="1999" t="s">
        <v>107</v>
      </c>
      <c r="U29" s="1999"/>
      <c r="V29" s="1926">
        <f>SUM(V27:W28)</f>
        <v>0</v>
      </c>
      <c r="W29" s="1926"/>
      <c r="X29" s="1928" t="s">
        <v>109</v>
      </c>
      <c r="Y29" s="1928"/>
      <c r="Z29" s="1928"/>
      <c r="AA29" s="1928"/>
      <c r="AB29" s="1928"/>
      <c r="AC29" s="1933">
        <f>SUM(AC27:AE28)</f>
        <v>0</v>
      </c>
      <c r="AD29" s="1933"/>
      <c r="AE29" s="1933"/>
      <c r="AF29" s="701" t="s">
        <v>372</v>
      </c>
      <c r="AG29" s="693"/>
      <c r="AH29" s="1934" t="s">
        <v>586</v>
      </c>
      <c r="AI29" s="1935"/>
      <c r="AJ29" s="1936"/>
      <c r="AK29" s="681"/>
      <c r="AL29" s="682"/>
      <c r="AM29" s="683"/>
      <c r="AN29" s="684"/>
    </row>
    <row r="30" spans="1:77" s="685" customFormat="1" ht="28.5" customHeight="1">
      <c r="A30" s="677"/>
      <c r="B30" s="678"/>
      <c r="C30" s="1962" t="s">
        <v>8</v>
      </c>
      <c r="D30" s="1963"/>
      <c r="E30" s="1963"/>
      <c r="F30" s="1964"/>
      <c r="G30" s="1972"/>
      <c r="H30" s="1973"/>
      <c r="I30" s="1974"/>
      <c r="J30" s="1819"/>
      <c r="K30" s="1820"/>
      <c r="L30" s="1821"/>
      <c r="M30" s="702" t="s">
        <v>1022</v>
      </c>
      <c r="N30" s="1822" t="s">
        <v>1064</v>
      </c>
      <c r="O30" s="1822"/>
      <c r="P30" s="1822"/>
      <c r="Q30" s="1822"/>
      <c r="R30" s="1822"/>
      <c r="S30" s="1822"/>
      <c r="T30" s="1822"/>
      <c r="U30" s="1822"/>
      <c r="V30" s="1975">
        <f>V29+V24</f>
        <v>0</v>
      </c>
      <c r="W30" s="1975"/>
      <c r="X30" s="1944">
        <v>1.98</v>
      </c>
      <c r="Y30" s="1944"/>
      <c r="Z30" s="1944"/>
      <c r="AA30" s="1944"/>
      <c r="AB30" s="1944"/>
      <c r="AC30" s="1961">
        <f>V30*X30</f>
        <v>0</v>
      </c>
      <c r="AD30" s="1961"/>
      <c r="AE30" s="1961"/>
      <c r="AF30" s="680" t="s">
        <v>372</v>
      </c>
      <c r="AG30" s="703"/>
      <c r="AH30" s="1806" t="str">
        <f>IF(J30="","",IF(J30&gt;=0,IF(AC30&lt;=J30,"○","△"),""))</f>
        <v/>
      </c>
      <c r="AI30" s="1807"/>
      <c r="AJ30" s="1808"/>
      <c r="AK30" s="681"/>
      <c r="AL30" s="682"/>
      <c r="AM30" s="683"/>
      <c r="AN30" s="684"/>
    </row>
    <row r="31" spans="1:77" s="704" customFormat="1" ht="14.1" customHeight="1">
      <c r="B31" s="705"/>
      <c r="C31" s="1962" t="s">
        <v>26</v>
      </c>
      <c r="D31" s="1963"/>
      <c r="E31" s="1963"/>
      <c r="F31" s="1964"/>
      <c r="G31" s="1909">
        <f>SUM(G26+G29+G30)</f>
        <v>0</v>
      </c>
      <c r="H31" s="1910"/>
      <c r="I31" s="1911"/>
      <c r="J31" s="1965">
        <f>J26+J29+J30</f>
        <v>0</v>
      </c>
      <c r="K31" s="1966"/>
      <c r="L31" s="1967"/>
      <c r="M31" s="1968"/>
      <c r="N31" s="1969"/>
      <c r="O31" s="1969"/>
      <c r="P31" s="1969"/>
      <c r="Q31" s="1969"/>
      <c r="R31" s="1969"/>
      <c r="S31" s="1969"/>
      <c r="T31" s="1969"/>
      <c r="U31" s="1969"/>
      <c r="V31" s="1969"/>
      <c r="W31" s="1969"/>
      <c r="X31" s="1969"/>
      <c r="Y31" s="1969"/>
      <c r="Z31" s="1969"/>
      <c r="AA31" s="1969"/>
      <c r="AB31" s="1969"/>
      <c r="AC31" s="1969"/>
      <c r="AD31" s="1969"/>
      <c r="AE31" s="1969"/>
      <c r="AF31" s="1969"/>
      <c r="AG31" s="1970"/>
      <c r="AH31" s="1971" t="s">
        <v>586</v>
      </c>
      <c r="AI31" s="1971"/>
      <c r="AJ31" s="1971"/>
      <c r="AK31" s="706"/>
      <c r="AL31" s="707"/>
      <c r="AM31" s="708"/>
      <c r="AP31" s="685"/>
      <c r="AQ31" s="685"/>
      <c r="AR31" s="685"/>
      <c r="AS31" s="709"/>
      <c r="AT31" s="709"/>
      <c r="AU31" s="709"/>
      <c r="AV31" s="709"/>
      <c r="AW31" s="709"/>
      <c r="AX31" s="709"/>
      <c r="AY31" s="709"/>
      <c r="AZ31" s="709"/>
      <c r="BA31" s="709"/>
      <c r="BB31" s="709"/>
      <c r="BC31" s="709"/>
      <c r="BD31" s="709"/>
      <c r="BE31" s="685"/>
      <c r="BF31" s="685"/>
      <c r="BG31" s="685"/>
      <c r="BH31" s="685"/>
      <c r="BI31" s="685"/>
      <c r="BJ31" s="685"/>
      <c r="BK31" s="685"/>
      <c r="BL31" s="685"/>
      <c r="BM31" s="685"/>
      <c r="BN31" s="685"/>
      <c r="BO31" s="685"/>
      <c r="BP31" s="685"/>
      <c r="BQ31" s="685"/>
      <c r="BR31" s="685"/>
      <c r="BS31" s="685"/>
      <c r="BT31" s="685"/>
      <c r="BU31" s="685"/>
      <c r="BV31" s="685"/>
      <c r="BW31" s="685"/>
      <c r="BX31" s="685"/>
      <c r="BY31" s="685"/>
    </row>
    <row r="32" spans="1:77" s="704" customFormat="1" ht="28.5" customHeight="1">
      <c r="B32" s="705"/>
      <c r="C32" s="1816" t="s">
        <v>795</v>
      </c>
      <c r="D32" s="1817"/>
      <c r="E32" s="1817"/>
      <c r="F32" s="1817"/>
      <c r="G32" s="1817"/>
      <c r="H32" s="1817"/>
      <c r="I32" s="1818"/>
      <c r="J32" s="1819"/>
      <c r="K32" s="1820"/>
      <c r="L32" s="1821"/>
      <c r="M32" s="702" t="s">
        <v>1022</v>
      </c>
      <c r="N32" s="1822" t="s">
        <v>1064</v>
      </c>
      <c r="O32" s="1822"/>
      <c r="P32" s="1822"/>
      <c r="Q32" s="1822"/>
      <c r="R32" s="1822"/>
      <c r="S32" s="1822"/>
      <c r="T32" s="1822"/>
      <c r="U32" s="1822"/>
      <c r="V32" s="1823">
        <f>V29+V24</f>
        <v>0</v>
      </c>
      <c r="W32" s="1823"/>
      <c r="X32" s="1824">
        <v>3.3</v>
      </c>
      <c r="Y32" s="1824"/>
      <c r="Z32" s="1824"/>
      <c r="AA32" s="1824"/>
      <c r="AB32" s="1824"/>
      <c r="AC32" s="1825">
        <f>V32*X32</f>
        <v>0</v>
      </c>
      <c r="AD32" s="1825"/>
      <c r="AE32" s="1825"/>
      <c r="AF32" s="710" t="s">
        <v>372</v>
      </c>
      <c r="AG32" s="710"/>
      <c r="AH32" s="1806" t="str">
        <f>IF(J32="","",IF(J32&gt;=0,IF(AC32&lt;=J32,"○","×"),""))</f>
        <v/>
      </c>
      <c r="AI32" s="1807"/>
      <c r="AJ32" s="1808"/>
      <c r="AK32" s="711"/>
      <c r="AL32" s="712"/>
      <c r="AM32" s="713"/>
      <c r="AO32" s="1566"/>
      <c r="AP32" s="1566"/>
      <c r="AQ32" s="1566"/>
      <c r="AR32" s="1566"/>
      <c r="AS32" s="1566"/>
      <c r="AT32" s="1566"/>
      <c r="AU32" s="1566"/>
      <c r="AV32" s="1566"/>
      <c r="AW32" s="1566"/>
      <c r="AX32" s="709"/>
      <c r="AY32" s="709"/>
      <c r="AZ32" s="709"/>
      <c r="BA32" s="709"/>
      <c r="BB32" s="709"/>
      <c r="BC32" s="709"/>
      <c r="BD32" s="709"/>
      <c r="BE32" s="685"/>
      <c r="BF32" s="685"/>
      <c r="BG32" s="685"/>
      <c r="BH32" s="685"/>
      <c r="BI32" s="685"/>
      <c r="BJ32" s="685"/>
      <c r="BK32" s="685"/>
      <c r="BL32" s="685"/>
      <c r="BM32" s="685"/>
      <c r="BN32" s="685"/>
      <c r="BO32" s="685"/>
      <c r="BP32" s="685"/>
      <c r="BQ32" s="685"/>
      <c r="BR32" s="685"/>
      <c r="BS32" s="685"/>
      <c r="BT32" s="685"/>
      <c r="BU32" s="685"/>
      <c r="BV32" s="685"/>
      <c r="BW32" s="685"/>
      <c r="BX32" s="685"/>
      <c r="BY32" s="685"/>
    </row>
    <row r="33" spans="2:49" s="105" customFormat="1" ht="3.75" customHeight="1">
      <c r="B33" s="106"/>
      <c r="C33" s="107"/>
      <c r="D33" s="1809"/>
      <c r="E33" s="1809"/>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09"/>
      <c r="AK33" s="108"/>
      <c r="AO33" s="1566"/>
      <c r="AP33" s="1566"/>
      <c r="AQ33" s="1566"/>
      <c r="AR33" s="1566"/>
      <c r="AS33" s="1566"/>
      <c r="AT33" s="1566"/>
      <c r="AU33" s="1566"/>
      <c r="AV33" s="1566"/>
      <c r="AW33" s="1566"/>
    </row>
    <row r="34" spans="2:49" s="105" customFormat="1" ht="12" customHeight="1">
      <c r="B34" s="106"/>
      <c r="C34" s="531" t="s">
        <v>32</v>
      </c>
      <c r="D34" s="1810" t="s">
        <v>1272</v>
      </c>
      <c r="E34" s="1810"/>
      <c r="F34" s="1810"/>
      <c r="G34" s="1810"/>
      <c r="H34" s="1810"/>
      <c r="I34" s="1810"/>
      <c r="J34" s="1810"/>
      <c r="K34" s="1810"/>
      <c r="L34" s="1810"/>
      <c r="M34" s="1810"/>
      <c r="N34" s="1810"/>
      <c r="O34" s="1810"/>
      <c r="P34" s="1810"/>
      <c r="Q34" s="1810"/>
      <c r="R34" s="1810"/>
      <c r="S34" s="1810"/>
      <c r="T34" s="1810"/>
      <c r="U34" s="1810"/>
      <c r="V34" s="1810"/>
      <c r="W34" s="1810"/>
      <c r="X34" s="714"/>
      <c r="Y34" s="715"/>
      <c r="Z34" s="716"/>
      <c r="AA34" s="587" t="s">
        <v>469</v>
      </c>
      <c r="AB34" s="119" t="s">
        <v>1632</v>
      </c>
      <c r="AC34" s="116"/>
      <c r="AD34" s="116"/>
      <c r="AE34" s="116"/>
      <c r="AF34" s="116"/>
      <c r="AG34" s="116"/>
      <c r="AH34" s="116"/>
      <c r="AI34" s="116"/>
      <c r="AJ34" s="116"/>
      <c r="AK34" s="717"/>
    </row>
    <row r="35" spans="2:49" s="105" customFormat="1" ht="12" customHeight="1">
      <c r="B35" s="106"/>
      <c r="C35" s="107"/>
      <c r="D35" s="1811" t="s">
        <v>788</v>
      </c>
      <c r="E35" s="1811"/>
      <c r="F35" s="1811"/>
      <c r="G35" s="55"/>
      <c r="H35" s="137" t="s">
        <v>789</v>
      </c>
      <c r="I35" s="137" t="s">
        <v>127</v>
      </c>
      <c r="J35" s="137"/>
      <c r="K35" s="531" t="s">
        <v>790</v>
      </c>
      <c r="L35" s="55" t="s">
        <v>140</v>
      </c>
      <c r="M35" s="531" t="s">
        <v>127</v>
      </c>
      <c r="N35" s="1811" t="s">
        <v>1273</v>
      </c>
      <c r="O35" s="1811"/>
      <c r="P35" s="1811"/>
      <c r="Q35" s="137" t="s">
        <v>116</v>
      </c>
      <c r="R35" s="55"/>
      <c r="S35" s="54" t="s">
        <v>789</v>
      </c>
      <c r="T35" s="137" t="s">
        <v>127</v>
      </c>
      <c r="U35" s="137"/>
      <c r="V35" s="55" t="s">
        <v>790</v>
      </c>
      <c r="W35" s="718" t="s">
        <v>140</v>
      </c>
      <c r="Y35" s="719"/>
      <c r="Z35" s="720"/>
      <c r="AA35" s="587" t="s">
        <v>469</v>
      </c>
      <c r="AB35" s="1566" t="s">
        <v>1633</v>
      </c>
      <c r="AC35" s="1566"/>
      <c r="AD35" s="1566"/>
      <c r="AE35" s="1566"/>
      <c r="AF35" s="1566"/>
      <c r="AG35" s="1566"/>
      <c r="AH35" s="1566"/>
      <c r="AI35" s="1566"/>
      <c r="AJ35" s="1566"/>
      <c r="AK35" s="717"/>
    </row>
    <row r="36" spans="2:49" s="105" customFormat="1" ht="12" customHeight="1">
      <c r="B36" s="106"/>
      <c r="C36" s="107"/>
      <c r="D36" s="1811" t="s">
        <v>791</v>
      </c>
      <c r="E36" s="1811"/>
      <c r="F36" s="1811"/>
      <c r="G36" s="55"/>
      <c r="H36" s="137" t="s">
        <v>531</v>
      </c>
      <c r="I36" s="137" t="s">
        <v>127</v>
      </c>
      <c r="J36" s="137"/>
      <c r="K36" s="531" t="s">
        <v>790</v>
      </c>
      <c r="L36" s="67" t="s">
        <v>140</v>
      </c>
      <c r="M36" s="531" t="s">
        <v>127</v>
      </c>
      <c r="N36" s="1815" t="s">
        <v>792</v>
      </c>
      <c r="O36" s="1815"/>
      <c r="P36" s="1815"/>
      <c r="Q36" s="137" t="s">
        <v>116</v>
      </c>
      <c r="R36" s="55"/>
      <c r="S36" s="54" t="s">
        <v>531</v>
      </c>
      <c r="T36" s="137" t="s">
        <v>127</v>
      </c>
      <c r="U36" s="137"/>
      <c r="V36" s="55" t="s">
        <v>790</v>
      </c>
      <c r="W36" s="718" t="s">
        <v>140</v>
      </c>
      <c r="Y36" s="715"/>
      <c r="Z36" s="716"/>
      <c r="AA36" s="721"/>
      <c r="AB36" s="1566"/>
      <c r="AC36" s="1566"/>
      <c r="AD36" s="1566"/>
      <c r="AE36" s="1566"/>
      <c r="AF36" s="1566"/>
      <c r="AG36" s="1566"/>
      <c r="AH36" s="1566"/>
      <c r="AI36" s="1566"/>
      <c r="AJ36" s="1566"/>
      <c r="AK36" s="117"/>
    </row>
    <row r="37" spans="2:49" s="105" customFormat="1" ht="12" customHeight="1">
      <c r="B37" s="106"/>
      <c r="C37" s="107"/>
      <c r="D37" s="1811" t="s">
        <v>793</v>
      </c>
      <c r="E37" s="1811"/>
      <c r="F37" s="1811"/>
      <c r="G37" s="55"/>
      <c r="H37" s="137" t="s">
        <v>531</v>
      </c>
      <c r="I37" s="137" t="s">
        <v>127</v>
      </c>
      <c r="J37" s="137"/>
      <c r="K37" s="531" t="s">
        <v>790</v>
      </c>
      <c r="L37" s="67" t="s">
        <v>140</v>
      </c>
      <c r="N37" s="55"/>
      <c r="O37" s="55"/>
      <c r="P37" s="55"/>
      <c r="Q37" s="142"/>
      <c r="R37" s="142"/>
      <c r="S37" s="55"/>
      <c r="T37" s="54"/>
      <c r="U37" s="54"/>
      <c r="V37" s="137"/>
      <c r="W37" s="67"/>
      <c r="X37" s="718"/>
      <c r="Y37" s="719"/>
      <c r="Z37" s="722"/>
      <c r="AA37" s="115"/>
      <c r="AB37" s="113"/>
      <c r="AC37" s="113"/>
      <c r="AD37" s="113"/>
      <c r="AE37" s="113"/>
      <c r="AF37" s="113"/>
      <c r="AG37" s="113"/>
      <c r="AH37" s="113"/>
      <c r="AI37" s="113"/>
      <c r="AJ37" s="113"/>
      <c r="AK37" s="114"/>
    </row>
    <row r="38" spans="2:49" s="105" customFormat="1" ht="8.1" customHeight="1">
      <c r="B38" s="106"/>
      <c r="C38" s="107"/>
      <c r="D38" s="55"/>
      <c r="E38" s="55"/>
      <c r="F38" s="55"/>
      <c r="G38" s="55"/>
      <c r="H38" s="72"/>
      <c r="I38" s="72"/>
      <c r="J38" s="72"/>
      <c r="K38" s="72"/>
      <c r="L38" s="111"/>
      <c r="M38" s="112"/>
      <c r="N38" s="55"/>
      <c r="O38" s="55"/>
      <c r="P38" s="55"/>
      <c r="S38" s="55"/>
      <c r="T38" s="54"/>
      <c r="U38" s="54"/>
      <c r="V38" s="137"/>
      <c r="W38" s="112"/>
      <c r="X38" s="718"/>
      <c r="Y38" s="719"/>
      <c r="Z38" s="722"/>
      <c r="AA38" s="723"/>
      <c r="AB38" s="113"/>
      <c r="AC38" s="113"/>
      <c r="AD38" s="113"/>
      <c r="AE38" s="113"/>
      <c r="AF38" s="113"/>
      <c r="AG38" s="113"/>
      <c r="AH38" s="113"/>
      <c r="AI38" s="113"/>
      <c r="AJ38" s="113"/>
      <c r="AK38" s="114"/>
    </row>
    <row r="39" spans="2:49" s="105" customFormat="1" ht="12" customHeight="1">
      <c r="B39" s="106"/>
      <c r="C39" s="531" t="s">
        <v>38</v>
      </c>
      <c r="D39" s="1811" t="s">
        <v>455</v>
      </c>
      <c r="E39" s="1811"/>
      <c r="F39" s="1811"/>
      <c r="G39" s="1811"/>
      <c r="H39" s="1811"/>
      <c r="I39" s="1811"/>
      <c r="J39" s="1811"/>
      <c r="K39" s="1811"/>
      <c r="L39" s="1811"/>
      <c r="M39" s="1811"/>
      <c r="N39" s="1811"/>
      <c r="O39" s="1811"/>
      <c r="P39" s="1811"/>
      <c r="Q39" s="1811"/>
      <c r="R39" s="1811"/>
      <c r="S39" s="1811"/>
      <c r="T39" s="1811"/>
      <c r="U39" s="724"/>
      <c r="V39" s="724"/>
      <c r="W39" s="724"/>
      <c r="X39" s="724"/>
      <c r="Y39" s="724"/>
      <c r="Z39" s="716"/>
      <c r="AA39" s="552" t="s">
        <v>15</v>
      </c>
      <c r="AB39" s="1812" t="s">
        <v>1223</v>
      </c>
      <c r="AC39" s="1812"/>
      <c r="AD39" s="1812"/>
      <c r="AE39" s="1812"/>
      <c r="AF39" s="1812"/>
      <c r="AG39" s="1812"/>
      <c r="AH39" s="1812"/>
      <c r="AI39" s="1812"/>
      <c r="AJ39" s="1812"/>
      <c r="AK39" s="670"/>
      <c r="AL39" s="638"/>
      <c r="AM39" s="48"/>
      <c r="AN39" s="48"/>
      <c r="AO39" s="48"/>
    </row>
    <row r="40" spans="2:49" s="105" customFormat="1" ht="12.95" customHeight="1">
      <c r="B40" s="106"/>
      <c r="C40" s="724"/>
      <c r="D40" s="724"/>
      <c r="E40" s="724"/>
      <c r="F40" s="724"/>
      <c r="G40" s="724"/>
      <c r="H40" s="724"/>
      <c r="I40" s="724"/>
      <c r="J40" s="724"/>
      <c r="K40" s="724"/>
      <c r="L40" s="724"/>
      <c r="M40" s="724"/>
      <c r="N40" s="724"/>
      <c r="O40" s="724"/>
      <c r="P40" s="724"/>
      <c r="Q40" s="724"/>
      <c r="R40" s="724"/>
      <c r="S40" s="724"/>
      <c r="T40" s="724"/>
      <c r="U40" s="724"/>
      <c r="V40" s="724"/>
      <c r="W40" s="724"/>
      <c r="X40" s="724"/>
      <c r="Y40" s="724"/>
      <c r="Z40" s="720"/>
      <c r="AA40" s="587"/>
      <c r="AB40" s="1812"/>
      <c r="AC40" s="1812"/>
      <c r="AD40" s="1812"/>
      <c r="AE40" s="1812"/>
      <c r="AF40" s="1812"/>
      <c r="AG40" s="1812"/>
      <c r="AH40" s="1812"/>
      <c r="AI40" s="1812"/>
      <c r="AJ40" s="1812"/>
      <c r="AK40" s="670"/>
      <c r="AL40" s="638"/>
      <c r="AM40" s="48"/>
      <c r="AN40" s="48"/>
      <c r="AO40" s="48"/>
    </row>
    <row r="41" spans="2:49" s="105" customFormat="1" ht="12" customHeight="1">
      <c r="B41" s="106"/>
      <c r="C41" s="531" t="s">
        <v>312</v>
      </c>
      <c r="D41" s="1815" t="s">
        <v>1676</v>
      </c>
      <c r="E41" s="1815"/>
      <c r="F41" s="1815"/>
      <c r="G41" s="1815"/>
      <c r="H41" s="1815"/>
      <c r="I41" s="1815"/>
      <c r="J41" s="1815"/>
      <c r="K41" s="1815"/>
      <c r="L41" s="1815"/>
      <c r="M41" s="1815"/>
      <c r="N41" s="1815"/>
      <c r="O41" s="1815"/>
      <c r="P41" s="1815"/>
      <c r="Q41" s="1815"/>
      <c r="R41" s="1815"/>
      <c r="S41" s="1815"/>
      <c r="T41" s="1815"/>
      <c r="U41" s="1815"/>
      <c r="V41" s="1815"/>
      <c r="W41" s="1815"/>
      <c r="X41" s="1815"/>
      <c r="Y41" s="1815"/>
      <c r="Z41" s="54"/>
      <c r="AA41" s="115"/>
      <c r="AB41" s="1812"/>
      <c r="AC41" s="1812"/>
      <c r="AD41" s="1812"/>
      <c r="AE41" s="1812"/>
      <c r="AF41" s="1812"/>
      <c r="AG41" s="1812"/>
      <c r="AH41" s="1812"/>
      <c r="AI41" s="1812"/>
      <c r="AJ41" s="1812"/>
      <c r="AK41" s="670"/>
      <c r="AL41" s="638"/>
    </row>
    <row r="42" spans="2:49" s="105" customFormat="1" ht="12" customHeight="1">
      <c r="B42" s="106"/>
      <c r="C42" s="55"/>
      <c r="D42" s="531" t="s">
        <v>457</v>
      </c>
      <c r="E42" s="1815" t="s">
        <v>1026</v>
      </c>
      <c r="F42" s="1815"/>
      <c r="G42" s="1815"/>
      <c r="H42" s="1815"/>
      <c r="I42" s="1815"/>
      <c r="J42" s="1815"/>
      <c r="K42" s="1815"/>
      <c r="L42" s="1815"/>
      <c r="M42" s="1815"/>
      <c r="N42" s="1815"/>
      <c r="O42" s="1815"/>
      <c r="P42" s="1815"/>
      <c r="Q42" s="1815"/>
      <c r="R42" s="1815"/>
      <c r="S42" s="1815"/>
      <c r="T42" s="1815"/>
      <c r="U42" s="1815"/>
      <c r="V42" s="1815"/>
      <c r="W42" s="1815"/>
      <c r="X42" s="1815"/>
      <c r="Y42" s="1815"/>
      <c r="Z42" s="55"/>
      <c r="AA42" s="552"/>
      <c r="AB42" s="1812"/>
      <c r="AC42" s="1812"/>
      <c r="AD42" s="1812"/>
      <c r="AE42" s="1812"/>
      <c r="AF42" s="1812"/>
      <c r="AG42" s="1812"/>
      <c r="AH42" s="1812"/>
      <c r="AI42" s="1812"/>
      <c r="AJ42" s="1812"/>
      <c r="AK42" s="670"/>
      <c r="AL42" s="638"/>
      <c r="AM42" s="653"/>
      <c r="AN42" s="1812"/>
      <c r="AO42" s="1812"/>
      <c r="AP42" s="1812"/>
      <c r="AQ42" s="1812"/>
      <c r="AR42" s="1812"/>
      <c r="AS42" s="1812"/>
      <c r="AT42" s="1812"/>
      <c r="AU42" s="1812"/>
      <c r="AV42" s="1812"/>
    </row>
    <row r="43" spans="2:49" s="105" customFormat="1" ht="8.1" customHeight="1">
      <c r="B43" s="106"/>
      <c r="C43" s="55"/>
      <c r="D43" s="55"/>
      <c r="E43" s="55"/>
      <c r="F43" s="55"/>
      <c r="G43" s="55"/>
      <c r="H43" s="55"/>
      <c r="I43" s="55"/>
      <c r="J43" s="55"/>
      <c r="K43" s="55"/>
      <c r="L43" s="55"/>
      <c r="M43" s="55"/>
      <c r="N43" s="55"/>
      <c r="O43" s="55"/>
      <c r="P43" s="55"/>
      <c r="Q43" s="55"/>
      <c r="R43" s="55"/>
      <c r="S43" s="55"/>
      <c r="T43" s="55"/>
      <c r="U43" s="55"/>
      <c r="V43" s="55"/>
      <c r="W43" s="54"/>
      <c r="X43" s="54"/>
      <c r="Y43" s="54"/>
      <c r="Z43" s="54"/>
      <c r="AA43" s="1813" t="s">
        <v>469</v>
      </c>
      <c r="AB43" s="1812" t="s">
        <v>796</v>
      </c>
      <c r="AC43" s="1812"/>
      <c r="AD43" s="1812"/>
      <c r="AE43" s="1812"/>
      <c r="AF43" s="1812"/>
      <c r="AG43" s="1812"/>
      <c r="AH43" s="1812"/>
      <c r="AI43" s="1812"/>
      <c r="AJ43" s="1812"/>
      <c r="AK43" s="670"/>
      <c r="AL43" s="638"/>
      <c r="AM43" s="138"/>
      <c r="AN43" s="1812"/>
      <c r="AO43" s="1812"/>
      <c r="AP43" s="1812"/>
      <c r="AQ43" s="1812"/>
      <c r="AR43" s="1812"/>
      <c r="AS43" s="1812"/>
      <c r="AT43" s="1812"/>
      <c r="AU43" s="1812"/>
      <c r="AV43" s="1812"/>
    </row>
    <row r="44" spans="2:49" s="105" customFormat="1" ht="12" customHeight="1">
      <c r="B44" s="106"/>
      <c r="C44" s="55"/>
      <c r="D44" s="531" t="s">
        <v>458</v>
      </c>
      <c r="E44" s="2000" t="s">
        <v>1025</v>
      </c>
      <c r="F44" s="2000"/>
      <c r="G44" s="2000"/>
      <c r="H44" s="2000"/>
      <c r="I44" s="2000"/>
      <c r="J44" s="2000"/>
      <c r="K44" s="2000"/>
      <c r="L44" s="2000"/>
      <c r="M44" s="2000"/>
      <c r="N44" s="2000"/>
      <c r="O44" s="2000"/>
      <c r="P44" s="2000"/>
      <c r="Q44" s="2000"/>
      <c r="R44" s="2000"/>
      <c r="S44" s="2000"/>
      <c r="T44" s="2000"/>
      <c r="U44" s="2000"/>
      <c r="V44" s="2000"/>
      <c r="W44" s="2000"/>
      <c r="X44" s="2000"/>
      <c r="Y44" s="2000"/>
      <c r="Z44" s="596"/>
      <c r="AA44" s="1813"/>
      <c r="AB44" s="1812"/>
      <c r="AC44" s="1812"/>
      <c r="AD44" s="1812"/>
      <c r="AE44" s="1812"/>
      <c r="AF44" s="1812"/>
      <c r="AG44" s="1812"/>
      <c r="AH44" s="1812"/>
      <c r="AI44" s="1812"/>
      <c r="AJ44" s="1812"/>
      <c r="AK44" s="670"/>
      <c r="AL44" s="638"/>
      <c r="AM44" s="2001"/>
      <c r="AN44" s="2001"/>
      <c r="AO44" s="1812"/>
      <c r="AP44" s="1812"/>
      <c r="AQ44" s="1812"/>
      <c r="AR44" s="1812"/>
      <c r="AS44" s="1812"/>
      <c r="AT44" s="1812"/>
      <c r="AU44" s="1812"/>
      <c r="AV44" s="1812"/>
    </row>
    <row r="45" spans="2:49" s="105" customFormat="1" ht="12" customHeight="1">
      <c r="B45" s="106"/>
      <c r="C45" s="55"/>
      <c r="D45" s="531"/>
      <c r="E45" s="2000"/>
      <c r="F45" s="2000"/>
      <c r="G45" s="2000"/>
      <c r="H45" s="2000"/>
      <c r="I45" s="2000"/>
      <c r="J45" s="2000"/>
      <c r="K45" s="2000"/>
      <c r="L45" s="2000"/>
      <c r="M45" s="2000"/>
      <c r="N45" s="2000"/>
      <c r="O45" s="2000"/>
      <c r="P45" s="2000"/>
      <c r="Q45" s="2000"/>
      <c r="R45" s="2000"/>
      <c r="S45" s="2000"/>
      <c r="T45" s="2000"/>
      <c r="U45" s="2000"/>
      <c r="V45" s="2000"/>
      <c r="W45" s="2000"/>
      <c r="X45" s="2000"/>
      <c r="Y45" s="2000"/>
      <c r="Z45" s="596"/>
      <c r="AA45" s="63"/>
      <c r="AB45" s="1812"/>
      <c r="AC45" s="1812"/>
      <c r="AD45" s="1812"/>
      <c r="AE45" s="1812"/>
      <c r="AF45" s="1812"/>
      <c r="AG45" s="1812"/>
      <c r="AH45" s="1812"/>
      <c r="AI45" s="1812"/>
      <c r="AJ45" s="1812"/>
      <c r="AK45" s="647"/>
      <c r="AL45" s="638"/>
      <c r="AM45" s="54"/>
      <c r="AN45" s="54"/>
      <c r="AO45" s="1812"/>
      <c r="AP45" s="1812"/>
      <c r="AQ45" s="1812"/>
      <c r="AR45" s="1812"/>
      <c r="AS45" s="1812"/>
      <c r="AT45" s="1812"/>
      <c r="AU45" s="1812"/>
      <c r="AV45" s="1812"/>
    </row>
    <row r="46" spans="2:49" s="105" customFormat="1" ht="8.1" customHeight="1">
      <c r="B46" s="106"/>
      <c r="C46" s="55"/>
      <c r="D46" s="531"/>
      <c r="E46" s="2000"/>
      <c r="F46" s="2000"/>
      <c r="G46" s="2000"/>
      <c r="H46" s="2000"/>
      <c r="I46" s="2000"/>
      <c r="J46" s="2000"/>
      <c r="K46" s="2000"/>
      <c r="L46" s="2000"/>
      <c r="M46" s="2000"/>
      <c r="N46" s="2000"/>
      <c r="O46" s="2000"/>
      <c r="P46" s="2000"/>
      <c r="Q46" s="2000"/>
      <c r="R46" s="2000"/>
      <c r="S46" s="2000"/>
      <c r="T46" s="2000"/>
      <c r="U46" s="2000"/>
      <c r="V46" s="2000"/>
      <c r="W46" s="2000"/>
      <c r="X46" s="2000"/>
      <c r="Y46" s="2000"/>
      <c r="Z46" s="55"/>
      <c r="AA46" s="1990" t="s">
        <v>1390</v>
      </c>
      <c r="AB46" s="1991"/>
      <c r="AC46" s="1812" t="s">
        <v>1027</v>
      </c>
      <c r="AD46" s="1812"/>
      <c r="AE46" s="1812"/>
      <c r="AF46" s="1812"/>
      <c r="AG46" s="1812"/>
      <c r="AH46" s="1812"/>
      <c r="AI46" s="1812"/>
      <c r="AJ46" s="1812"/>
      <c r="AK46" s="670"/>
      <c r="AL46" s="638"/>
      <c r="AM46" s="2001"/>
      <c r="AN46" s="2001"/>
      <c r="AO46" s="1812"/>
      <c r="AP46" s="1812"/>
      <c r="AQ46" s="1812"/>
      <c r="AR46" s="1812"/>
      <c r="AS46" s="1812"/>
      <c r="AT46" s="1812"/>
      <c r="AU46" s="1812"/>
      <c r="AV46" s="1812"/>
    </row>
    <row r="47" spans="2:49" s="105" customFormat="1" ht="7.5" customHeight="1">
      <c r="B47" s="106"/>
      <c r="C47" s="55"/>
      <c r="D47" s="55"/>
      <c r="E47" s="55"/>
      <c r="F47" s="55"/>
      <c r="G47" s="55"/>
      <c r="H47" s="55"/>
      <c r="I47" s="55"/>
      <c r="J47" s="55"/>
      <c r="K47" s="55"/>
      <c r="L47" s="55"/>
      <c r="M47" s="55"/>
      <c r="N47" s="55"/>
      <c r="O47" s="55"/>
      <c r="P47" s="55"/>
      <c r="Q47" s="55"/>
      <c r="R47" s="55"/>
      <c r="S47" s="55"/>
      <c r="T47" s="55"/>
      <c r="U47" s="55"/>
      <c r="V47" s="55"/>
      <c r="W47" s="54"/>
      <c r="X47" s="54"/>
      <c r="Y47" s="54"/>
      <c r="Z47" s="54"/>
      <c r="AA47" s="1990"/>
      <c r="AB47" s="1991"/>
      <c r="AC47" s="1812"/>
      <c r="AD47" s="1812"/>
      <c r="AE47" s="1812"/>
      <c r="AF47" s="1812"/>
      <c r="AG47" s="1812"/>
      <c r="AH47" s="1812"/>
      <c r="AI47" s="1812"/>
      <c r="AJ47" s="1812"/>
      <c r="AK47" s="670"/>
      <c r="AM47" s="138"/>
      <c r="AN47" s="118"/>
      <c r="AO47" s="1812"/>
      <c r="AP47" s="1812"/>
      <c r="AQ47" s="1812"/>
      <c r="AR47" s="1812"/>
      <c r="AS47" s="1812"/>
      <c r="AT47" s="1812"/>
      <c r="AU47" s="1812"/>
      <c r="AV47" s="1812"/>
    </row>
    <row r="48" spans="2:49" s="105" customFormat="1" ht="12" customHeight="1">
      <c r="B48" s="106"/>
      <c r="C48" s="531" t="s">
        <v>313</v>
      </c>
      <c r="D48" s="1815" t="s">
        <v>1677</v>
      </c>
      <c r="E48" s="1815"/>
      <c r="F48" s="1815"/>
      <c r="G48" s="1815"/>
      <c r="H48" s="1815"/>
      <c r="I48" s="1815"/>
      <c r="J48" s="1815"/>
      <c r="K48" s="1815"/>
      <c r="L48" s="1815"/>
      <c r="M48" s="1815"/>
      <c r="N48" s="1815"/>
      <c r="O48" s="1815"/>
      <c r="P48" s="1815"/>
      <c r="Q48" s="1815"/>
      <c r="R48" s="1815"/>
      <c r="S48" s="1815"/>
      <c r="T48" s="1815"/>
      <c r="U48" s="1815"/>
      <c r="V48" s="1815"/>
      <c r="W48" s="1815"/>
      <c r="X48" s="1815"/>
      <c r="Y48" s="1815"/>
      <c r="Z48" s="54"/>
      <c r="AA48" s="725"/>
      <c r="AB48" s="54"/>
      <c r="AC48" s="1812"/>
      <c r="AD48" s="1812"/>
      <c r="AE48" s="1812"/>
      <c r="AF48" s="1812"/>
      <c r="AG48" s="1812"/>
      <c r="AH48" s="1812"/>
      <c r="AI48" s="1812"/>
      <c r="AJ48" s="1812"/>
      <c r="AK48" s="647"/>
      <c r="AM48" s="55"/>
      <c r="AN48" s="726"/>
      <c r="AO48" s="1812"/>
      <c r="AP48" s="1812"/>
      <c r="AQ48" s="1812"/>
      <c r="AR48" s="1812"/>
      <c r="AS48" s="1812"/>
      <c r="AT48" s="1812"/>
      <c r="AU48" s="1812"/>
      <c r="AV48" s="1812"/>
    </row>
    <row r="49" spans="1:48" s="105" customFormat="1" ht="12" customHeight="1">
      <c r="B49" s="106"/>
      <c r="C49" s="55"/>
      <c r="D49" s="531" t="s">
        <v>457</v>
      </c>
      <c r="E49" s="1815" t="s">
        <v>459</v>
      </c>
      <c r="F49" s="1815"/>
      <c r="G49" s="1815"/>
      <c r="H49" s="1815"/>
      <c r="I49" s="1815"/>
      <c r="J49" s="1815"/>
      <c r="K49" s="1815"/>
      <c r="L49" s="1815"/>
      <c r="M49" s="1815"/>
      <c r="N49" s="1815"/>
      <c r="O49" s="1815"/>
      <c r="P49" s="1815"/>
      <c r="Q49" s="1815"/>
      <c r="R49" s="1815"/>
      <c r="S49" s="1815"/>
      <c r="T49" s="1815"/>
      <c r="U49" s="1815"/>
      <c r="V49" s="1815"/>
      <c r="W49" s="1815"/>
      <c r="X49" s="1815"/>
      <c r="Y49" s="1815"/>
      <c r="Z49" s="54"/>
      <c r="AA49" s="1990" t="s">
        <v>1391</v>
      </c>
      <c r="AB49" s="1991"/>
      <c r="AC49" s="1812" t="s">
        <v>1028</v>
      </c>
      <c r="AD49" s="1812"/>
      <c r="AE49" s="1812"/>
      <c r="AF49" s="1812"/>
      <c r="AG49" s="1812"/>
      <c r="AH49" s="1812"/>
      <c r="AI49" s="1812"/>
      <c r="AJ49" s="1812"/>
      <c r="AK49" s="646"/>
      <c r="AM49" s="1991"/>
      <c r="AN49" s="1991"/>
      <c r="AO49" s="1812"/>
      <c r="AP49" s="1812"/>
      <c r="AQ49" s="1812"/>
      <c r="AR49" s="1812"/>
      <c r="AS49" s="1812"/>
      <c r="AT49" s="1812"/>
      <c r="AU49" s="1812"/>
      <c r="AV49" s="1812"/>
    </row>
    <row r="50" spans="1:48" s="105" customFormat="1" ht="8.1" customHeight="1">
      <c r="B50" s="106"/>
      <c r="C50" s="55"/>
      <c r="D50" s="55"/>
      <c r="E50" s="55"/>
      <c r="F50" s="55"/>
      <c r="G50" s="55"/>
      <c r="H50" s="55"/>
      <c r="I50" s="55"/>
      <c r="J50" s="55"/>
      <c r="K50" s="55"/>
      <c r="L50" s="55"/>
      <c r="M50" s="55"/>
      <c r="N50" s="55"/>
      <c r="O50" s="55"/>
      <c r="P50" s="55"/>
      <c r="Q50" s="55"/>
      <c r="R50" s="55"/>
      <c r="S50" s="55"/>
      <c r="T50" s="72"/>
      <c r="U50" s="72"/>
      <c r="V50" s="58"/>
      <c r="W50" s="73"/>
      <c r="X50" s="73"/>
      <c r="Y50" s="55"/>
      <c r="Z50" s="55"/>
      <c r="AA50" s="1990"/>
      <c r="AB50" s="1991"/>
      <c r="AC50" s="1812"/>
      <c r="AD50" s="1812"/>
      <c r="AE50" s="1812"/>
      <c r="AF50" s="1812"/>
      <c r="AG50" s="1812"/>
      <c r="AH50" s="1812"/>
      <c r="AI50" s="1812"/>
      <c r="AJ50" s="1812"/>
      <c r="AK50" s="117"/>
      <c r="AM50" s="138"/>
      <c r="AN50" s="638"/>
      <c r="AO50" s="1812"/>
      <c r="AP50" s="1812"/>
      <c r="AQ50" s="1812"/>
      <c r="AR50" s="1812"/>
      <c r="AS50" s="1812"/>
      <c r="AT50" s="1812"/>
      <c r="AU50" s="1812"/>
      <c r="AV50" s="1812"/>
    </row>
    <row r="51" spans="1:48" s="105" customFormat="1" ht="12" customHeight="1">
      <c r="B51" s="106"/>
      <c r="C51" s="55"/>
      <c r="D51" s="531" t="s">
        <v>458</v>
      </c>
      <c r="E51" s="2000" t="s">
        <v>1034</v>
      </c>
      <c r="F51" s="2000"/>
      <c r="G51" s="2000"/>
      <c r="H51" s="2000"/>
      <c r="I51" s="2000"/>
      <c r="J51" s="2000"/>
      <c r="K51" s="2000"/>
      <c r="L51" s="2000"/>
      <c r="M51" s="2000"/>
      <c r="N51" s="2000"/>
      <c r="O51" s="2000"/>
      <c r="P51" s="2000"/>
      <c r="Q51" s="2000"/>
      <c r="R51" s="2000"/>
      <c r="S51" s="2000"/>
      <c r="T51" s="2000"/>
      <c r="U51" s="2000"/>
      <c r="V51" s="2000"/>
      <c r="W51" s="2000"/>
      <c r="X51" s="2000"/>
      <c r="Y51" s="2000"/>
      <c r="Z51" s="596"/>
      <c r="AA51" s="74"/>
      <c r="AB51" s="726"/>
      <c r="AC51" s="1812"/>
      <c r="AD51" s="1812"/>
      <c r="AE51" s="1812"/>
      <c r="AF51" s="1812"/>
      <c r="AG51" s="1812"/>
      <c r="AH51" s="1812"/>
      <c r="AI51" s="1812"/>
      <c r="AJ51" s="1812"/>
      <c r="AK51" s="117"/>
      <c r="AM51" s="67"/>
      <c r="AN51" s="638"/>
      <c r="AO51" s="1812"/>
      <c r="AP51" s="1812"/>
      <c r="AQ51" s="1812"/>
      <c r="AR51" s="1812"/>
      <c r="AS51" s="1812"/>
      <c r="AT51" s="1812"/>
      <c r="AU51" s="1812"/>
      <c r="AV51" s="1812"/>
    </row>
    <row r="52" spans="1:48" s="105" customFormat="1" ht="9" customHeight="1">
      <c r="B52" s="106"/>
      <c r="C52" s="55"/>
      <c r="D52" s="55"/>
      <c r="E52" s="2000"/>
      <c r="F52" s="2000"/>
      <c r="G52" s="2000"/>
      <c r="H52" s="2000"/>
      <c r="I52" s="2000"/>
      <c r="J52" s="2000"/>
      <c r="K52" s="2000"/>
      <c r="L52" s="2000"/>
      <c r="M52" s="2000"/>
      <c r="N52" s="2000"/>
      <c r="O52" s="2000"/>
      <c r="P52" s="2000"/>
      <c r="Q52" s="2000"/>
      <c r="R52" s="2000"/>
      <c r="S52" s="2000"/>
      <c r="T52" s="2000"/>
      <c r="U52" s="2000"/>
      <c r="V52" s="2000"/>
      <c r="W52" s="2000"/>
      <c r="X52" s="2000"/>
      <c r="Y52" s="2000"/>
      <c r="Z52" s="596"/>
      <c r="AA52" s="1990" t="s">
        <v>1259</v>
      </c>
      <c r="AB52" s="1991"/>
      <c r="AC52" s="1812" t="s">
        <v>1260</v>
      </c>
      <c r="AD52" s="1812"/>
      <c r="AE52" s="1812"/>
      <c r="AF52" s="1812"/>
      <c r="AG52" s="1812"/>
      <c r="AH52" s="1812"/>
      <c r="AI52" s="1812"/>
      <c r="AJ52" s="1812"/>
      <c r="AK52" s="117"/>
      <c r="AO52" s="1812"/>
      <c r="AP52" s="1812"/>
      <c r="AQ52" s="1812"/>
      <c r="AR52" s="1812"/>
      <c r="AS52" s="1812"/>
      <c r="AT52" s="1812"/>
      <c r="AU52" s="1812"/>
      <c r="AV52" s="1812"/>
    </row>
    <row r="53" spans="1:48" s="105" customFormat="1" ht="12" customHeight="1">
      <c r="B53" s="106"/>
      <c r="C53" s="55"/>
      <c r="D53" s="55"/>
      <c r="E53" s="2000"/>
      <c r="F53" s="2000"/>
      <c r="G53" s="2000"/>
      <c r="H53" s="2000"/>
      <c r="I53" s="2000"/>
      <c r="J53" s="2000"/>
      <c r="K53" s="2000"/>
      <c r="L53" s="2000"/>
      <c r="M53" s="2000"/>
      <c r="N53" s="2000"/>
      <c r="O53" s="2000"/>
      <c r="P53" s="2000"/>
      <c r="Q53" s="2000"/>
      <c r="R53" s="2000"/>
      <c r="S53" s="2000"/>
      <c r="T53" s="2000"/>
      <c r="U53" s="2000"/>
      <c r="V53" s="2000"/>
      <c r="W53" s="2000"/>
      <c r="X53" s="2000"/>
      <c r="Y53" s="2000"/>
      <c r="Z53" s="596"/>
      <c r="AA53" s="1990"/>
      <c r="AB53" s="1991"/>
      <c r="AC53" s="1812"/>
      <c r="AD53" s="1812"/>
      <c r="AE53" s="1812"/>
      <c r="AF53" s="1812"/>
      <c r="AG53" s="1812"/>
      <c r="AH53" s="1812"/>
      <c r="AI53" s="1812"/>
      <c r="AJ53" s="1812"/>
      <c r="AK53" s="117"/>
      <c r="AO53" s="1812"/>
      <c r="AP53" s="1812"/>
      <c r="AQ53" s="1812"/>
      <c r="AR53" s="1812"/>
      <c r="AS53" s="1812"/>
      <c r="AT53" s="1812"/>
      <c r="AU53" s="1812"/>
      <c r="AV53" s="1812"/>
    </row>
    <row r="54" spans="1:48" s="105" customFormat="1" ht="12" customHeight="1">
      <c r="B54" s="106"/>
      <c r="C54" s="55"/>
      <c r="D54" s="55"/>
      <c r="E54" s="2000"/>
      <c r="F54" s="2000"/>
      <c r="G54" s="2000"/>
      <c r="H54" s="2000"/>
      <c r="I54" s="2000"/>
      <c r="J54" s="2000"/>
      <c r="K54" s="2000"/>
      <c r="L54" s="2000"/>
      <c r="M54" s="2000"/>
      <c r="N54" s="2000"/>
      <c r="O54" s="2000"/>
      <c r="P54" s="2000"/>
      <c r="Q54" s="2000"/>
      <c r="R54" s="2000"/>
      <c r="S54" s="2000"/>
      <c r="T54" s="2000"/>
      <c r="U54" s="2000"/>
      <c r="V54" s="2000"/>
      <c r="W54" s="2000"/>
      <c r="X54" s="2000"/>
      <c r="Y54" s="2000"/>
      <c r="Z54" s="596"/>
      <c r="AA54" s="71"/>
      <c r="AB54" s="638"/>
      <c r="AC54" s="1812"/>
      <c r="AD54" s="1812"/>
      <c r="AE54" s="1812"/>
      <c r="AF54" s="1812"/>
      <c r="AG54" s="1812"/>
      <c r="AH54" s="1812"/>
      <c r="AI54" s="1812"/>
      <c r="AJ54" s="1812"/>
      <c r="AK54" s="117"/>
      <c r="AM54" s="1991"/>
      <c r="AN54" s="1991"/>
      <c r="AO54" s="1812"/>
      <c r="AP54" s="1812"/>
      <c r="AQ54" s="1812"/>
      <c r="AR54" s="1812"/>
      <c r="AS54" s="1812"/>
      <c r="AT54" s="1812"/>
      <c r="AU54" s="1812"/>
      <c r="AV54" s="1812"/>
    </row>
    <row r="55" spans="1:48" s="105" customFormat="1" ht="6.75" customHeight="1">
      <c r="B55" s="106"/>
      <c r="C55" s="55"/>
      <c r="D55" s="55"/>
      <c r="E55" s="651"/>
      <c r="F55" s="651"/>
      <c r="G55" s="651"/>
      <c r="H55" s="651"/>
      <c r="I55" s="651"/>
      <c r="J55" s="651"/>
      <c r="K55" s="651"/>
      <c r="L55" s="651"/>
      <c r="M55" s="651"/>
      <c r="N55" s="651"/>
      <c r="O55" s="651"/>
      <c r="P55" s="651"/>
      <c r="Q55" s="651"/>
      <c r="R55" s="651"/>
      <c r="S55" s="651"/>
      <c r="T55" s="651"/>
      <c r="U55" s="651"/>
      <c r="V55" s="651"/>
      <c r="W55" s="651"/>
      <c r="X55" s="651"/>
      <c r="Y55" s="651"/>
      <c r="Z55" s="596"/>
      <c r="AA55" s="115"/>
      <c r="AC55" s="1812"/>
      <c r="AD55" s="1812"/>
      <c r="AE55" s="1812"/>
      <c r="AF55" s="1812"/>
      <c r="AG55" s="1812"/>
      <c r="AH55" s="1812"/>
      <c r="AI55" s="1812"/>
      <c r="AJ55" s="1812"/>
      <c r="AK55" s="727"/>
      <c r="AM55" s="1991"/>
      <c r="AN55" s="1991"/>
      <c r="AO55" s="1812"/>
      <c r="AP55" s="1812"/>
      <c r="AQ55" s="1812"/>
      <c r="AR55" s="1812"/>
      <c r="AS55" s="1812"/>
      <c r="AT55" s="1812"/>
      <c r="AU55" s="1812"/>
      <c r="AV55" s="1812"/>
    </row>
    <row r="56" spans="1:48" s="105" customFormat="1" ht="12" customHeight="1">
      <c r="B56" s="1814" t="s">
        <v>448</v>
      </c>
      <c r="C56" s="1675"/>
      <c r="D56" s="1815" t="s">
        <v>463</v>
      </c>
      <c r="E56" s="1815"/>
      <c r="F56" s="1815"/>
      <c r="G56" s="1815"/>
      <c r="H56" s="1815"/>
      <c r="I56" s="1815"/>
      <c r="J56" s="1815"/>
      <c r="K56" s="1815"/>
      <c r="L56" s="1815"/>
      <c r="M56" s="1815"/>
      <c r="N56" s="1815"/>
      <c r="O56" s="1815"/>
      <c r="P56" s="1815"/>
      <c r="Q56" s="1815"/>
      <c r="R56" s="1815"/>
      <c r="S56" s="1815"/>
      <c r="T56" s="1815"/>
      <c r="U56" s="1815"/>
      <c r="V56" s="1815"/>
      <c r="W56" s="1815"/>
      <c r="X56" s="1815"/>
      <c r="Y56" s="1815"/>
      <c r="Z56" s="55"/>
      <c r="AA56" s="115"/>
      <c r="AC56" s="1812"/>
      <c r="AD56" s="1812"/>
      <c r="AE56" s="1812"/>
      <c r="AF56" s="1812"/>
      <c r="AG56" s="1812"/>
      <c r="AH56" s="1812"/>
      <c r="AI56" s="1812"/>
      <c r="AJ56" s="1812"/>
      <c r="AK56" s="727"/>
      <c r="AM56" s="55"/>
      <c r="AN56" s="116"/>
      <c r="AO56" s="1812"/>
      <c r="AP56" s="1812"/>
      <c r="AQ56" s="1812"/>
      <c r="AR56" s="1812"/>
      <c r="AS56" s="1812"/>
      <c r="AT56" s="1812"/>
      <c r="AU56" s="1812"/>
      <c r="AV56" s="1812"/>
    </row>
    <row r="57" spans="1:48" ht="8.25" customHeight="1">
      <c r="A57" s="55"/>
      <c r="B57" s="61"/>
      <c r="C57" s="55"/>
      <c r="D57" s="55"/>
      <c r="E57" s="55"/>
      <c r="F57" s="55"/>
      <c r="G57" s="55"/>
      <c r="H57" s="55"/>
      <c r="I57" s="55"/>
      <c r="J57" s="55"/>
      <c r="K57" s="55"/>
      <c r="L57" s="55"/>
      <c r="M57" s="55"/>
      <c r="N57" s="55"/>
      <c r="O57" s="55"/>
      <c r="P57" s="55"/>
      <c r="Q57" s="55"/>
      <c r="R57" s="55"/>
      <c r="S57" s="55"/>
      <c r="T57" s="55"/>
      <c r="U57" s="55"/>
      <c r="V57" s="55"/>
      <c r="AA57" s="1990" t="s">
        <v>1261</v>
      </c>
      <c r="AB57" s="1991"/>
      <c r="AC57" s="1812" t="s">
        <v>1262</v>
      </c>
      <c r="AD57" s="1812"/>
      <c r="AE57" s="1812"/>
      <c r="AF57" s="1812"/>
      <c r="AG57" s="1812"/>
      <c r="AH57" s="1812"/>
      <c r="AI57" s="1812"/>
      <c r="AJ57" s="1812"/>
      <c r="AK57" s="727"/>
    </row>
    <row r="58" spans="1:48" ht="12" customHeight="1">
      <c r="A58" s="55"/>
      <c r="B58" s="1814" t="s">
        <v>465</v>
      </c>
      <c r="C58" s="1675"/>
      <c r="D58" s="1815" t="s">
        <v>464</v>
      </c>
      <c r="E58" s="1815"/>
      <c r="F58" s="1815"/>
      <c r="G58" s="1815"/>
      <c r="H58" s="1815"/>
      <c r="I58" s="1815"/>
      <c r="J58" s="1815"/>
      <c r="K58" s="1815"/>
      <c r="L58" s="1815"/>
      <c r="M58" s="1815"/>
      <c r="N58" s="1815"/>
      <c r="O58" s="1815"/>
      <c r="P58" s="1815"/>
      <c r="Q58" s="1815"/>
      <c r="R58" s="1815"/>
      <c r="S58" s="1815"/>
      <c r="T58" s="1815"/>
      <c r="U58" s="1815"/>
      <c r="V58" s="1815"/>
      <c r="W58" s="1815"/>
      <c r="X58" s="1815"/>
      <c r="Y58" s="1815"/>
      <c r="Z58" s="55"/>
      <c r="AA58" s="1990"/>
      <c r="AB58" s="1991"/>
      <c r="AC58" s="1812"/>
      <c r="AD58" s="1812"/>
      <c r="AE58" s="1812"/>
      <c r="AF58" s="1812"/>
      <c r="AG58" s="1812"/>
      <c r="AH58" s="1812"/>
      <c r="AI58" s="1812"/>
      <c r="AJ58" s="1812"/>
      <c r="AK58" s="120"/>
    </row>
    <row r="59" spans="1:48" ht="12" customHeight="1">
      <c r="A59" s="55"/>
      <c r="B59" s="61"/>
      <c r="C59" s="55"/>
      <c r="D59" s="531" t="s">
        <v>467</v>
      </c>
      <c r="E59" s="1815" t="s">
        <v>466</v>
      </c>
      <c r="F59" s="1815"/>
      <c r="G59" s="1815"/>
      <c r="H59" s="1815"/>
      <c r="I59" s="1815"/>
      <c r="J59" s="1815"/>
      <c r="K59" s="1815"/>
      <c r="L59" s="1815"/>
      <c r="M59" s="1815"/>
      <c r="N59" s="1815"/>
      <c r="O59" s="1815"/>
      <c r="P59" s="1815"/>
      <c r="Q59" s="1815"/>
      <c r="R59" s="1815"/>
      <c r="S59" s="1815"/>
      <c r="T59" s="1815"/>
      <c r="U59" s="1815"/>
      <c r="V59" s="1815"/>
      <c r="W59" s="1815"/>
      <c r="X59" s="1815"/>
      <c r="Y59" s="1815"/>
      <c r="AA59" s="74"/>
      <c r="AB59" s="116"/>
      <c r="AC59" s="1812"/>
      <c r="AD59" s="1812"/>
      <c r="AE59" s="1812"/>
      <c r="AF59" s="1812"/>
      <c r="AG59" s="1812"/>
      <c r="AH59" s="1812"/>
      <c r="AI59" s="1812"/>
      <c r="AJ59" s="1812"/>
      <c r="AK59" s="120"/>
    </row>
    <row r="60" spans="1:48" ht="14.1" customHeight="1">
      <c r="A60" s="55"/>
      <c r="B60" s="61"/>
      <c r="C60" s="55"/>
      <c r="D60" s="55"/>
      <c r="E60" s="728"/>
      <c r="F60" s="728"/>
      <c r="G60" s="728"/>
      <c r="H60" s="728"/>
      <c r="I60" s="728"/>
      <c r="J60" s="728"/>
      <c r="K60" s="728"/>
      <c r="L60" s="728"/>
      <c r="M60" s="728"/>
      <c r="N60" s="728"/>
      <c r="O60" s="728"/>
      <c r="P60" s="728"/>
      <c r="Q60" s="728"/>
      <c r="R60" s="728"/>
      <c r="S60" s="728"/>
      <c r="T60" s="728"/>
      <c r="U60" s="728"/>
      <c r="V60" s="728"/>
      <c r="W60" s="728"/>
      <c r="X60" s="728"/>
      <c r="Y60" s="728"/>
      <c r="Z60" s="596"/>
      <c r="AA60" s="74"/>
      <c r="AK60" s="120"/>
      <c r="AL60" s="116"/>
    </row>
    <row r="61" spans="1:48" ht="9.9499999999999993" customHeight="1">
      <c r="A61" s="55"/>
      <c r="B61" s="61"/>
      <c r="C61" s="55"/>
      <c r="D61" s="55"/>
      <c r="E61" s="728"/>
      <c r="F61" s="728"/>
      <c r="G61" s="728"/>
      <c r="H61" s="728"/>
      <c r="I61" s="728"/>
      <c r="J61" s="728"/>
      <c r="K61" s="728"/>
      <c r="L61" s="728"/>
      <c r="M61" s="728"/>
      <c r="N61" s="728"/>
      <c r="O61" s="728"/>
      <c r="P61" s="728"/>
      <c r="Q61" s="728"/>
      <c r="R61" s="728"/>
      <c r="S61" s="728"/>
      <c r="T61" s="728"/>
      <c r="U61" s="728"/>
      <c r="V61" s="728"/>
      <c r="W61" s="728"/>
      <c r="X61" s="728"/>
      <c r="Y61" s="728"/>
      <c r="Z61" s="596"/>
      <c r="AA61" s="74"/>
      <c r="AB61" s="116"/>
      <c r="AC61" s="116"/>
      <c r="AD61" s="116"/>
      <c r="AE61" s="116"/>
      <c r="AF61" s="116"/>
      <c r="AG61" s="116"/>
      <c r="AH61" s="116"/>
      <c r="AI61" s="116"/>
      <c r="AJ61" s="116"/>
      <c r="AK61" s="117"/>
      <c r="AL61" s="116"/>
    </row>
    <row r="62" spans="1:48" ht="13.5" customHeight="1">
      <c r="A62" s="55"/>
      <c r="B62" s="1814" t="s">
        <v>440</v>
      </c>
      <c r="C62" s="1675"/>
      <c r="D62" s="1815" t="s">
        <v>1626</v>
      </c>
      <c r="E62" s="1815"/>
      <c r="F62" s="1815"/>
      <c r="G62" s="1815"/>
      <c r="H62" s="1815"/>
      <c r="I62" s="1815"/>
      <c r="J62" s="1815"/>
      <c r="K62" s="1815"/>
      <c r="L62" s="1815"/>
      <c r="M62" s="1815"/>
      <c r="N62" s="1815"/>
      <c r="O62" s="1815"/>
      <c r="P62" s="1815"/>
      <c r="Q62" s="1815"/>
      <c r="R62" s="1815"/>
      <c r="S62" s="1815"/>
      <c r="T62" s="1815"/>
      <c r="U62" s="1815"/>
      <c r="V62" s="1815"/>
      <c r="W62" s="1815"/>
      <c r="X62" s="1815"/>
      <c r="Y62" s="1815"/>
      <c r="Z62" s="596"/>
      <c r="AA62" s="74"/>
      <c r="AB62" s="116"/>
      <c r="AC62" s="116"/>
      <c r="AD62" s="116"/>
      <c r="AE62" s="116"/>
      <c r="AF62" s="116"/>
      <c r="AG62" s="116"/>
      <c r="AH62" s="116"/>
      <c r="AI62" s="116"/>
      <c r="AJ62" s="116"/>
      <c r="AK62" s="117"/>
    </row>
    <row r="63" spans="1:48" ht="13.5" customHeight="1">
      <c r="A63" s="55"/>
      <c r="B63" s="729"/>
      <c r="D63" s="54" t="s">
        <v>1627</v>
      </c>
      <c r="Z63" s="596"/>
      <c r="AA63" s="725"/>
      <c r="AK63" s="647"/>
    </row>
    <row r="64" spans="1:48" ht="13.5" customHeight="1">
      <c r="A64" s="55"/>
      <c r="B64" s="669"/>
      <c r="C64" s="531"/>
      <c r="D64" s="55"/>
      <c r="E64" s="55"/>
      <c r="F64" s="55"/>
      <c r="G64" s="55"/>
      <c r="H64" s="55"/>
      <c r="I64" s="55"/>
      <c r="J64" s="55"/>
      <c r="K64" s="55"/>
      <c r="L64" s="55"/>
      <c r="M64" s="55"/>
      <c r="N64" s="55"/>
      <c r="O64" s="55"/>
      <c r="P64" s="55"/>
      <c r="Q64" s="55"/>
      <c r="R64" s="55"/>
      <c r="S64" s="55"/>
      <c r="T64" s="55"/>
      <c r="U64" s="55"/>
      <c r="V64" s="55"/>
      <c r="W64" s="55"/>
      <c r="X64" s="55"/>
      <c r="Y64" s="55"/>
      <c r="Z64" s="596"/>
      <c r="AA64" s="725"/>
      <c r="AK64" s="647"/>
    </row>
    <row r="65" spans="1:38" ht="13.5" customHeight="1">
      <c r="A65" s="55"/>
      <c r="B65" s="669"/>
      <c r="C65" s="531"/>
      <c r="D65" s="55"/>
      <c r="E65" s="55"/>
      <c r="F65" s="55"/>
      <c r="G65" s="55"/>
      <c r="H65" s="55"/>
      <c r="I65" s="55"/>
      <c r="J65" s="55"/>
      <c r="K65" s="55"/>
      <c r="L65" s="55"/>
      <c r="M65" s="55"/>
      <c r="N65" s="55"/>
      <c r="O65" s="55"/>
      <c r="P65" s="55"/>
      <c r="Q65" s="55"/>
      <c r="R65" s="55"/>
      <c r="S65" s="55"/>
      <c r="T65" s="55"/>
      <c r="U65" s="55"/>
      <c r="V65" s="55"/>
      <c r="W65" s="55"/>
      <c r="X65" s="55"/>
      <c r="Y65" s="55"/>
      <c r="Z65" s="596"/>
      <c r="AA65" s="725"/>
      <c r="AK65" s="647"/>
    </row>
    <row r="66" spans="1:38" ht="13.5" customHeight="1">
      <c r="A66" s="55"/>
      <c r="B66" s="61"/>
      <c r="C66" s="55"/>
      <c r="D66" s="55"/>
      <c r="E66" s="730"/>
      <c r="F66" s="730"/>
      <c r="G66" s="730"/>
      <c r="H66" s="730"/>
      <c r="I66" s="730"/>
      <c r="J66" s="730"/>
      <c r="K66" s="730"/>
      <c r="L66" s="730"/>
      <c r="M66" s="730"/>
      <c r="N66" s="730"/>
      <c r="O66" s="730"/>
      <c r="P66" s="730"/>
      <c r="Q66" s="730"/>
      <c r="R66" s="730"/>
      <c r="S66" s="730"/>
      <c r="T66" s="730"/>
      <c r="U66" s="730"/>
      <c r="V66" s="730"/>
      <c r="W66" s="730"/>
      <c r="X66" s="730"/>
      <c r="Y66" s="730"/>
      <c r="Z66" s="596"/>
      <c r="AA66" s="725"/>
      <c r="AK66" s="647"/>
    </row>
    <row r="67" spans="1:38" ht="13.5" customHeight="1">
      <c r="A67" s="55"/>
      <c r="B67" s="61"/>
      <c r="C67" s="55"/>
      <c r="D67" s="55"/>
      <c r="E67" s="730"/>
      <c r="F67" s="730"/>
      <c r="G67" s="730"/>
      <c r="H67" s="730"/>
      <c r="I67" s="730"/>
      <c r="J67" s="730"/>
      <c r="K67" s="730"/>
      <c r="L67" s="730"/>
      <c r="M67" s="730"/>
      <c r="N67" s="730"/>
      <c r="O67" s="730"/>
      <c r="P67" s="730"/>
      <c r="Q67" s="730"/>
      <c r="R67" s="730"/>
      <c r="S67" s="730"/>
      <c r="T67" s="730"/>
      <c r="U67" s="730"/>
      <c r="V67" s="730"/>
      <c r="W67" s="730"/>
      <c r="X67" s="730"/>
      <c r="Y67" s="730"/>
      <c r="Z67" s="596"/>
      <c r="AA67" s="725"/>
      <c r="AK67" s="647"/>
    </row>
    <row r="68" spans="1:38" ht="6" customHeight="1">
      <c r="A68" s="55"/>
      <c r="B68" s="61"/>
      <c r="C68" s="55"/>
      <c r="D68" s="55"/>
      <c r="E68" s="730"/>
      <c r="F68" s="730"/>
      <c r="G68" s="730"/>
      <c r="H68" s="730"/>
      <c r="I68" s="730"/>
      <c r="J68" s="730"/>
      <c r="K68" s="730"/>
      <c r="L68" s="730"/>
      <c r="M68" s="730"/>
      <c r="N68" s="730"/>
      <c r="O68" s="730"/>
      <c r="P68" s="730"/>
      <c r="Q68" s="730"/>
      <c r="R68" s="730"/>
      <c r="S68" s="730"/>
      <c r="T68" s="730"/>
      <c r="U68" s="730"/>
      <c r="V68" s="730"/>
      <c r="W68" s="730"/>
      <c r="X68" s="730"/>
      <c r="Y68" s="730"/>
      <c r="Z68" s="596"/>
      <c r="AA68" s="725"/>
      <c r="AK68" s="647"/>
    </row>
    <row r="69" spans="1:38" ht="13.5" customHeight="1">
      <c r="A69" s="55"/>
      <c r="B69" s="61"/>
      <c r="D69" s="55" t="s">
        <v>1628</v>
      </c>
      <c r="E69" s="730"/>
      <c r="F69" s="730"/>
      <c r="G69" s="730"/>
      <c r="H69" s="730"/>
      <c r="I69" s="730"/>
      <c r="J69" s="730"/>
      <c r="K69" s="730"/>
      <c r="L69" s="730"/>
      <c r="M69" s="730"/>
      <c r="N69" s="730"/>
      <c r="O69" s="730"/>
      <c r="P69" s="730"/>
      <c r="Q69" s="730"/>
      <c r="R69" s="730"/>
      <c r="S69" s="730"/>
      <c r="T69" s="730"/>
      <c r="U69" s="730"/>
      <c r="V69" s="730"/>
      <c r="W69" s="730"/>
      <c r="X69" s="730"/>
      <c r="Y69" s="730"/>
      <c r="Z69" s="596"/>
      <c r="AA69" s="554" t="s">
        <v>127</v>
      </c>
      <c r="AB69" s="1826" t="s">
        <v>1629</v>
      </c>
      <c r="AC69" s="1826"/>
      <c r="AD69" s="1826"/>
      <c r="AE69" s="1826"/>
      <c r="AF69" s="1826"/>
      <c r="AG69" s="1826"/>
      <c r="AH69" s="1826"/>
      <c r="AI69" s="1826"/>
      <c r="AJ69" s="1826"/>
      <c r="AK69" s="647"/>
    </row>
    <row r="70" spans="1:38" ht="14.1" customHeight="1">
      <c r="A70" s="55"/>
      <c r="B70" s="61"/>
      <c r="C70" s="55"/>
      <c r="D70" s="55"/>
      <c r="E70" s="730"/>
      <c r="F70" s="730"/>
      <c r="G70" s="730"/>
      <c r="H70" s="730"/>
      <c r="I70" s="730"/>
      <c r="J70" s="730"/>
      <c r="K70" s="730"/>
      <c r="L70" s="730"/>
      <c r="M70" s="730"/>
      <c r="N70" s="730"/>
      <c r="O70" s="730"/>
      <c r="P70" s="730"/>
      <c r="Q70" s="730"/>
      <c r="R70" s="730"/>
      <c r="S70" s="730"/>
      <c r="T70" s="730"/>
      <c r="U70" s="730"/>
      <c r="V70" s="730"/>
      <c r="W70" s="730"/>
      <c r="X70" s="730"/>
      <c r="Y70" s="730"/>
      <c r="Z70" s="596"/>
      <c r="AA70" s="68"/>
      <c r="AB70" s="1826"/>
      <c r="AC70" s="1826"/>
      <c r="AD70" s="1826"/>
      <c r="AE70" s="1826"/>
      <c r="AF70" s="1826"/>
      <c r="AG70" s="1826"/>
      <c r="AH70" s="1826"/>
      <c r="AI70" s="1826"/>
      <c r="AJ70" s="1826"/>
      <c r="AK70" s="647"/>
    </row>
    <row r="71" spans="1:38" ht="6" customHeight="1">
      <c r="A71" s="55"/>
      <c r="B71" s="61"/>
      <c r="C71" s="55"/>
      <c r="D71" s="55"/>
      <c r="E71" s="730"/>
      <c r="F71" s="730"/>
      <c r="G71" s="730"/>
      <c r="H71" s="730"/>
      <c r="I71" s="730"/>
      <c r="J71" s="730"/>
      <c r="K71" s="730"/>
      <c r="L71" s="730"/>
      <c r="M71" s="730"/>
      <c r="N71" s="730"/>
      <c r="O71" s="730"/>
      <c r="P71" s="730"/>
      <c r="Q71" s="730"/>
      <c r="R71" s="730"/>
      <c r="S71" s="730"/>
      <c r="T71" s="730"/>
      <c r="U71" s="730"/>
      <c r="V71" s="730"/>
      <c r="W71" s="730"/>
      <c r="X71" s="730"/>
      <c r="Y71" s="730"/>
      <c r="Z71" s="596"/>
      <c r="AA71" s="74"/>
      <c r="AB71" s="1826"/>
      <c r="AC71" s="1826"/>
      <c r="AD71" s="1826"/>
      <c r="AE71" s="1826"/>
      <c r="AF71" s="1826"/>
      <c r="AG71" s="1826"/>
      <c r="AH71" s="1826"/>
      <c r="AI71" s="1826"/>
      <c r="AJ71" s="1826"/>
      <c r="AK71" s="647"/>
    </row>
    <row r="72" spans="1:38" ht="14.1" customHeight="1">
      <c r="A72" s="55"/>
      <c r="B72" s="61"/>
      <c r="D72" s="55" t="s">
        <v>1630</v>
      </c>
      <c r="E72" s="731"/>
      <c r="F72" s="731"/>
      <c r="G72" s="731"/>
      <c r="H72" s="731"/>
      <c r="I72" s="732"/>
      <c r="J72" s="1827" t="s">
        <v>832</v>
      </c>
      <c r="K72" s="1827"/>
      <c r="L72" s="1828"/>
      <c r="M72" s="1828"/>
      <c r="N72" s="731" t="s">
        <v>21</v>
      </c>
      <c r="O72" s="1828"/>
      <c r="P72" s="1828"/>
      <c r="Q72" s="731" t="s">
        <v>394</v>
      </c>
      <c r="R72" s="1828"/>
      <c r="S72" s="1828"/>
      <c r="T72" s="55" t="s">
        <v>125</v>
      </c>
      <c r="X72" s="730"/>
      <c r="Y72" s="730"/>
      <c r="Z72" s="596"/>
      <c r="AA72" s="68" t="s">
        <v>127</v>
      </c>
      <c r="AB72" s="1826" t="s">
        <v>1631</v>
      </c>
      <c r="AC72" s="1826"/>
      <c r="AD72" s="1826"/>
      <c r="AE72" s="1826"/>
      <c r="AF72" s="1826"/>
      <c r="AG72" s="1826"/>
      <c r="AH72" s="1826"/>
      <c r="AI72" s="1826"/>
      <c r="AJ72" s="1826"/>
      <c r="AK72" s="647"/>
      <c r="AL72" s="733"/>
    </row>
    <row r="73" spans="1:38" ht="6" customHeight="1" thickBot="1">
      <c r="A73" s="55"/>
      <c r="B73" s="642"/>
      <c r="C73" s="128"/>
      <c r="D73" s="128"/>
      <c r="E73" s="734"/>
      <c r="F73" s="734"/>
      <c r="G73" s="734"/>
      <c r="H73" s="734"/>
      <c r="I73" s="734"/>
      <c r="J73" s="734"/>
      <c r="K73" s="734"/>
      <c r="L73" s="734"/>
      <c r="M73" s="734"/>
      <c r="N73" s="734"/>
      <c r="O73" s="734"/>
      <c r="P73" s="734"/>
      <c r="Q73" s="734"/>
      <c r="R73" s="734"/>
      <c r="S73" s="734"/>
      <c r="T73" s="734"/>
      <c r="U73" s="734"/>
      <c r="V73" s="734"/>
      <c r="W73" s="734"/>
      <c r="X73" s="734"/>
      <c r="Y73" s="734"/>
      <c r="Z73" s="734"/>
      <c r="AA73" s="643"/>
      <c r="AB73" s="128"/>
      <c r="AC73" s="128"/>
      <c r="AD73" s="128"/>
      <c r="AE73" s="128"/>
      <c r="AF73" s="128"/>
      <c r="AG73" s="128"/>
      <c r="AH73" s="128"/>
      <c r="AI73" s="128"/>
      <c r="AJ73" s="128"/>
      <c r="AK73" s="648"/>
    </row>
  </sheetData>
  <sheetProtection algorithmName="SHA-512" hashValue="6U5lxPqnJ4cFcxRybDlT0Ww9E7l8lq+GKbTysWRbUwDsIFdoMAOcFcjucAdoYtGSAoB0CTu8aWk7j/h4GdiPSQ==" saltValue="l+3Smhj17crQW5OTRKpp0Q==" spinCount="100000" sheet="1" formatCells="0" formatColumns="0" formatRows="0"/>
  <mergeCells count="207">
    <mergeCell ref="AO32:AW33"/>
    <mergeCell ref="E59:Y59"/>
    <mergeCell ref="AA57:AB58"/>
    <mergeCell ref="AC57:AJ59"/>
    <mergeCell ref="B56:C56"/>
    <mergeCell ref="D56:Y56"/>
    <mergeCell ref="B58:C58"/>
    <mergeCell ref="D58:Y58"/>
    <mergeCell ref="AC49:AJ51"/>
    <mergeCell ref="E49:Y49"/>
    <mergeCell ref="AM49:AN49"/>
    <mergeCell ref="AO49:AV53"/>
    <mergeCell ref="AA52:AB53"/>
    <mergeCell ref="AC52:AJ56"/>
    <mergeCell ref="E51:Y54"/>
    <mergeCell ref="AM54:AN55"/>
    <mergeCell ref="AO54:AV56"/>
    <mergeCell ref="AN42:AV43"/>
    <mergeCell ref="E44:Y46"/>
    <mergeCell ref="AM44:AN44"/>
    <mergeCell ref="AO44:AV45"/>
    <mergeCell ref="AA46:AB47"/>
    <mergeCell ref="AM46:AN46"/>
    <mergeCell ref="AO46:AV48"/>
    <mergeCell ref="G27:I27"/>
    <mergeCell ref="J27:L27"/>
    <mergeCell ref="N27:U28"/>
    <mergeCell ref="V27:W27"/>
    <mergeCell ref="X27:AB27"/>
    <mergeCell ref="J29:L29"/>
    <mergeCell ref="O29:S29"/>
    <mergeCell ref="T29:U29"/>
    <mergeCell ref="V29:W29"/>
    <mergeCell ref="X29:AB29"/>
    <mergeCell ref="D28:F28"/>
    <mergeCell ref="AC30:AE30"/>
    <mergeCell ref="AH30:AJ30"/>
    <mergeCell ref="C31:F31"/>
    <mergeCell ref="G31:I31"/>
    <mergeCell ref="J31:L31"/>
    <mergeCell ref="M31:AG31"/>
    <mergeCell ref="AH31:AJ31"/>
    <mergeCell ref="C30:F30"/>
    <mergeCell ref="G30:I30"/>
    <mergeCell ref="J30:L30"/>
    <mergeCell ref="N30:U30"/>
    <mergeCell ref="V30:W30"/>
    <mergeCell ref="X30:AB30"/>
    <mergeCell ref="G28:I28"/>
    <mergeCell ref="J28:L28"/>
    <mergeCell ref="V28:W28"/>
    <mergeCell ref="X28:AB28"/>
    <mergeCell ref="AC28:AE28"/>
    <mergeCell ref="AH28:AJ28"/>
    <mergeCell ref="D29:F29"/>
    <mergeCell ref="G29:I29"/>
    <mergeCell ref="C27:C29"/>
    <mergeCell ref="D27:F27"/>
    <mergeCell ref="AC29:AE29"/>
    <mergeCell ref="AH29:AJ29"/>
    <mergeCell ref="X21:AB21"/>
    <mergeCell ref="AC21:AE21"/>
    <mergeCell ref="AF21:AG21"/>
    <mergeCell ref="AH21:AJ21"/>
    <mergeCell ref="X24:AB24"/>
    <mergeCell ref="AC24:AE24"/>
    <mergeCell ref="AF24:AG24"/>
    <mergeCell ref="AH22:AJ22"/>
    <mergeCell ref="AH23:AJ25"/>
    <mergeCell ref="AH26:AJ26"/>
    <mergeCell ref="AC27:AE27"/>
    <mergeCell ref="AH27:AJ27"/>
    <mergeCell ref="N25:T25"/>
    <mergeCell ref="V25:W25"/>
    <mergeCell ref="X25:AB25"/>
    <mergeCell ref="AC25:AE25"/>
    <mergeCell ref="AF25:AG25"/>
    <mergeCell ref="AC22:AE22"/>
    <mergeCell ref="AF22:AG22"/>
    <mergeCell ref="M26:U26"/>
    <mergeCell ref="V26:W26"/>
    <mergeCell ref="X26:AB26"/>
    <mergeCell ref="N23:U23"/>
    <mergeCell ref="V23:W23"/>
    <mergeCell ref="X23:AB23"/>
    <mergeCell ref="AC23:AE23"/>
    <mergeCell ref="AF23:AG23"/>
    <mergeCell ref="N24:U24"/>
    <mergeCell ref="AC26:AE26"/>
    <mergeCell ref="B18:C18"/>
    <mergeCell ref="D18:W18"/>
    <mergeCell ref="D19:AJ19"/>
    <mergeCell ref="C20:F20"/>
    <mergeCell ref="G20:I20"/>
    <mergeCell ref="J20:L20"/>
    <mergeCell ref="N20:AG20"/>
    <mergeCell ref="AH20:AJ20"/>
    <mergeCell ref="D22:F25"/>
    <mergeCell ref="G22:I25"/>
    <mergeCell ref="J22:L25"/>
    <mergeCell ref="N22:U22"/>
    <mergeCell ref="V22:W22"/>
    <mergeCell ref="X22:AB22"/>
    <mergeCell ref="C21:C26"/>
    <mergeCell ref="D21:F21"/>
    <mergeCell ref="G21:I21"/>
    <mergeCell ref="J21:L21"/>
    <mergeCell ref="N21:U21"/>
    <mergeCell ref="V21:W21"/>
    <mergeCell ref="V24:W24"/>
    <mergeCell ref="D26:F26"/>
    <mergeCell ref="G26:I26"/>
    <mergeCell ref="J26:L26"/>
    <mergeCell ref="B16:C16"/>
    <mergeCell ref="D16:W16"/>
    <mergeCell ref="R17:S17"/>
    <mergeCell ref="U17:V17"/>
    <mergeCell ref="R12:S12"/>
    <mergeCell ref="T12:U12"/>
    <mergeCell ref="V12:W13"/>
    <mergeCell ref="E13:G13"/>
    <mergeCell ref="H13:I13"/>
    <mergeCell ref="J13:K13"/>
    <mergeCell ref="L13:M13"/>
    <mergeCell ref="N13:O13"/>
    <mergeCell ref="P13:Q13"/>
    <mergeCell ref="R13:S13"/>
    <mergeCell ref="C12:D13"/>
    <mergeCell ref="E12:G12"/>
    <mergeCell ref="H12:I12"/>
    <mergeCell ref="J12:K12"/>
    <mergeCell ref="L12:M12"/>
    <mergeCell ref="N12:O12"/>
    <mergeCell ref="P12:Q12"/>
    <mergeCell ref="T13:U13"/>
    <mergeCell ref="C15:X15"/>
    <mergeCell ref="L10:M10"/>
    <mergeCell ref="N10:O10"/>
    <mergeCell ref="P10:Q10"/>
    <mergeCell ref="R10:S10"/>
    <mergeCell ref="T10:U10"/>
    <mergeCell ref="V10:W11"/>
    <mergeCell ref="AB10:AJ12"/>
    <mergeCell ref="E11:G11"/>
    <mergeCell ref="H11:I11"/>
    <mergeCell ref="J11:K11"/>
    <mergeCell ref="L11:M11"/>
    <mergeCell ref="N11:O11"/>
    <mergeCell ref="P11:Q11"/>
    <mergeCell ref="R11:S11"/>
    <mergeCell ref="T11:U11"/>
    <mergeCell ref="AB16:AJ18"/>
    <mergeCell ref="A1:AK1"/>
    <mergeCell ref="B3:Z3"/>
    <mergeCell ref="AA3:AK3"/>
    <mergeCell ref="C4:Y4"/>
    <mergeCell ref="B6:C6"/>
    <mergeCell ref="D6:W6"/>
    <mergeCell ref="D7:E7"/>
    <mergeCell ref="F7:G7"/>
    <mergeCell ref="I7:J7"/>
    <mergeCell ref="L7:O7"/>
    <mergeCell ref="C8:G9"/>
    <mergeCell ref="H8:I9"/>
    <mergeCell ref="J8:K9"/>
    <mergeCell ref="L8:M9"/>
    <mergeCell ref="N8:O9"/>
    <mergeCell ref="P8:Q9"/>
    <mergeCell ref="R8:S9"/>
    <mergeCell ref="T8:W9"/>
    <mergeCell ref="AB8:AJ9"/>
    <mergeCell ref="C10:D11"/>
    <mergeCell ref="E10:G10"/>
    <mergeCell ref="H10:I10"/>
    <mergeCell ref="J10:K10"/>
    <mergeCell ref="AB69:AJ71"/>
    <mergeCell ref="J72:K72"/>
    <mergeCell ref="L72:M72"/>
    <mergeCell ref="O72:P72"/>
    <mergeCell ref="R72:S72"/>
    <mergeCell ref="AB72:AJ72"/>
    <mergeCell ref="D36:F36"/>
    <mergeCell ref="N36:P36"/>
    <mergeCell ref="D37:F37"/>
    <mergeCell ref="D39:T39"/>
    <mergeCell ref="AB39:AJ42"/>
    <mergeCell ref="D41:Y41"/>
    <mergeCell ref="E42:Y42"/>
    <mergeCell ref="AA49:AB50"/>
    <mergeCell ref="D48:Y48"/>
    <mergeCell ref="AH32:AJ32"/>
    <mergeCell ref="D33:AJ33"/>
    <mergeCell ref="D34:W34"/>
    <mergeCell ref="D35:F35"/>
    <mergeCell ref="AB35:AJ36"/>
    <mergeCell ref="AC46:AJ48"/>
    <mergeCell ref="AB43:AJ45"/>
    <mergeCell ref="AA43:AA44"/>
    <mergeCell ref="B62:C62"/>
    <mergeCell ref="D62:Y62"/>
    <mergeCell ref="N35:P35"/>
    <mergeCell ref="C32:I32"/>
    <mergeCell ref="J32:L32"/>
    <mergeCell ref="N32:U32"/>
    <mergeCell ref="V32:W32"/>
    <mergeCell ref="X32:AB32"/>
    <mergeCell ref="AC32:AE32"/>
  </mergeCells>
  <phoneticPr fontId="4"/>
  <conditionalFormatting sqref="E60:Y61">
    <cfRule type="containsBlanks" dxfId="418" priority="3">
      <formula>LEN(TRIM(E60))=0</formula>
    </cfRule>
  </conditionalFormatting>
  <conditionalFormatting sqref="F7:G7">
    <cfRule type="containsBlanks" dxfId="417" priority="8">
      <formula>LEN(TRIM(F7))=0</formula>
    </cfRule>
  </conditionalFormatting>
  <conditionalFormatting sqref="G21:L21 G22 J22 G27:L28 G30:L30 J32:L32">
    <cfRule type="containsBlanks" dxfId="416" priority="5">
      <formula>LEN(TRIM(G21))=0</formula>
    </cfRule>
  </conditionalFormatting>
  <conditionalFormatting sqref="I7">
    <cfRule type="containsBlanks" dxfId="415" priority="7">
      <formula>LEN(TRIM(I7))=0</formula>
    </cfRule>
  </conditionalFormatting>
  <conditionalFormatting sqref="L72:M72 O72:P72 R72:S72">
    <cfRule type="containsBlanks" dxfId="414" priority="1">
      <formula>LEN(TRIM(L72))=0</formula>
    </cfRule>
  </conditionalFormatting>
  <conditionalFormatting sqref="N10:S11 H10:M13">
    <cfRule type="containsBlanks" dxfId="413" priority="2">
      <formula>LEN(TRIM(H10))=0</formula>
    </cfRule>
  </conditionalFormatting>
  <conditionalFormatting sqref="V21:W21 V22 V23:W24">
    <cfRule type="containsBlanks" dxfId="412" priority="4">
      <formula>LEN(TRIM(V21))=0</formula>
    </cfRule>
  </conditionalFormatting>
  <conditionalFormatting sqref="V27:W28">
    <cfRule type="containsBlanks" dxfId="411" priority="6">
      <formula>LEN(TRIM(V27))=0</formula>
    </cfRule>
  </conditionalFormatting>
  <dataValidations count="4">
    <dataValidation type="custom" imeMode="off" allowBlank="1" showInputMessage="1" showErrorMessage="1" error="「,」（カンマ）ではなく「.」（小数点・ピリオド）を使用してください" sqref="J32:L32 J30:L30 J27:L28 J21:L25" xr:uid="{D77BBD8F-D01E-4FBE-A142-7657829C1406}">
      <formula1>ISERROR(SEARCH(",",J21))</formula1>
    </dataValidation>
    <dataValidation type="list" allowBlank="1" showInputMessage="1" showErrorMessage="1" sqref="O72" xr:uid="{33C3BF4B-E31F-4ECF-8E5E-B1CE07F1C419}">
      <formula1>"1,２,３,４,５,６,７,８,９,10,11,12"</formula1>
    </dataValidation>
    <dataValidation type="list" allowBlank="1" showInputMessage="1" showErrorMessage="1" sqref="R72" xr:uid="{9E5A90AF-D100-460E-B214-C8E8A6D4A10A}">
      <formula1>"1,２,３,４,５,６,７,８,９,10,11,12,13,14,15,16,17,18,19,20,21,22,23,24,25,26,27,28,29,30,31"</formula1>
    </dataValidation>
    <dataValidation type="list" allowBlank="1" showInputMessage="1" showErrorMessage="1" sqref="L72" xr:uid="{2F79032A-1DA9-4F27-8F7A-159CFBA0CCF4}">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9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054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126054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1260547"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1260548"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1260549" r:id="rId8"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1260550" r:id="rId9"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1260551" r:id="rId10"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1260552" r:id="rId11"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1260553" r:id="rId12"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1260554" r:id="rId13"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1260555"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1260556"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1260557" r:id="rId16" name="Check Box 1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1260558" r:id="rId17" name="Check Box 1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1260559" r:id="rId18" name="Check Box 1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1260560" r:id="rId19" name="Check Box 1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1260561" r:id="rId20" name="Check Box 17">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1260562" r:id="rId21" name="Check Box 18">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1260563" r:id="rId22" name="Check Box 19">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1260564" r:id="rId23" name="Check Box 20">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1260565" r:id="rId24" name="Check Box 21">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1260566" r:id="rId25" name="Check Box 22">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1260567" r:id="rId26" name="Check Box 23">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1260568" r:id="rId27" name="Check Box 24">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1260569" r:id="rId28" name="Check Box 25">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1260570" r:id="rId29" name="Check Box 26">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1260571" r:id="rId30" name="Check Box 27">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1260572"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1260573" r:id="rId32" name="Check Box 29">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1260574" r:id="rId33" name="Check Box 30">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1260575" r:id="rId34" name="Check Box 31">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1260576" r:id="rId35" name="Check Box 32">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1260577"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1260578"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1260579" r:id="rId38" name="Check Box 35">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9B20-4D58-48EE-A336-2A6C730AA1C6}">
  <sheetPr>
    <tabColor theme="7" tint="0.59999389629810485"/>
  </sheetPr>
  <dimension ref="A1:DM166"/>
  <sheetViews>
    <sheetView showGridLines="0" view="pageBreakPreview" topLeftCell="A4" zoomScaleNormal="100" zoomScaleSheetLayoutView="100" workbookViewId="0">
      <selection activeCell="O37" sqref="O37"/>
    </sheetView>
  </sheetViews>
  <sheetFormatPr defaultColWidth="2.625" defaultRowHeight="12"/>
  <cols>
    <col min="1" max="32" width="2.5" style="538" customWidth="1"/>
    <col min="33" max="35" width="2.5" style="553" customWidth="1"/>
    <col min="36" max="38" width="2.5" style="538" customWidth="1"/>
    <col min="39" max="39" width="2.5" style="592" customWidth="1"/>
    <col min="40" max="50" width="2.5" style="538" customWidth="1"/>
    <col min="51" max="75" width="2.625" style="538" customWidth="1"/>
    <col min="76" max="76" width="2" style="538" customWidth="1"/>
    <col min="77" max="81" width="2.625" style="538" customWidth="1"/>
    <col min="82" max="87" width="6.125" style="538" customWidth="1"/>
    <col min="88" max="88" width="5" style="538" customWidth="1"/>
    <col min="89" max="91" width="2.625" style="538"/>
    <col min="92" max="93" width="5.125" style="538" customWidth="1"/>
    <col min="94" max="16384" width="2.625" style="538"/>
  </cols>
  <sheetData>
    <row r="1" spans="1:92" ht="14.1" customHeight="1" thickBot="1">
      <c r="A1" s="2002" t="s">
        <v>1392</v>
      </c>
      <c r="B1" s="2002"/>
      <c r="C1" s="2002"/>
      <c r="D1" s="2002"/>
      <c r="E1" s="2002"/>
      <c r="F1" s="2002"/>
      <c r="G1" s="2002"/>
      <c r="H1" s="2002"/>
      <c r="I1" s="2002"/>
      <c r="J1" s="2002"/>
      <c r="K1" s="2002"/>
      <c r="L1" s="2002"/>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002"/>
      <c r="AO1" s="2002"/>
      <c r="AP1" s="2002"/>
      <c r="AQ1" s="2002"/>
      <c r="AR1" s="2002"/>
      <c r="AS1" s="2002"/>
      <c r="AT1" s="2002"/>
      <c r="AU1" s="2002"/>
      <c r="AV1" s="2002"/>
      <c r="AW1" s="2002"/>
      <c r="AX1" s="2002"/>
      <c r="AZ1" s="1214"/>
      <c r="BA1" s="1214"/>
      <c r="BB1" s="1214"/>
      <c r="BC1" s="1214"/>
      <c r="BD1" s="1214"/>
    </row>
    <row r="2" spans="1:92" ht="14.25" customHeight="1">
      <c r="A2" s="2003" t="s">
        <v>29</v>
      </c>
      <c r="B2" s="2004"/>
      <c r="C2" s="2004"/>
      <c r="D2" s="2004"/>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2004"/>
      <c r="AK2" s="2005"/>
      <c r="AL2" s="2006" t="s">
        <v>3</v>
      </c>
      <c r="AM2" s="2007"/>
      <c r="AN2" s="2007"/>
      <c r="AO2" s="2007"/>
      <c r="AP2" s="2007"/>
      <c r="AQ2" s="2007"/>
      <c r="AR2" s="2007"/>
      <c r="AS2" s="2007"/>
      <c r="AT2" s="2007"/>
      <c r="AU2" s="2007"/>
      <c r="AV2" s="2007"/>
      <c r="AW2" s="2007"/>
      <c r="AX2" s="2008"/>
      <c r="AZ2" s="1108"/>
    </row>
    <row r="3" spans="1:92" ht="14.1" customHeight="1">
      <c r="A3" s="537"/>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40"/>
      <c r="AL3" s="539"/>
      <c r="AM3" s="539"/>
      <c r="AN3" s="539"/>
      <c r="AO3" s="539"/>
      <c r="AP3" s="539"/>
      <c r="AQ3" s="539"/>
      <c r="AR3" s="539"/>
      <c r="AS3" s="539"/>
      <c r="AT3" s="539"/>
      <c r="AU3" s="539"/>
      <c r="AV3" s="539"/>
      <c r="AW3" s="539"/>
      <c r="AX3" s="1324"/>
    </row>
    <row r="4" spans="1:92" ht="14.1" customHeight="1">
      <c r="A4" s="2009">
        <v>3</v>
      </c>
      <c r="B4" s="2010"/>
      <c r="C4" s="1859" t="s">
        <v>923</v>
      </c>
      <c r="D4" s="1859"/>
      <c r="E4" s="1859"/>
      <c r="F4" s="1859"/>
      <c r="G4" s="1859"/>
      <c r="H4" s="1859"/>
      <c r="I4" s="1859"/>
      <c r="J4" s="1859"/>
      <c r="K4" s="1859"/>
      <c r="L4" s="1859"/>
      <c r="M4" s="1859"/>
      <c r="N4" s="1859"/>
      <c r="O4" s="1859"/>
      <c r="P4" s="1859"/>
      <c r="Q4" s="1859"/>
      <c r="R4" s="1859"/>
      <c r="S4" s="1859"/>
      <c r="T4" s="1859"/>
      <c r="U4" s="1859"/>
      <c r="V4" s="1859"/>
      <c r="W4" s="1859"/>
      <c r="X4" s="1859"/>
      <c r="Y4" s="1859"/>
      <c r="Z4" s="1859"/>
      <c r="AA4" s="1859"/>
      <c r="AB4" s="1859"/>
      <c r="AC4" s="1859"/>
      <c r="AD4" s="1859"/>
      <c r="AE4" s="1859"/>
      <c r="AF4" s="1859"/>
      <c r="AG4" s="1859"/>
      <c r="AH4" s="1859"/>
      <c r="AI4" s="1859"/>
      <c r="AJ4" s="541"/>
      <c r="AK4" s="542"/>
      <c r="AM4" s="539"/>
      <c r="AN4" s="539"/>
      <c r="AO4" s="539"/>
      <c r="AP4" s="539"/>
      <c r="AQ4" s="539"/>
      <c r="AR4" s="539"/>
      <c r="AS4" s="539"/>
      <c r="AT4" s="539"/>
      <c r="AU4" s="539"/>
      <c r="AV4" s="539"/>
      <c r="AW4" s="539"/>
      <c r="AX4" s="1324"/>
      <c r="AZ4" s="1325"/>
    </row>
    <row r="5" spans="1:92" ht="13.5" customHeight="1">
      <c r="A5" s="2011" t="s">
        <v>454</v>
      </c>
      <c r="B5" s="2012"/>
      <c r="C5" s="2013" t="s">
        <v>1279</v>
      </c>
      <c r="D5" s="2013"/>
      <c r="E5" s="2013"/>
      <c r="F5" s="2013"/>
      <c r="G5" s="2013"/>
      <c r="H5" s="2013"/>
      <c r="I5" s="2013"/>
      <c r="J5" s="2013"/>
      <c r="K5" s="2013"/>
      <c r="L5" s="2013"/>
      <c r="M5" s="2013"/>
      <c r="N5" s="2013"/>
      <c r="O5" s="2013"/>
      <c r="P5" s="2013"/>
      <c r="Q5" s="2013"/>
      <c r="R5" s="2013"/>
      <c r="S5" s="2013"/>
      <c r="T5" s="2013"/>
      <c r="U5" s="2013"/>
      <c r="V5" s="2013"/>
      <c r="W5" s="2013"/>
      <c r="X5" s="2013"/>
      <c r="Y5" s="2013"/>
      <c r="Z5" s="2013"/>
      <c r="AA5" s="2013"/>
      <c r="AB5" s="2014" t="s">
        <v>834</v>
      </c>
      <c r="AC5" s="2014"/>
      <c r="AD5" s="2014"/>
      <c r="AE5" s="2014"/>
      <c r="AF5" s="2014"/>
      <c r="AG5" s="2014"/>
      <c r="AH5" s="2014"/>
      <c r="AI5" s="2014"/>
      <c r="AJ5" s="2014"/>
      <c r="AK5" s="2015"/>
      <c r="AL5" s="2015"/>
      <c r="AM5" s="2016" t="s">
        <v>835</v>
      </c>
      <c r="AN5" s="2016"/>
      <c r="AO5" s="2016"/>
      <c r="AP5" s="2016"/>
      <c r="AQ5" s="2016"/>
      <c r="AR5" s="2016"/>
      <c r="AS5" s="543"/>
      <c r="AT5" s="543"/>
      <c r="AU5" s="543"/>
      <c r="AV5" s="543"/>
      <c r="AW5" s="543"/>
      <c r="AX5" s="1326"/>
    </row>
    <row r="6" spans="1:92" ht="15.75" customHeight="1">
      <c r="A6" s="537"/>
      <c r="C6" s="1730" t="s">
        <v>14</v>
      </c>
      <c r="D6" s="1731"/>
      <c r="E6" s="1731"/>
      <c r="F6" s="1731"/>
      <c r="G6" s="1765" t="s">
        <v>328</v>
      </c>
      <c r="H6" s="1623"/>
      <c r="I6" s="1623"/>
      <c r="J6" s="1623"/>
      <c r="K6" s="1623"/>
      <c r="L6" s="1623"/>
      <c r="M6" s="1623"/>
      <c r="N6" s="1623"/>
      <c r="O6" s="1623"/>
      <c r="P6" s="1623"/>
      <c r="Q6" s="1623"/>
      <c r="R6" s="1623"/>
      <c r="S6" s="1623"/>
      <c r="T6" s="1623"/>
      <c r="U6" s="1623"/>
      <c r="V6" s="1623"/>
      <c r="W6" s="1623"/>
      <c r="X6" s="1623"/>
      <c r="Y6" s="1623"/>
      <c r="Z6" s="1623"/>
      <c r="AA6" s="1623"/>
      <c r="AB6" s="1623"/>
      <c r="AC6" s="1623"/>
      <c r="AD6" s="1623"/>
      <c r="AE6" s="1623"/>
      <c r="AF6" s="1623"/>
      <c r="AG6" s="1623"/>
      <c r="AH6" s="1623"/>
      <c r="AI6" s="1623"/>
      <c r="AJ6" s="1623"/>
      <c r="AK6" s="1623"/>
      <c r="AL6" s="1623"/>
      <c r="AM6" s="1623"/>
      <c r="AN6" s="1623"/>
      <c r="AO6" s="1623"/>
      <c r="AP6" s="1623"/>
      <c r="AQ6" s="1623"/>
      <c r="AR6" s="1623"/>
      <c r="AS6" s="1623"/>
      <c r="AT6" s="1623"/>
      <c r="AU6" s="1623"/>
      <c r="AV6" s="544"/>
      <c r="AW6" s="54"/>
      <c r="AX6" s="64"/>
      <c r="AZ6" s="1327"/>
      <c r="BA6" s="55"/>
      <c r="BB6" s="54"/>
      <c r="BC6" s="137"/>
      <c r="BD6" s="137"/>
      <c r="BE6" s="137"/>
      <c r="BF6" s="137"/>
      <c r="BG6" s="137"/>
      <c r="BH6" s="137"/>
      <c r="BI6" s="137"/>
      <c r="BJ6" s="137"/>
      <c r="BK6" s="137"/>
      <c r="BL6" s="137"/>
      <c r="BM6" s="137"/>
      <c r="BN6" s="137"/>
      <c r="BO6" s="137"/>
      <c r="BP6" s="137"/>
      <c r="BQ6" s="137"/>
      <c r="BR6" s="137"/>
      <c r="BS6" s="137"/>
      <c r="BT6" s="137"/>
      <c r="BU6" s="54"/>
      <c r="BV6" s="54"/>
      <c r="BW6" s="54"/>
      <c r="BX6" s="54"/>
      <c r="BY6" s="54"/>
      <c r="BZ6" s="54"/>
      <c r="CA6" s="137"/>
      <c r="CB6" s="137"/>
      <c r="CC6" s="137"/>
      <c r="CD6" s="137"/>
      <c r="CE6" s="137"/>
      <c r="CF6" s="137"/>
      <c r="CG6" s="137"/>
      <c r="CH6" s="137"/>
      <c r="CI6" s="137"/>
      <c r="CJ6" s="137"/>
      <c r="CK6" s="54"/>
      <c r="CL6" s="54"/>
    </row>
    <row r="7" spans="1:92" ht="15.75" customHeight="1">
      <c r="A7" s="537"/>
      <c r="B7" s="545"/>
      <c r="C7" s="1835"/>
      <c r="D7" s="1570"/>
      <c r="E7" s="1570"/>
      <c r="F7" s="1570"/>
      <c r="G7" s="2018" t="s">
        <v>836</v>
      </c>
      <c r="H7" s="1702"/>
      <c r="I7" s="1702"/>
      <c r="J7" s="1702"/>
      <c r="K7" s="1702"/>
      <c r="L7" s="1702"/>
      <c r="M7" s="1702"/>
      <c r="N7" s="1702"/>
      <c r="O7" s="1702"/>
      <c r="P7" s="1702"/>
      <c r="Q7" s="1703"/>
      <c r="R7" s="2018" t="s">
        <v>1433</v>
      </c>
      <c r="S7" s="1702"/>
      <c r="T7" s="1702"/>
      <c r="U7" s="1702"/>
      <c r="V7" s="1702"/>
      <c r="W7" s="1702"/>
      <c r="X7" s="1702"/>
      <c r="Y7" s="1702"/>
      <c r="Z7" s="1702"/>
      <c r="AA7" s="1702"/>
      <c r="AB7" s="1702"/>
      <c r="AC7" s="1703"/>
      <c r="AD7" s="2018" t="s">
        <v>1434</v>
      </c>
      <c r="AE7" s="1702"/>
      <c r="AF7" s="1702"/>
      <c r="AG7" s="1702"/>
      <c r="AH7" s="1702"/>
      <c r="AI7" s="1702"/>
      <c r="AJ7" s="1702"/>
      <c r="AK7" s="1702"/>
      <c r="AL7" s="1702"/>
      <c r="AM7" s="2019" t="s">
        <v>1280</v>
      </c>
      <c r="AN7" s="2020"/>
      <c r="AO7" s="2020"/>
      <c r="AP7" s="2020"/>
      <c r="AQ7" s="2020"/>
      <c r="AR7" s="2020"/>
      <c r="AS7" s="2020"/>
      <c r="AT7" s="2020"/>
      <c r="AU7" s="2020"/>
      <c r="AV7" s="547"/>
      <c r="AX7" s="1328"/>
      <c r="AZ7" s="1108"/>
      <c r="BA7" s="55"/>
      <c r="BB7" s="55"/>
      <c r="BC7" s="137"/>
      <c r="BD7" s="137"/>
      <c r="BE7" s="137"/>
      <c r="BF7" s="137"/>
      <c r="BG7" s="137"/>
      <c r="BH7" s="137"/>
      <c r="BI7" s="137"/>
      <c r="BJ7" s="137"/>
      <c r="BK7" s="137"/>
      <c r="BL7" s="137"/>
      <c r="BM7" s="137"/>
      <c r="BN7" s="137"/>
      <c r="BO7" s="137"/>
      <c r="BP7" s="137"/>
      <c r="BQ7" s="1329"/>
      <c r="BR7" s="1329"/>
      <c r="BS7" s="137"/>
      <c r="BT7" s="137"/>
      <c r="BU7" s="54"/>
      <c r="BV7" s="54"/>
      <c r="BW7" s="54"/>
      <c r="BX7" s="54"/>
      <c r="BY7" s="54"/>
      <c r="BZ7" s="54"/>
      <c r="CA7" s="137"/>
      <c r="CB7" s="137"/>
      <c r="CC7" s="137"/>
      <c r="CD7" s="137"/>
      <c r="CE7" s="137"/>
      <c r="CF7" s="137"/>
      <c r="CG7" s="137"/>
      <c r="CH7" s="137"/>
      <c r="CI7" s="137"/>
      <c r="CJ7" s="137"/>
      <c r="CK7" s="54"/>
      <c r="CL7" s="54"/>
    </row>
    <row r="8" spans="1:92" ht="15.75" customHeight="1">
      <c r="A8" s="537"/>
      <c r="B8" s="54"/>
      <c r="C8" s="2017"/>
      <c r="D8" s="1686"/>
      <c r="E8" s="1686"/>
      <c r="F8" s="1686"/>
      <c r="G8" s="2017"/>
      <c r="H8" s="1686"/>
      <c r="I8" s="1686"/>
      <c r="J8" s="1686"/>
      <c r="K8" s="1686"/>
      <c r="L8" s="1686"/>
      <c r="M8" s="1686"/>
      <c r="N8" s="1686"/>
      <c r="O8" s="1686"/>
      <c r="P8" s="1686"/>
      <c r="Q8" s="1687"/>
      <c r="R8" s="2017" t="s">
        <v>1194</v>
      </c>
      <c r="S8" s="1686"/>
      <c r="T8" s="1686"/>
      <c r="U8" s="1686"/>
      <c r="V8" s="1686"/>
      <c r="W8" s="1686"/>
      <c r="X8" s="1686"/>
      <c r="Y8" s="1686"/>
      <c r="Z8" s="1686"/>
      <c r="AA8" s="1686"/>
      <c r="AB8" s="1686"/>
      <c r="AC8" s="1687"/>
      <c r="AD8" s="2023" t="s">
        <v>1435</v>
      </c>
      <c r="AE8" s="2024"/>
      <c r="AF8" s="2024"/>
      <c r="AG8" s="2024"/>
      <c r="AH8" s="2024"/>
      <c r="AI8" s="2024"/>
      <c r="AJ8" s="2024"/>
      <c r="AK8" s="2024"/>
      <c r="AL8" s="2024"/>
      <c r="AM8" s="2021"/>
      <c r="AN8" s="2022"/>
      <c r="AO8" s="2022"/>
      <c r="AP8" s="2022"/>
      <c r="AQ8" s="2022"/>
      <c r="AR8" s="2022"/>
      <c r="AS8" s="2022"/>
      <c r="AT8" s="2022"/>
      <c r="AU8" s="2022"/>
      <c r="AV8" s="547"/>
      <c r="AX8" s="1328"/>
      <c r="AZ8" s="1108"/>
      <c r="BA8" s="759"/>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1325"/>
      <c r="CN8" s="1325"/>
    </row>
    <row r="9" spans="1:92" ht="15.75" customHeight="1">
      <c r="A9" s="537"/>
      <c r="B9" s="54"/>
      <c r="C9" s="2056" t="s">
        <v>324</v>
      </c>
      <c r="D9" s="2029"/>
      <c r="E9" s="2058" t="s">
        <v>251</v>
      </c>
      <c r="F9" s="2056"/>
      <c r="G9" s="2018" t="s">
        <v>325</v>
      </c>
      <c r="H9" s="1702"/>
      <c r="I9" s="1702"/>
      <c r="J9" s="1702"/>
      <c r="K9" s="1702"/>
      <c r="L9" s="1701" t="s">
        <v>251</v>
      </c>
      <c r="M9" s="1702"/>
      <c r="N9" s="1702"/>
      <c r="O9" s="1702"/>
      <c r="P9" s="1702"/>
      <c r="Q9" s="1703"/>
      <c r="R9" s="2060" t="s">
        <v>325</v>
      </c>
      <c r="S9" s="2061"/>
      <c r="T9" s="2061"/>
      <c r="U9" s="1685" t="s">
        <v>251</v>
      </c>
      <c r="V9" s="1686"/>
      <c r="W9" s="1686"/>
      <c r="X9" s="1686"/>
      <c r="Y9" s="1686"/>
      <c r="Z9" s="2054"/>
      <c r="AA9" s="2048" t="s">
        <v>327</v>
      </c>
      <c r="AB9" s="2049"/>
      <c r="AC9" s="2050"/>
      <c r="AD9" s="2029" t="s">
        <v>325</v>
      </c>
      <c r="AE9" s="2030"/>
      <c r="AF9" s="2031"/>
      <c r="AG9" s="1608" t="s">
        <v>251</v>
      </c>
      <c r="AH9" s="1609"/>
      <c r="AI9" s="1609"/>
      <c r="AJ9" s="1609"/>
      <c r="AK9" s="1609"/>
      <c r="AL9" s="1610"/>
      <c r="AM9" s="2029" t="s">
        <v>325</v>
      </c>
      <c r="AN9" s="2030"/>
      <c r="AO9" s="2031"/>
      <c r="AP9" s="1608" t="s">
        <v>251</v>
      </c>
      <c r="AQ9" s="1609"/>
      <c r="AR9" s="1609"/>
      <c r="AS9" s="1609"/>
      <c r="AT9" s="1609"/>
      <c r="AU9" s="1609"/>
      <c r="AV9" s="547"/>
      <c r="AX9" s="1330"/>
      <c r="BA9" s="55"/>
      <c r="BB9" s="137"/>
      <c r="BC9" s="137"/>
      <c r="BD9" s="137"/>
      <c r="BE9" s="137"/>
      <c r="BF9" s="137"/>
      <c r="BG9" s="137"/>
      <c r="BH9" s="137"/>
      <c r="BI9" s="137"/>
      <c r="BJ9" s="137"/>
      <c r="BK9" s="137"/>
      <c r="BL9" s="137"/>
      <c r="BM9" s="137"/>
      <c r="BN9" s="137"/>
      <c r="BO9" s="137"/>
      <c r="BP9" s="137"/>
      <c r="BQ9" s="1329"/>
      <c r="BR9" s="1329"/>
      <c r="BS9" s="137"/>
      <c r="BT9" s="137"/>
      <c r="BU9" s="137"/>
      <c r="BV9" s="137"/>
      <c r="BW9" s="137"/>
      <c r="BX9" s="137"/>
      <c r="BY9" s="137"/>
      <c r="BZ9" s="137"/>
      <c r="CA9" s="137"/>
      <c r="CB9" s="137"/>
      <c r="CC9" s="137"/>
      <c r="CD9" s="137"/>
      <c r="CE9" s="137"/>
      <c r="CF9" s="137"/>
      <c r="CG9" s="137"/>
      <c r="CH9" s="137"/>
      <c r="CI9" s="137"/>
      <c r="CJ9" s="137"/>
      <c r="CK9" s="54"/>
      <c r="CL9" s="137"/>
      <c r="CM9" s="1325"/>
      <c r="CN9" s="1325"/>
    </row>
    <row r="10" spans="1:92" ht="15.75" customHeight="1">
      <c r="A10" s="537"/>
      <c r="B10" s="54"/>
      <c r="C10" s="2057"/>
      <c r="D10" s="1772"/>
      <c r="E10" s="2059"/>
      <c r="F10" s="2057"/>
      <c r="G10" s="2017"/>
      <c r="H10" s="1686"/>
      <c r="I10" s="2054"/>
      <c r="J10" s="2025" t="s">
        <v>326</v>
      </c>
      <c r="K10" s="2026"/>
      <c r="L10" s="2025" t="s">
        <v>49</v>
      </c>
      <c r="M10" s="2026"/>
      <c r="N10" s="2026"/>
      <c r="O10" s="2025" t="s">
        <v>1436</v>
      </c>
      <c r="P10" s="2026"/>
      <c r="Q10" s="2028"/>
      <c r="R10" s="1772"/>
      <c r="S10" s="1773"/>
      <c r="T10" s="1773"/>
      <c r="U10" s="2055" t="s">
        <v>49</v>
      </c>
      <c r="V10" s="1773"/>
      <c r="W10" s="1773"/>
      <c r="X10" s="2055" t="s">
        <v>1437</v>
      </c>
      <c r="Y10" s="1773"/>
      <c r="Z10" s="1774"/>
      <c r="AA10" s="2051"/>
      <c r="AB10" s="2052"/>
      <c r="AC10" s="2053"/>
      <c r="AD10" s="1772"/>
      <c r="AE10" s="1773"/>
      <c r="AF10" s="1774"/>
      <c r="AG10" s="2025" t="s">
        <v>49</v>
      </c>
      <c r="AH10" s="2026"/>
      <c r="AI10" s="2027"/>
      <c r="AJ10" s="2025" t="s">
        <v>1437</v>
      </c>
      <c r="AK10" s="2026"/>
      <c r="AL10" s="2028"/>
      <c r="AM10" s="1772"/>
      <c r="AN10" s="1773"/>
      <c r="AO10" s="1774"/>
      <c r="AP10" s="2025" t="s">
        <v>49</v>
      </c>
      <c r="AQ10" s="2026"/>
      <c r="AR10" s="2027"/>
      <c r="AS10" s="2025" t="s">
        <v>1437</v>
      </c>
      <c r="AT10" s="2026"/>
      <c r="AU10" s="2026"/>
      <c r="AV10" s="547"/>
      <c r="AX10" s="1330"/>
      <c r="AY10" s="978"/>
      <c r="AZ10" s="553"/>
      <c r="BA10" s="137"/>
      <c r="BB10" s="55"/>
      <c r="BC10" s="137"/>
      <c r="BD10" s="137"/>
      <c r="BE10" s="137"/>
      <c r="BF10" s="137"/>
      <c r="BG10" s="137"/>
      <c r="BH10" s="137"/>
      <c r="BI10" s="137"/>
      <c r="BJ10" s="137"/>
      <c r="BK10" s="137"/>
      <c r="BL10" s="137"/>
      <c r="BM10" s="137"/>
      <c r="BN10" s="137"/>
      <c r="BO10" s="137"/>
      <c r="BP10" s="137"/>
      <c r="BQ10" s="1331"/>
      <c r="BR10" s="1331"/>
      <c r="BS10" s="137"/>
      <c r="BT10" s="137"/>
      <c r="BU10" s="137"/>
      <c r="BV10" s="137"/>
      <c r="BW10" s="137"/>
      <c r="BX10" s="137"/>
      <c r="BY10" s="137"/>
      <c r="BZ10" s="137"/>
      <c r="CA10" s="137"/>
      <c r="CB10" s="137"/>
      <c r="CC10" s="137"/>
      <c r="CD10" s="137"/>
      <c r="CE10" s="137"/>
      <c r="CF10" s="137"/>
      <c r="CG10" s="137"/>
      <c r="CH10" s="137"/>
      <c r="CI10" s="141"/>
      <c r="CJ10" s="141"/>
      <c r="CK10" s="54"/>
      <c r="CL10" s="54"/>
    </row>
    <row r="11" spans="1:92" ht="15.75" customHeight="1">
      <c r="A11" s="537"/>
      <c r="B11" s="54"/>
      <c r="C11" s="2032">
        <v>1</v>
      </c>
      <c r="D11" s="2033"/>
      <c r="E11" s="2036"/>
      <c r="F11" s="2032"/>
      <c r="G11" s="2038">
        <v>7</v>
      </c>
      <c r="H11" s="2039"/>
      <c r="I11" s="2039"/>
      <c r="J11" s="2041">
        <v>1</v>
      </c>
      <c r="K11" s="2042"/>
      <c r="L11" s="2045">
        <v>2</v>
      </c>
      <c r="M11" s="2039"/>
      <c r="N11" s="2039"/>
      <c r="O11" s="2045">
        <v>1</v>
      </c>
      <c r="P11" s="2039"/>
      <c r="Q11" s="2047"/>
      <c r="R11" s="2073">
        <v>1</v>
      </c>
      <c r="S11" s="2074"/>
      <c r="T11" s="2074"/>
      <c r="U11" s="2075"/>
      <c r="V11" s="2074"/>
      <c r="W11" s="2074"/>
      <c r="X11" s="2075"/>
      <c r="Y11" s="2074"/>
      <c r="Z11" s="2076"/>
      <c r="AA11" s="1952" t="str">
        <f>IF(SUM(R11:Z12)&gt;=1,"（1）","")</f>
        <v>（1）</v>
      </c>
      <c r="AB11" s="1952"/>
      <c r="AC11" s="1953"/>
      <c r="AD11" s="2038">
        <v>1</v>
      </c>
      <c r="AE11" s="2039"/>
      <c r="AF11" s="2062"/>
      <c r="AG11" s="2045"/>
      <c r="AH11" s="2039"/>
      <c r="AI11" s="2062"/>
      <c r="AJ11" s="2045"/>
      <c r="AK11" s="2039"/>
      <c r="AL11" s="2047"/>
      <c r="AM11" s="2038">
        <v>1</v>
      </c>
      <c r="AN11" s="2039"/>
      <c r="AO11" s="2062"/>
      <c r="AP11" s="2045"/>
      <c r="AQ11" s="2039"/>
      <c r="AR11" s="2062"/>
      <c r="AS11" s="2045"/>
      <c r="AT11" s="2039"/>
      <c r="AU11" s="2039"/>
      <c r="AV11" s="547"/>
      <c r="AX11" s="1330"/>
      <c r="AZ11" s="1108"/>
      <c r="BA11" s="137"/>
      <c r="BB11" s="55"/>
      <c r="BX11" s="54"/>
      <c r="BY11" s="54"/>
      <c r="BZ11" s="54"/>
      <c r="CA11" s="54"/>
      <c r="CB11" s="54"/>
      <c r="CC11" s="54"/>
      <c r="CD11" s="54"/>
      <c r="CE11" s="54"/>
      <c r="CF11" s="54"/>
      <c r="CG11" s="54"/>
      <c r="CH11" s="54"/>
      <c r="CI11" s="54"/>
      <c r="CJ11" s="54"/>
      <c r="CK11" s="54"/>
      <c r="CL11" s="54"/>
    </row>
    <row r="12" spans="1:92" ht="15.75" customHeight="1">
      <c r="A12" s="537"/>
      <c r="B12" s="54"/>
      <c r="C12" s="2034"/>
      <c r="D12" s="2035"/>
      <c r="E12" s="2037"/>
      <c r="F12" s="2034"/>
      <c r="G12" s="1845"/>
      <c r="H12" s="2040"/>
      <c r="I12" s="2040"/>
      <c r="J12" s="2043"/>
      <c r="K12" s="2044"/>
      <c r="L12" s="2046"/>
      <c r="M12" s="2040"/>
      <c r="N12" s="2040"/>
      <c r="O12" s="2046"/>
      <c r="P12" s="2040"/>
      <c r="Q12" s="1846"/>
      <c r="R12" s="1845"/>
      <c r="S12" s="2040"/>
      <c r="T12" s="2040"/>
      <c r="U12" s="2046"/>
      <c r="V12" s="2040"/>
      <c r="W12" s="2040"/>
      <c r="X12" s="2046"/>
      <c r="Y12" s="2040"/>
      <c r="Z12" s="2063"/>
      <c r="AA12" s="2077"/>
      <c r="AB12" s="2077"/>
      <c r="AC12" s="2078"/>
      <c r="AD12" s="1845"/>
      <c r="AE12" s="2040"/>
      <c r="AF12" s="2063"/>
      <c r="AG12" s="2046"/>
      <c r="AH12" s="2040"/>
      <c r="AI12" s="2063"/>
      <c r="AJ12" s="2046"/>
      <c r="AK12" s="2040"/>
      <c r="AL12" s="1846"/>
      <c r="AM12" s="1845"/>
      <c r="AN12" s="2040"/>
      <c r="AO12" s="2063"/>
      <c r="AP12" s="2046"/>
      <c r="AQ12" s="2040"/>
      <c r="AR12" s="2063"/>
      <c r="AS12" s="2046"/>
      <c r="AT12" s="2040"/>
      <c r="AU12" s="2040"/>
      <c r="AV12" s="547"/>
      <c r="AX12" s="1330"/>
      <c r="AZ12" s="1325"/>
      <c r="BA12" s="54"/>
      <c r="BB12" s="54"/>
      <c r="BX12" s="54"/>
      <c r="BY12" s="54"/>
      <c r="BZ12" s="54"/>
      <c r="CA12" s="54"/>
      <c r="CB12" s="54"/>
      <c r="CC12" s="54"/>
      <c r="CD12" s="54"/>
      <c r="CE12" s="54"/>
      <c r="CF12" s="54"/>
      <c r="CG12" s="54"/>
      <c r="CH12" s="54"/>
      <c r="CI12" s="54"/>
      <c r="CJ12" s="54"/>
      <c r="CK12" s="54"/>
      <c r="CL12" s="54"/>
    </row>
    <row r="13" spans="1:92" ht="15.75" customHeight="1">
      <c r="A13" s="537"/>
      <c r="B13" s="54"/>
      <c r="C13" s="54"/>
      <c r="D13" s="54"/>
      <c r="E13" s="54"/>
      <c r="F13" s="54"/>
      <c r="G13" s="54"/>
      <c r="H13" s="54"/>
      <c r="I13" s="54"/>
      <c r="J13" s="54"/>
      <c r="K13" s="54"/>
      <c r="L13" s="549"/>
      <c r="M13" s="549"/>
      <c r="N13" s="549"/>
      <c r="O13" s="550"/>
      <c r="P13" s="550"/>
      <c r="Q13" s="549"/>
      <c r="R13" s="549"/>
      <c r="S13" s="549"/>
      <c r="T13" s="549"/>
      <c r="U13" s="549"/>
      <c r="V13" s="549"/>
      <c r="W13" s="549"/>
      <c r="X13" s="549"/>
      <c r="Y13" s="549"/>
      <c r="Z13" s="550"/>
      <c r="AA13" s="550"/>
      <c r="AB13" s="549"/>
      <c r="AC13" s="549"/>
      <c r="AD13" s="549"/>
      <c r="AE13" s="549"/>
      <c r="AF13" s="549"/>
      <c r="AG13" s="549"/>
      <c r="AH13" s="549"/>
      <c r="AI13" s="549"/>
      <c r="AJ13" s="549"/>
      <c r="AK13" s="551"/>
      <c r="AL13" s="552" t="s">
        <v>15</v>
      </c>
      <c r="AM13" s="1812" t="s">
        <v>1417</v>
      </c>
      <c r="AN13" s="1812"/>
      <c r="AO13" s="1812"/>
      <c r="AP13" s="1812"/>
      <c r="AQ13" s="1812"/>
      <c r="AR13" s="1812"/>
      <c r="AS13" s="1812"/>
      <c r="AT13" s="1812"/>
      <c r="AU13" s="1812"/>
      <c r="AV13" s="1812"/>
      <c r="AW13" s="1812"/>
      <c r="AX13" s="670"/>
      <c r="AZ13" s="1325"/>
      <c r="BA13" s="54"/>
      <c r="BB13" s="1332"/>
      <c r="CH13" s="54"/>
      <c r="CI13" s="54"/>
      <c r="CJ13" s="54"/>
      <c r="CK13" s="54"/>
      <c r="CL13" s="54"/>
    </row>
    <row r="14" spans="1:92" ht="15.75" customHeight="1">
      <c r="A14" s="537"/>
      <c r="B14" s="54"/>
      <c r="C14" s="1765" t="s">
        <v>329</v>
      </c>
      <c r="D14" s="1623"/>
      <c r="E14" s="1623"/>
      <c r="F14" s="1623"/>
      <c r="G14" s="1623"/>
      <c r="H14" s="1623"/>
      <c r="I14" s="1623"/>
      <c r="J14" s="1623"/>
      <c r="K14" s="1623"/>
      <c r="L14" s="1623"/>
      <c r="M14" s="1623"/>
      <c r="N14" s="1624"/>
      <c r="O14" s="2064" t="s">
        <v>1281</v>
      </c>
      <c r="P14" s="2065"/>
      <c r="Q14" s="2065"/>
      <c r="R14" s="2065"/>
      <c r="S14" s="2065"/>
      <c r="T14" s="2065"/>
      <c r="U14" s="2065"/>
      <c r="V14" s="2065"/>
      <c r="W14" s="2065"/>
      <c r="X14" s="2066" t="s">
        <v>145</v>
      </c>
      <c r="Y14" s="2067"/>
      <c r="Z14" s="2068"/>
      <c r="AK14" s="542"/>
      <c r="AL14" s="554"/>
      <c r="AM14" s="1812"/>
      <c r="AN14" s="1812"/>
      <c r="AO14" s="1812"/>
      <c r="AP14" s="1812"/>
      <c r="AQ14" s="1812"/>
      <c r="AR14" s="1812"/>
      <c r="AS14" s="1812"/>
      <c r="AT14" s="1812"/>
      <c r="AU14" s="1812"/>
      <c r="AV14" s="1812"/>
      <c r="AW14" s="1812"/>
      <c r="AX14" s="670"/>
      <c r="BA14" s="54"/>
      <c r="BB14" s="1333"/>
      <c r="CH14" s="54"/>
      <c r="CI14" s="54"/>
      <c r="CJ14" s="54"/>
      <c r="CK14" s="137"/>
      <c r="CL14" s="54"/>
    </row>
    <row r="15" spans="1:92" ht="15.75" customHeight="1">
      <c r="A15" s="537"/>
      <c r="B15" s="54"/>
      <c r="C15" s="2060" t="s">
        <v>325</v>
      </c>
      <c r="D15" s="2061"/>
      <c r="E15" s="2061"/>
      <c r="F15" s="1685" t="s">
        <v>251</v>
      </c>
      <c r="G15" s="1686"/>
      <c r="H15" s="1686"/>
      <c r="I15" s="1686"/>
      <c r="J15" s="1686"/>
      <c r="K15" s="2054"/>
      <c r="L15" s="2048" t="s">
        <v>330</v>
      </c>
      <c r="M15" s="2049"/>
      <c r="N15" s="2050"/>
      <c r="O15" s="2060" t="s">
        <v>325</v>
      </c>
      <c r="P15" s="2061"/>
      <c r="Q15" s="2061"/>
      <c r="R15" s="1685" t="s">
        <v>251</v>
      </c>
      <c r="S15" s="1686"/>
      <c r="T15" s="1686"/>
      <c r="U15" s="1686"/>
      <c r="V15" s="1686"/>
      <c r="W15" s="1687"/>
      <c r="X15" s="2069"/>
      <c r="Y15" s="1564"/>
      <c r="Z15" s="2070"/>
      <c r="AK15" s="542"/>
      <c r="AL15" s="2079" t="s">
        <v>469</v>
      </c>
      <c r="AM15" s="2080" t="s">
        <v>1255</v>
      </c>
      <c r="AN15" s="2080"/>
      <c r="AO15" s="2080"/>
      <c r="AP15" s="2080"/>
      <c r="AQ15" s="2080"/>
      <c r="AR15" s="2080"/>
      <c r="AS15" s="2080"/>
      <c r="AT15" s="2080"/>
      <c r="AU15" s="2080"/>
      <c r="AV15" s="2080"/>
      <c r="AW15" s="2080"/>
      <c r="AX15" s="670"/>
      <c r="BA15" s="54"/>
      <c r="BB15" s="54"/>
      <c r="CH15" s="79"/>
      <c r="CI15" s="79"/>
      <c r="CJ15" s="79"/>
      <c r="CK15" s="79"/>
      <c r="CL15" s="79"/>
    </row>
    <row r="16" spans="1:92" ht="15.75" customHeight="1">
      <c r="A16" s="537"/>
      <c r="B16" s="54"/>
      <c r="C16" s="1772"/>
      <c r="D16" s="1773"/>
      <c r="E16" s="1773"/>
      <c r="F16" s="2055" t="s">
        <v>49</v>
      </c>
      <c r="G16" s="1773"/>
      <c r="H16" s="1773"/>
      <c r="I16" s="2055" t="s">
        <v>1437</v>
      </c>
      <c r="J16" s="1773"/>
      <c r="K16" s="1774"/>
      <c r="L16" s="2052"/>
      <c r="M16" s="2052"/>
      <c r="N16" s="2053"/>
      <c r="O16" s="1772"/>
      <c r="P16" s="1773"/>
      <c r="Q16" s="1773"/>
      <c r="R16" s="2055" t="s">
        <v>49</v>
      </c>
      <c r="S16" s="1773"/>
      <c r="T16" s="1773"/>
      <c r="U16" s="2055" t="s">
        <v>1437</v>
      </c>
      <c r="V16" s="1773"/>
      <c r="W16" s="2081"/>
      <c r="X16" s="2071"/>
      <c r="Y16" s="1668"/>
      <c r="Z16" s="2072"/>
      <c r="AK16" s="542"/>
      <c r="AL16" s="2079"/>
      <c r="AM16" s="2080"/>
      <c r="AN16" s="2080"/>
      <c r="AO16" s="2080"/>
      <c r="AP16" s="2080"/>
      <c r="AQ16" s="2080"/>
      <c r="AR16" s="2080"/>
      <c r="AS16" s="2080"/>
      <c r="AT16" s="2080"/>
      <c r="AU16" s="2080"/>
      <c r="AV16" s="2080"/>
      <c r="AW16" s="2080"/>
      <c r="AX16" s="670"/>
      <c r="BA16" s="54"/>
      <c r="BB16" s="54"/>
      <c r="CH16" s="79"/>
      <c r="CI16" s="79"/>
      <c r="CJ16" s="79"/>
      <c r="CK16" s="79"/>
      <c r="CL16" s="79"/>
    </row>
    <row r="17" spans="1:117" ht="15.75" customHeight="1">
      <c r="A17" s="537"/>
      <c r="B17" s="54"/>
      <c r="C17" s="2073">
        <v>1</v>
      </c>
      <c r="D17" s="2074"/>
      <c r="E17" s="2074"/>
      <c r="F17" s="2075"/>
      <c r="G17" s="2074"/>
      <c r="H17" s="2074"/>
      <c r="I17" s="2075"/>
      <c r="J17" s="2074"/>
      <c r="K17" s="2076"/>
      <c r="L17" s="2092"/>
      <c r="M17" s="2092"/>
      <c r="N17" s="2093"/>
      <c r="O17" s="2074">
        <v>1</v>
      </c>
      <c r="P17" s="2074"/>
      <c r="Q17" s="2074"/>
      <c r="R17" s="2045"/>
      <c r="S17" s="2039"/>
      <c r="T17" s="2039"/>
      <c r="U17" s="2045"/>
      <c r="V17" s="2039"/>
      <c r="W17" s="2047"/>
      <c r="X17" s="2084">
        <f>C11+E11+G11+L11+O11+R11+U11+X11+AD11+AG11+AJ11+AM11+AP11+AS11+C17+F17+I17+O17+R17+U17</f>
        <v>16</v>
      </c>
      <c r="Y17" s="2085"/>
      <c r="Z17" s="2086"/>
      <c r="AK17" s="542"/>
      <c r="AL17" s="2079"/>
      <c r="AM17" s="2080"/>
      <c r="AN17" s="2080"/>
      <c r="AO17" s="2080"/>
      <c r="AP17" s="2080"/>
      <c r="AQ17" s="2080"/>
      <c r="AR17" s="2080"/>
      <c r="AS17" s="2080"/>
      <c r="AT17" s="2080"/>
      <c r="AU17" s="2080"/>
      <c r="AV17" s="2080"/>
      <c r="AW17" s="2080"/>
      <c r="AX17" s="1334"/>
      <c r="BA17" s="1335"/>
      <c r="BB17" s="549"/>
      <c r="BC17" s="549"/>
      <c r="BD17" s="549"/>
      <c r="BE17" s="550"/>
      <c r="BF17" s="550"/>
      <c r="BG17" s="549"/>
      <c r="BH17" s="549"/>
      <c r="BI17" s="549"/>
      <c r="BJ17" s="549"/>
      <c r="BK17" s="549"/>
      <c r="BL17" s="549"/>
      <c r="CH17" s="82"/>
      <c r="CI17" s="82"/>
      <c r="CJ17" s="82"/>
      <c r="CK17" s="82"/>
      <c r="CL17" s="82"/>
    </row>
    <row r="18" spans="1:117" ht="15.75" customHeight="1">
      <c r="A18" s="537"/>
      <c r="B18" s="54"/>
      <c r="C18" s="1845"/>
      <c r="D18" s="2040"/>
      <c r="E18" s="2040"/>
      <c r="F18" s="2046"/>
      <c r="G18" s="2040"/>
      <c r="H18" s="2040"/>
      <c r="I18" s="2046"/>
      <c r="J18" s="2040"/>
      <c r="K18" s="2063"/>
      <c r="L18" s="2094"/>
      <c r="M18" s="2094"/>
      <c r="N18" s="2095"/>
      <c r="O18" s="2040"/>
      <c r="P18" s="2040"/>
      <c r="Q18" s="2040"/>
      <c r="R18" s="2046"/>
      <c r="S18" s="2040"/>
      <c r="T18" s="2040"/>
      <c r="U18" s="2046"/>
      <c r="V18" s="2040"/>
      <c r="W18" s="1846"/>
      <c r="X18" s="1849"/>
      <c r="Y18" s="2087"/>
      <c r="Z18" s="1850"/>
      <c r="AK18" s="542"/>
      <c r="AM18" s="2080"/>
      <c r="AN18" s="2080"/>
      <c r="AO18" s="2080"/>
      <c r="AP18" s="2080"/>
      <c r="AQ18" s="2080"/>
      <c r="AR18" s="2080"/>
      <c r="AS18" s="2080"/>
      <c r="AT18" s="2080"/>
      <c r="AU18" s="2080"/>
      <c r="AV18" s="2080"/>
      <c r="AW18" s="2080"/>
      <c r="AX18" s="1334"/>
      <c r="BA18" s="1336"/>
      <c r="BB18" s="549"/>
      <c r="BC18" s="549"/>
      <c r="BD18" s="549"/>
      <c r="BE18" s="550"/>
      <c r="BF18" s="550"/>
      <c r="BG18" s="549"/>
      <c r="BH18" s="549"/>
      <c r="BI18" s="549"/>
      <c r="BJ18" s="549"/>
      <c r="BK18" s="549"/>
      <c r="BL18" s="549"/>
      <c r="CH18" s="584"/>
      <c r="CI18" s="584"/>
      <c r="CJ18" s="584"/>
      <c r="CK18" s="584"/>
      <c r="CL18" s="584"/>
    </row>
    <row r="19" spans="1:117" ht="15.75" customHeight="1">
      <c r="A19" s="537"/>
      <c r="B19" s="54"/>
      <c r="C19" s="530"/>
      <c r="D19" s="555"/>
      <c r="E19" s="555"/>
      <c r="F19" s="555"/>
      <c r="AK19" s="542"/>
      <c r="AM19" s="2080"/>
      <c r="AN19" s="2080"/>
      <c r="AO19" s="2080"/>
      <c r="AP19" s="2080"/>
      <c r="AQ19" s="2080"/>
      <c r="AR19" s="2080"/>
      <c r="AS19" s="2080"/>
      <c r="AT19" s="2080"/>
      <c r="AU19" s="2080"/>
      <c r="AV19" s="2080"/>
      <c r="AW19" s="2080"/>
      <c r="AX19" s="1334"/>
      <c r="BA19" s="1337"/>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row>
    <row r="20" spans="1:117" ht="14.1" customHeight="1">
      <c r="A20" s="537"/>
      <c r="B20" s="54"/>
      <c r="C20" s="2088" t="s">
        <v>152</v>
      </c>
      <c r="D20" s="2089"/>
      <c r="E20" s="2089"/>
      <c r="F20" s="2089"/>
      <c r="G20" s="2089"/>
      <c r="H20" s="2089"/>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557"/>
      <c r="AK20" s="557"/>
      <c r="AL20" s="558"/>
      <c r="AM20" s="559"/>
      <c r="AN20" s="557"/>
      <c r="AO20" s="557"/>
      <c r="AP20" s="557"/>
      <c r="AQ20" s="557"/>
      <c r="AR20" s="557"/>
      <c r="AS20" s="557"/>
      <c r="AT20" s="557"/>
      <c r="AU20" s="557"/>
      <c r="AV20" s="557"/>
      <c r="AW20" s="560"/>
      <c r="AX20" s="1334"/>
      <c r="AZ20" s="1338"/>
      <c r="BA20" s="54"/>
      <c r="BO20" s="54"/>
      <c r="BP20" s="54"/>
      <c r="BQ20" s="54"/>
      <c r="BR20" s="54"/>
      <c r="BS20" s="54"/>
      <c r="BT20" s="54"/>
      <c r="BU20" s="54"/>
      <c r="BV20" s="54"/>
      <c r="BW20" s="54"/>
      <c r="BX20" s="847"/>
      <c r="BY20" s="847"/>
      <c r="BZ20" s="847"/>
      <c r="CA20" s="54"/>
      <c r="CB20" s="54"/>
      <c r="CC20" s="54"/>
      <c r="CD20" s="54"/>
      <c r="CE20" s="54"/>
      <c r="CF20" s="54"/>
      <c r="CG20" s="54"/>
      <c r="CH20" s="54"/>
      <c r="CI20" s="54"/>
      <c r="CJ20" s="54"/>
      <c r="CK20" s="54"/>
      <c r="CL20" s="54"/>
    </row>
    <row r="21" spans="1:117" ht="14.1" customHeight="1">
      <c r="A21" s="537"/>
      <c r="B21" s="54"/>
      <c r="C21" s="2090" t="s">
        <v>457</v>
      </c>
      <c r="D21" s="1675"/>
      <c r="E21" s="1815" t="s">
        <v>939</v>
      </c>
      <c r="F21" s="1815"/>
      <c r="G21" s="1815"/>
      <c r="H21" s="1815"/>
      <c r="I21" s="1815"/>
      <c r="J21" s="1815"/>
      <c r="K21" s="1815"/>
      <c r="L21" s="1815"/>
      <c r="M21" s="1815"/>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c r="AL21" s="1815"/>
      <c r="AM21" s="1815"/>
      <c r="AN21" s="1815"/>
      <c r="AO21" s="1815"/>
      <c r="AP21" s="1815"/>
      <c r="AQ21" s="1815"/>
      <c r="AR21" s="1815"/>
      <c r="AS21" s="1815"/>
      <c r="AT21" s="1815"/>
      <c r="AU21" s="1815"/>
      <c r="AV21" s="1815"/>
      <c r="AW21" s="561"/>
      <c r="AX21" s="1339"/>
      <c r="AY21" s="1340"/>
      <c r="BA21" s="54"/>
      <c r="BO21" s="54"/>
      <c r="BP21" s="54"/>
      <c r="BQ21" s="54"/>
      <c r="BR21" s="54"/>
      <c r="BS21" s="54"/>
      <c r="BT21" s="54"/>
      <c r="BU21" s="54"/>
      <c r="BV21" s="54"/>
      <c r="BW21" s="54"/>
      <c r="BX21" s="638"/>
      <c r="BY21" s="638"/>
      <c r="BZ21" s="638"/>
      <c r="CA21" s="54"/>
      <c r="CB21" s="54"/>
      <c r="CC21" s="54"/>
      <c r="CD21" s="54"/>
      <c r="CE21" s="54"/>
      <c r="CF21" s="54"/>
      <c r="CG21" s="54"/>
      <c r="CH21" s="54"/>
      <c r="CI21" s="54"/>
      <c r="CJ21" s="54"/>
      <c r="CK21" s="54"/>
      <c r="CL21" s="54"/>
    </row>
    <row r="22" spans="1:117" ht="14.1" customHeight="1">
      <c r="A22" s="537"/>
      <c r="B22" s="54"/>
      <c r="C22" s="2090" t="s">
        <v>404</v>
      </c>
      <c r="D22" s="1675"/>
      <c r="E22" s="2091" t="s">
        <v>1197</v>
      </c>
      <c r="F22" s="2091"/>
      <c r="G22" s="2091"/>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561"/>
      <c r="AX22" s="1330"/>
      <c r="AY22" s="751"/>
      <c r="AZ22" s="553"/>
      <c r="BA22" s="54"/>
      <c r="BO22" s="54"/>
      <c r="BP22" s="54"/>
      <c r="BQ22" s="54"/>
      <c r="BR22" s="54"/>
      <c r="BS22" s="54"/>
      <c r="BT22" s="54"/>
      <c r="BU22" s="54"/>
      <c r="BV22" s="54"/>
      <c r="BW22" s="54"/>
      <c r="BX22" s="638"/>
      <c r="BY22" s="638"/>
      <c r="BZ22" s="638"/>
      <c r="CA22" s="54"/>
      <c r="CB22" s="54"/>
      <c r="CC22" s="54"/>
      <c r="CD22" s="54"/>
      <c r="CE22" s="54"/>
      <c r="CF22" s="54"/>
      <c r="CG22" s="54"/>
      <c r="CH22" s="54"/>
      <c r="CI22" s="54"/>
      <c r="CJ22" s="54"/>
      <c r="CK22" s="54"/>
      <c r="CL22" s="54"/>
    </row>
    <row r="23" spans="1:117" ht="14.1" customHeight="1">
      <c r="A23" s="537"/>
      <c r="C23" s="562"/>
      <c r="D23" s="2082" t="s">
        <v>768</v>
      </c>
      <c r="E23" s="2082"/>
      <c r="F23" s="1815" t="s">
        <v>1198</v>
      </c>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c r="AL23" s="1815"/>
      <c r="AM23" s="1815"/>
      <c r="AN23" s="1815"/>
      <c r="AO23" s="1815"/>
      <c r="AP23" s="1815"/>
      <c r="AQ23" s="1815"/>
      <c r="AR23" s="1815"/>
      <c r="AS23" s="1815"/>
      <c r="AT23" s="1815"/>
      <c r="AU23" s="1815"/>
      <c r="AV23" s="1815"/>
      <c r="AW23" s="561"/>
      <c r="AX23" s="1330"/>
      <c r="AY23" s="751"/>
      <c r="AZ23" s="553"/>
      <c r="BA23" s="54"/>
      <c r="BD23" s="596"/>
      <c r="BE23" s="596"/>
      <c r="BF23" s="596"/>
      <c r="BG23" s="596"/>
      <c r="BH23" s="596"/>
      <c r="BI23" s="596"/>
      <c r="BJ23" s="596"/>
      <c r="BK23" s="596"/>
      <c r="BL23" s="596"/>
      <c r="BM23" s="596"/>
      <c r="BN23" s="596"/>
      <c r="BO23" s="596"/>
      <c r="BP23" s="596"/>
      <c r="BQ23" s="596"/>
      <c r="BR23" s="596"/>
      <c r="BS23" s="596"/>
      <c r="BT23" s="596"/>
      <c r="BU23" s="596"/>
      <c r="BV23" s="596"/>
      <c r="BW23" s="596"/>
      <c r="BX23" s="596"/>
      <c r="BY23" s="596"/>
      <c r="BZ23" s="596"/>
      <c r="CA23" s="596"/>
      <c r="CB23" s="596"/>
      <c r="CC23" s="596"/>
      <c r="CD23" s="596"/>
      <c r="CE23" s="596"/>
      <c r="CF23" s="596"/>
      <c r="CG23" s="596"/>
      <c r="CH23" s="596"/>
      <c r="CI23" s="54"/>
      <c r="CJ23" s="54"/>
      <c r="CK23" s="54"/>
      <c r="CL23" s="54"/>
    </row>
    <row r="24" spans="1:117" ht="14.1" customHeight="1">
      <c r="A24" s="537"/>
      <c r="B24" s="564"/>
      <c r="C24" s="562"/>
      <c r="E24" s="137"/>
      <c r="F24" s="531" t="s">
        <v>127</v>
      </c>
      <c r="G24" s="2083" t="s">
        <v>1438</v>
      </c>
      <c r="H24" s="2083"/>
      <c r="I24" s="2083"/>
      <c r="J24" s="2083"/>
      <c r="K24" s="2083"/>
      <c r="L24" s="2083"/>
      <c r="M24" s="2083"/>
      <c r="N24" s="2083"/>
      <c r="O24" s="2083"/>
      <c r="P24" s="2083"/>
      <c r="Q24" s="2083"/>
      <c r="R24" s="2083"/>
      <c r="S24" s="2083"/>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c r="AT24" s="2083"/>
      <c r="AU24" s="2083"/>
      <c r="AV24" s="2083"/>
      <c r="AW24" s="565"/>
      <c r="AX24" s="1330"/>
      <c r="AY24" s="751"/>
      <c r="AZ24" s="553"/>
      <c r="BA24" s="54"/>
      <c r="BD24" s="596"/>
      <c r="BE24" s="596"/>
      <c r="BF24" s="596"/>
      <c r="BG24" s="596"/>
      <c r="BH24" s="596"/>
      <c r="BI24" s="596"/>
      <c r="BJ24" s="596"/>
      <c r="BK24" s="596"/>
      <c r="BL24" s="596"/>
      <c r="BM24" s="596"/>
      <c r="BN24" s="596"/>
      <c r="BO24" s="596"/>
      <c r="BP24" s="596"/>
      <c r="BQ24" s="596"/>
      <c r="BR24" s="596"/>
      <c r="BS24" s="596"/>
      <c r="BT24" s="596"/>
      <c r="BU24" s="596"/>
      <c r="BV24" s="596"/>
      <c r="BW24" s="596"/>
      <c r="BX24" s="596"/>
      <c r="BY24" s="596"/>
      <c r="BZ24" s="596"/>
      <c r="CA24" s="596"/>
      <c r="CB24" s="596"/>
      <c r="CC24" s="596"/>
      <c r="CD24" s="596"/>
      <c r="CE24" s="596"/>
      <c r="CF24" s="596"/>
      <c r="CG24" s="596"/>
      <c r="CH24" s="596"/>
      <c r="CI24" s="54"/>
      <c r="CJ24" s="54"/>
      <c r="CK24" s="54"/>
      <c r="CL24" s="54"/>
    </row>
    <row r="25" spans="1:117" ht="14.1" customHeight="1">
      <c r="A25" s="537"/>
      <c r="C25" s="566"/>
      <c r="D25" s="2082" t="s">
        <v>1200</v>
      </c>
      <c r="E25" s="2082"/>
      <c r="F25" s="1815" t="s">
        <v>1199</v>
      </c>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1815"/>
      <c r="AG25" s="1815"/>
      <c r="AH25" s="1815"/>
      <c r="AI25" s="1815"/>
      <c r="AJ25" s="1815"/>
      <c r="AK25" s="1815"/>
      <c r="AL25" s="1815"/>
      <c r="AM25" s="1815"/>
      <c r="AN25" s="1815"/>
      <c r="AO25" s="1815"/>
      <c r="AP25" s="1815"/>
      <c r="AQ25" s="1815"/>
      <c r="AR25" s="1815"/>
      <c r="AS25" s="1815"/>
      <c r="AT25" s="1815"/>
      <c r="AU25" s="1815"/>
      <c r="AV25" s="1815"/>
      <c r="AW25" s="561"/>
      <c r="AX25" s="1330"/>
      <c r="AY25" s="751"/>
      <c r="AZ25" s="1341"/>
      <c r="BA25" s="54"/>
      <c r="BD25" s="596"/>
      <c r="BE25" s="596"/>
      <c r="BF25" s="596"/>
      <c r="BG25" s="596"/>
      <c r="BH25" s="596"/>
      <c r="BI25" s="596"/>
      <c r="BJ25" s="596"/>
      <c r="BK25" s="596"/>
      <c r="BL25" s="596"/>
      <c r="BM25" s="596"/>
      <c r="BN25" s="596"/>
      <c r="BO25" s="596"/>
      <c r="BP25" s="596"/>
      <c r="BQ25" s="596"/>
      <c r="BR25" s="596"/>
      <c r="BS25" s="596"/>
      <c r="BT25" s="596"/>
      <c r="BU25" s="596"/>
      <c r="BV25" s="596"/>
      <c r="BW25" s="596"/>
      <c r="BX25" s="596"/>
      <c r="BY25" s="596"/>
      <c r="BZ25" s="596"/>
      <c r="CA25" s="596"/>
      <c r="CB25" s="596"/>
      <c r="CC25" s="596"/>
      <c r="CD25" s="596"/>
      <c r="CE25" s="596"/>
      <c r="CF25" s="596"/>
      <c r="CG25" s="596"/>
      <c r="CH25" s="596"/>
      <c r="CI25" s="54"/>
      <c r="CJ25" s="54"/>
      <c r="CK25" s="54"/>
      <c r="CL25" s="54"/>
    </row>
    <row r="26" spans="1:117" ht="14.1" customHeight="1">
      <c r="A26" s="537"/>
      <c r="B26" s="564"/>
      <c r="C26" s="562"/>
      <c r="F26" s="563" t="s">
        <v>127</v>
      </c>
      <c r="G26" s="1815" t="s">
        <v>331</v>
      </c>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c r="AG26" s="1815"/>
      <c r="AH26" s="1815"/>
      <c r="AI26" s="1815"/>
      <c r="AJ26" s="1815"/>
      <c r="AK26" s="1815"/>
      <c r="AL26" s="1815"/>
      <c r="AM26" s="1815"/>
      <c r="AN26" s="1815"/>
      <c r="AO26" s="1815"/>
      <c r="AP26" s="1815"/>
      <c r="AQ26" s="1815"/>
      <c r="AR26" s="1815"/>
      <c r="AS26" s="1815"/>
      <c r="AT26" s="1815"/>
      <c r="AU26" s="1815"/>
      <c r="AV26" s="1815"/>
      <c r="AW26" s="561"/>
      <c r="AX26" s="1330"/>
      <c r="AY26" s="751"/>
      <c r="AZ26" s="1342"/>
      <c r="BA26" s="54"/>
      <c r="BB26" s="54"/>
      <c r="BC26" s="54"/>
      <c r="BD26" s="596"/>
      <c r="BE26" s="596"/>
      <c r="BF26" s="596"/>
      <c r="BG26" s="596"/>
      <c r="BH26" s="596"/>
      <c r="BI26" s="596"/>
      <c r="BJ26" s="596"/>
      <c r="BK26" s="596"/>
      <c r="BL26" s="596"/>
      <c r="BM26" s="596"/>
      <c r="BN26" s="596"/>
      <c r="BO26" s="596"/>
      <c r="BP26" s="596"/>
      <c r="BQ26" s="596"/>
      <c r="BR26" s="596"/>
      <c r="BS26" s="596"/>
      <c r="BT26" s="596"/>
      <c r="BU26" s="596"/>
      <c r="BV26" s="596"/>
      <c r="BW26" s="596"/>
      <c r="BX26" s="596"/>
      <c r="BY26" s="596"/>
      <c r="BZ26" s="596"/>
      <c r="CA26" s="596"/>
      <c r="CB26" s="596"/>
      <c r="CC26" s="596"/>
      <c r="CD26" s="596"/>
      <c r="CE26" s="596"/>
      <c r="CF26" s="596"/>
      <c r="CG26" s="596"/>
      <c r="CH26" s="596"/>
      <c r="CI26" s="54"/>
      <c r="CJ26" s="54"/>
      <c r="CK26" s="54"/>
      <c r="CL26" s="54"/>
    </row>
    <row r="27" spans="1:117" ht="13.5" customHeight="1">
      <c r="A27" s="537"/>
      <c r="C27" s="562"/>
      <c r="D27" s="2082" t="s">
        <v>1202</v>
      </c>
      <c r="E27" s="2082"/>
      <c r="F27" s="1815" t="s">
        <v>1201</v>
      </c>
      <c r="G27" s="1815"/>
      <c r="H27" s="1815"/>
      <c r="I27" s="1815"/>
      <c r="J27" s="1815"/>
      <c r="K27" s="1815"/>
      <c r="L27" s="1815"/>
      <c r="M27" s="1815"/>
      <c r="N27" s="1815"/>
      <c r="O27" s="1815"/>
      <c r="P27" s="1815"/>
      <c r="Q27" s="1815"/>
      <c r="R27" s="1815"/>
      <c r="S27" s="1815"/>
      <c r="T27" s="1815"/>
      <c r="U27" s="1815"/>
      <c r="V27" s="1815"/>
      <c r="W27" s="1815"/>
      <c r="X27" s="1815"/>
      <c r="Y27" s="1815"/>
      <c r="Z27" s="1815"/>
      <c r="AA27" s="1815"/>
      <c r="AB27" s="1815"/>
      <c r="AC27" s="1815"/>
      <c r="AD27" s="1815"/>
      <c r="AE27" s="1815"/>
      <c r="AF27" s="1815"/>
      <c r="AG27" s="1815"/>
      <c r="AH27" s="1815"/>
      <c r="AI27" s="1815"/>
      <c r="AJ27" s="1815"/>
      <c r="AK27" s="1815"/>
      <c r="AL27" s="1815"/>
      <c r="AM27" s="1815"/>
      <c r="AN27" s="1815"/>
      <c r="AO27" s="1815"/>
      <c r="AP27" s="1815"/>
      <c r="AQ27" s="1815"/>
      <c r="AR27" s="1815"/>
      <c r="AS27" s="1815"/>
      <c r="AT27" s="1815"/>
      <c r="AU27" s="1815"/>
      <c r="AV27" s="1815"/>
      <c r="AW27" s="561"/>
      <c r="AX27" s="1330"/>
      <c r="BA27" s="54"/>
      <c r="CH27" s="638"/>
      <c r="CI27" s="638"/>
      <c r="CJ27" s="638"/>
      <c r="CK27" s="638"/>
      <c r="CL27" s="638"/>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row>
    <row r="28" spans="1:117" ht="13.5" customHeight="1">
      <c r="A28" s="537"/>
      <c r="C28" s="562"/>
      <c r="F28" s="563" t="s">
        <v>127</v>
      </c>
      <c r="G28" s="2097" t="s">
        <v>1639</v>
      </c>
      <c r="H28" s="2097"/>
      <c r="I28" s="2097"/>
      <c r="J28" s="2097"/>
      <c r="K28" s="2097"/>
      <c r="L28" s="2097"/>
      <c r="M28" s="2097"/>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c r="AL28" s="2097"/>
      <c r="AM28" s="2097"/>
      <c r="AN28" s="2097"/>
      <c r="AO28" s="2097"/>
      <c r="AP28" s="2097"/>
      <c r="AQ28" s="2097"/>
      <c r="AR28" s="2097"/>
      <c r="AS28" s="2097"/>
      <c r="AT28" s="2097"/>
      <c r="AU28" s="2097"/>
      <c r="AV28" s="2097"/>
      <c r="AW28" s="561"/>
      <c r="AX28" s="1343"/>
      <c r="AY28" s="638"/>
      <c r="AZ28" s="1344"/>
      <c r="BA28" s="54"/>
      <c r="CH28" s="638"/>
      <c r="CI28" s="638"/>
      <c r="CJ28" s="638"/>
      <c r="CK28" s="638"/>
      <c r="CL28" s="638"/>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row>
    <row r="29" spans="1:117" ht="14.1" customHeight="1">
      <c r="A29" s="537"/>
      <c r="B29" s="564"/>
      <c r="C29" s="562"/>
      <c r="G29" s="2097"/>
      <c r="H29" s="2097"/>
      <c r="I29" s="2097"/>
      <c r="J29" s="2097"/>
      <c r="K29" s="2097"/>
      <c r="L29" s="2097"/>
      <c r="M29" s="2097"/>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c r="AL29" s="2097"/>
      <c r="AM29" s="2097"/>
      <c r="AN29" s="2097"/>
      <c r="AO29" s="2097"/>
      <c r="AP29" s="2097"/>
      <c r="AQ29" s="2097"/>
      <c r="AR29" s="2097"/>
      <c r="AS29" s="2097"/>
      <c r="AT29" s="2097"/>
      <c r="AU29" s="2097"/>
      <c r="AV29" s="2097"/>
      <c r="AW29" s="567"/>
      <c r="AX29" s="1345"/>
      <c r="AY29" s="638"/>
      <c r="AZ29" s="54"/>
      <c r="BA29" s="54"/>
      <c r="BF29" s="54"/>
      <c r="BG29" s="54"/>
      <c r="BH29" s="54"/>
      <c r="BI29" s="1346"/>
      <c r="BJ29" s="1346"/>
      <c r="BK29" s="1346"/>
      <c r="CK29" s="638"/>
      <c r="CL29" s="638"/>
      <c r="CM29" s="724"/>
      <c r="CN29" s="724"/>
      <c r="CO29" s="724"/>
    </row>
    <row r="30" spans="1:117" ht="14.1" customHeight="1">
      <c r="A30" s="537"/>
      <c r="C30" s="2098" t="s">
        <v>713</v>
      </c>
      <c r="D30" s="2082"/>
      <c r="E30" s="2091" t="s">
        <v>1640</v>
      </c>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568"/>
      <c r="AX30" s="670"/>
      <c r="BF30" s="54"/>
      <c r="BG30" s="54"/>
      <c r="BH30" s="54"/>
      <c r="BI30" s="1346"/>
      <c r="BJ30" s="1346"/>
      <c r="BK30" s="1346"/>
      <c r="CK30" s="54"/>
      <c r="CL30" s="54"/>
    </row>
    <row r="31" spans="1:117" ht="14.1" customHeight="1">
      <c r="A31" s="537"/>
      <c r="C31" s="2098" t="s">
        <v>1203</v>
      </c>
      <c r="D31" s="2082"/>
      <c r="E31" s="2000" t="s">
        <v>1641</v>
      </c>
      <c r="F31" s="2000"/>
      <c r="G31" s="2000"/>
      <c r="H31" s="2000"/>
      <c r="I31" s="2000"/>
      <c r="J31" s="2000"/>
      <c r="K31" s="2000"/>
      <c r="L31" s="2000"/>
      <c r="M31" s="2000"/>
      <c r="N31" s="2000"/>
      <c r="O31" s="2000"/>
      <c r="P31" s="2000"/>
      <c r="Q31" s="2000"/>
      <c r="R31" s="2000"/>
      <c r="S31" s="2000"/>
      <c r="T31" s="2000"/>
      <c r="U31" s="2000"/>
      <c r="V31" s="2000"/>
      <c r="W31" s="2000"/>
      <c r="X31" s="2000"/>
      <c r="Y31" s="2000"/>
      <c r="Z31" s="2000"/>
      <c r="AA31" s="2000"/>
      <c r="AB31" s="2000"/>
      <c r="AC31" s="2000"/>
      <c r="AD31" s="2000"/>
      <c r="AE31" s="2000"/>
      <c r="AF31" s="2000"/>
      <c r="AG31" s="2000"/>
      <c r="AH31" s="2000"/>
      <c r="AI31" s="2000"/>
      <c r="AJ31" s="2000"/>
      <c r="AK31" s="2000"/>
      <c r="AL31" s="2000"/>
      <c r="AM31" s="2000"/>
      <c r="AN31" s="2000"/>
      <c r="AO31" s="2000"/>
      <c r="AP31" s="2000"/>
      <c r="AQ31" s="2000"/>
      <c r="AR31" s="2000"/>
      <c r="AS31" s="2000"/>
      <c r="AT31" s="2000"/>
      <c r="AU31" s="2000"/>
      <c r="AV31" s="2000"/>
      <c r="AW31" s="568"/>
      <c r="AX31" s="670"/>
      <c r="BF31" s="54"/>
      <c r="BG31" s="54"/>
      <c r="BH31" s="54"/>
      <c r="BI31" s="1346"/>
      <c r="BJ31" s="1346"/>
      <c r="BK31" s="1346"/>
      <c r="BX31" s="54"/>
      <c r="BY31" s="54"/>
      <c r="BZ31" s="54"/>
      <c r="CA31" s="54"/>
      <c r="CB31" s="54"/>
      <c r="CC31" s="54"/>
      <c r="CD31" s="54"/>
      <c r="CE31" s="54"/>
      <c r="CF31" s="54"/>
      <c r="CG31" s="54"/>
      <c r="CH31" s="54"/>
      <c r="CI31" s="54"/>
      <c r="CJ31" s="54"/>
      <c r="CK31" s="54"/>
      <c r="CL31" s="54"/>
    </row>
    <row r="32" spans="1:117" ht="14.1" customHeight="1">
      <c r="A32" s="537"/>
      <c r="C32" s="562"/>
      <c r="E32" s="2000"/>
      <c r="F32" s="2000"/>
      <c r="G32" s="2000"/>
      <c r="H32" s="2000"/>
      <c r="I32" s="2000"/>
      <c r="J32" s="2000"/>
      <c r="K32" s="2000"/>
      <c r="L32" s="2000"/>
      <c r="M32" s="2000"/>
      <c r="N32" s="2000"/>
      <c r="O32" s="2000"/>
      <c r="P32" s="2000"/>
      <c r="Q32" s="2000"/>
      <c r="R32" s="2000"/>
      <c r="S32" s="2000"/>
      <c r="T32" s="2000"/>
      <c r="U32" s="2000"/>
      <c r="V32" s="2000"/>
      <c r="W32" s="2000"/>
      <c r="X32" s="2000"/>
      <c r="Y32" s="2000"/>
      <c r="Z32" s="2000"/>
      <c r="AA32" s="2000"/>
      <c r="AB32" s="2000"/>
      <c r="AC32" s="2000"/>
      <c r="AD32" s="2000"/>
      <c r="AE32" s="2000"/>
      <c r="AF32" s="2000"/>
      <c r="AG32" s="2000"/>
      <c r="AH32" s="2000"/>
      <c r="AI32" s="2000"/>
      <c r="AJ32" s="2000"/>
      <c r="AK32" s="2000"/>
      <c r="AL32" s="2000"/>
      <c r="AM32" s="2000"/>
      <c r="AN32" s="2000"/>
      <c r="AO32" s="2000"/>
      <c r="AP32" s="2000"/>
      <c r="AQ32" s="2000"/>
      <c r="AR32" s="2000"/>
      <c r="AS32" s="2000"/>
      <c r="AT32" s="2000"/>
      <c r="AU32" s="2000"/>
      <c r="AV32" s="2000"/>
      <c r="AW32" s="568"/>
      <c r="AX32" s="1330"/>
      <c r="BF32" s="54"/>
      <c r="BG32" s="54"/>
      <c r="BH32" s="54"/>
      <c r="BI32" s="1346"/>
      <c r="BJ32" s="1346"/>
      <c r="BK32" s="1346"/>
      <c r="BX32" s="54"/>
      <c r="BY32" s="54"/>
      <c r="BZ32" s="54"/>
      <c r="CA32" s="54"/>
      <c r="CB32" s="54"/>
      <c r="CC32" s="54"/>
      <c r="CD32" s="54"/>
      <c r="CE32" s="54"/>
      <c r="CF32" s="54"/>
      <c r="CG32" s="54"/>
      <c r="CH32" s="54"/>
      <c r="CI32" s="54"/>
      <c r="CJ32" s="54"/>
      <c r="CK32" s="54"/>
      <c r="CL32" s="54"/>
    </row>
    <row r="33" spans="1:90" ht="14.1" customHeight="1">
      <c r="A33" s="537"/>
      <c r="C33" s="2098" t="s">
        <v>411</v>
      </c>
      <c r="D33" s="2082"/>
      <c r="E33" s="2097" t="s">
        <v>1439</v>
      </c>
      <c r="F33" s="2097"/>
      <c r="G33" s="2097"/>
      <c r="H33" s="2097"/>
      <c r="I33" s="2097"/>
      <c r="J33" s="2097"/>
      <c r="K33" s="2097"/>
      <c r="L33" s="2097"/>
      <c r="M33" s="2097"/>
      <c r="N33" s="2097"/>
      <c r="O33" s="2097"/>
      <c r="P33" s="2097"/>
      <c r="Q33" s="2097"/>
      <c r="R33" s="2097"/>
      <c r="S33" s="2097"/>
      <c r="T33" s="2097"/>
      <c r="U33" s="2097"/>
      <c r="V33" s="2097"/>
      <c r="W33" s="2097"/>
      <c r="X33" s="2097"/>
      <c r="Y33" s="2097"/>
      <c r="Z33" s="2097"/>
      <c r="AA33" s="2097"/>
      <c r="AB33" s="2097"/>
      <c r="AC33" s="2097"/>
      <c r="AD33" s="2097"/>
      <c r="AE33" s="2097"/>
      <c r="AF33" s="2097"/>
      <c r="AG33" s="2097"/>
      <c r="AH33" s="2097"/>
      <c r="AI33" s="2097"/>
      <c r="AJ33" s="2097"/>
      <c r="AK33" s="2097"/>
      <c r="AL33" s="2097"/>
      <c r="AM33" s="2097"/>
      <c r="AN33" s="2097"/>
      <c r="AO33" s="2097"/>
      <c r="AP33" s="2097"/>
      <c r="AQ33" s="2097"/>
      <c r="AR33" s="2097"/>
      <c r="AS33" s="2097"/>
      <c r="AT33" s="2097"/>
      <c r="AU33" s="2097"/>
      <c r="AV33" s="2097"/>
      <c r="AW33" s="561"/>
      <c r="AX33" s="670"/>
      <c r="BX33" s="54"/>
      <c r="BY33" s="54"/>
      <c r="BZ33" s="54"/>
      <c r="CA33" s="54"/>
      <c r="CB33" s="54"/>
      <c r="CC33" s="54"/>
      <c r="CD33" s="54"/>
      <c r="CE33" s="54"/>
      <c r="CF33" s="54"/>
      <c r="CG33" s="54"/>
      <c r="CH33" s="54"/>
      <c r="CI33" s="54"/>
      <c r="CJ33" s="54"/>
      <c r="CK33" s="54"/>
      <c r="CL33" s="54"/>
    </row>
    <row r="34" spans="1:90" ht="14.1" customHeight="1">
      <c r="A34" s="66"/>
      <c r="C34" s="569"/>
      <c r="D34" s="54"/>
      <c r="E34" s="2097"/>
      <c r="F34" s="2097"/>
      <c r="G34" s="2097"/>
      <c r="H34" s="2097"/>
      <c r="I34" s="2097"/>
      <c r="J34" s="2097"/>
      <c r="K34" s="2097"/>
      <c r="L34" s="2097"/>
      <c r="M34" s="2097"/>
      <c r="N34" s="2097"/>
      <c r="O34" s="2097"/>
      <c r="P34" s="2097"/>
      <c r="Q34" s="2097"/>
      <c r="R34" s="2097"/>
      <c r="S34" s="2097"/>
      <c r="T34" s="2097"/>
      <c r="U34" s="2097"/>
      <c r="V34" s="2097"/>
      <c r="W34" s="2097"/>
      <c r="X34" s="2097"/>
      <c r="Y34" s="2097"/>
      <c r="Z34" s="2097"/>
      <c r="AA34" s="2097"/>
      <c r="AB34" s="2097"/>
      <c r="AC34" s="2097"/>
      <c r="AD34" s="2097"/>
      <c r="AE34" s="2097"/>
      <c r="AF34" s="2097"/>
      <c r="AG34" s="2097"/>
      <c r="AH34" s="2097"/>
      <c r="AI34" s="2097"/>
      <c r="AJ34" s="2097"/>
      <c r="AK34" s="2097"/>
      <c r="AL34" s="2097"/>
      <c r="AM34" s="2097"/>
      <c r="AN34" s="2097"/>
      <c r="AO34" s="2097"/>
      <c r="AP34" s="2097"/>
      <c r="AQ34" s="2097"/>
      <c r="AR34" s="2097"/>
      <c r="AS34" s="2097"/>
      <c r="AT34" s="2097"/>
      <c r="AU34" s="2097"/>
      <c r="AV34" s="2097"/>
      <c r="AW34" s="561"/>
      <c r="AX34" s="670"/>
      <c r="BX34" s="54"/>
      <c r="BY34" s="54"/>
      <c r="BZ34" s="54"/>
      <c r="CA34" s="54"/>
      <c r="CB34" s="54"/>
      <c r="CC34" s="54"/>
      <c r="CD34" s="54"/>
      <c r="CE34" s="54"/>
      <c r="CF34" s="54"/>
      <c r="CG34" s="54"/>
      <c r="CH34" s="54"/>
      <c r="CI34" s="54"/>
      <c r="CJ34" s="54"/>
      <c r="CK34" s="54"/>
      <c r="CL34" s="54"/>
    </row>
    <row r="35" spans="1:90" ht="14.1" customHeight="1">
      <c r="A35" s="66"/>
      <c r="C35" s="2098" t="s">
        <v>1427</v>
      </c>
      <c r="D35" s="2082"/>
      <c r="E35" s="2091" t="s">
        <v>1570</v>
      </c>
      <c r="F35" s="2091"/>
      <c r="G35" s="2091"/>
      <c r="H35" s="2091"/>
      <c r="I35" s="2091"/>
      <c r="J35" s="2091"/>
      <c r="K35" s="2091"/>
      <c r="L35" s="2091"/>
      <c r="M35" s="2091"/>
      <c r="N35" s="2091"/>
      <c r="O35" s="2091"/>
      <c r="P35" s="2091"/>
      <c r="Q35" s="2091"/>
      <c r="R35" s="2091"/>
      <c r="S35" s="2091"/>
      <c r="T35" s="2091"/>
      <c r="U35" s="2091"/>
      <c r="V35" s="2091"/>
      <c r="W35" s="2091"/>
      <c r="X35" s="2091"/>
      <c r="Y35" s="2091"/>
      <c r="Z35" s="2091"/>
      <c r="AA35" s="2091"/>
      <c r="AB35" s="2091"/>
      <c r="AC35" s="2091"/>
      <c r="AD35" s="2091"/>
      <c r="AE35" s="2091"/>
      <c r="AF35" s="2091"/>
      <c r="AG35" s="2091"/>
      <c r="AH35" s="2091"/>
      <c r="AI35" s="2091"/>
      <c r="AJ35" s="2091"/>
      <c r="AK35" s="2091"/>
      <c r="AL35" s="2091"/>
      <c r="AM35" s="2091"/>
      <c r="AN35" s="2091"/>
      <c r="AO35" s="2091"/>
      <c r="AP35" s="2091"/>
      <c r="AQ35" s="2091"/>
      <c r="AR35" s="2091"/>
      <c r="AS35" s="2091"/>
      <c r="AT35" s="2091"/>
      <c r="AU35" s="2091"/>
      <c r="AV35" s="2091"/>
      <c r="AW35" s="570"/>
      <c r="AX35" s="1343"/>
      <c r="BA35" s="54"/>
      <c r="BX35" s="54"/>
      <c r="BY35" s="54"/>
      <c r="BZ35" s="54"/>
      <c r="CA35" s="54"/>
      <c r="CB35" s="54"/>
      <c r="CC35" s="54"/>
      <c r="CD35" s="54"/>
      <c r="CE35" s="54"/>
      <c r="CF35" s="54"/>
      <c r="CG35" s="54"/>
      <c r="CH35" s="54"/>
      <c r="CI35" s="54"/>
      <c r="CJ35" s="54"/>
      <c r="CK35" s="54"/>
      <c r="CL35" s="54"/>
    </row>
    <row r="36" spans="1:90" ht="14.1" customHeight="1">
      <c r="A36" s="537"/>
      <c r="C36" s="571"/>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3"/>
      <c r="AH36" s="573"/>
      <c r="AI36" s="573"/>
      <c r="AJ36" s="572"/>
      <c r="AK36" s="574"/>
      <c r="AL36" s="575"/>
      <c r="AM36" s="575"/>
      <c r="AN36" s="575"/>
      <c r="AO36" s="575"/>
      <c r="AP36" s="575"/>
      <c r="AQ36" s="575"/>
      <c r="AR36" s="575"/>
      <c r="AS36" s="575"/>
      <c r="AT36" s="575"/>
      <c r="AU36" s="575"/>
      <c r="AV36" s="575"/>
      <c r="AW36" s="576"/>
      <c r="AX36" s="1343"/>
      <c r="BM36" s="54"/>
      <c r="BX36" s="54"/>
      <c r="BY36" s="54"/>
      <c r="BZ36" s="54"/>
      <c r="CA36" s="54"/>
      <c r="CB36" s="54"/>
      <c r="CC36" s="54"/>
      <c r="CD36" s="54"/>
      <c r="CE36" s="54"/>
      <c r="CF36" s="54"/>
      <c r="CG36" s="54"/>
      <c r="CH36" s="54"/>
      <c r="CI36" s="54"/>
      <c r="CJ36" s="54"/>
      <c r="CK36" s="54"/>
      <c r="CL36" s="54"/>
    </row>
    <row r="37" spans="1:90" ht="14.1" customHeight="1">
      <c r="A37" s="53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K37" s="578"/>
      <c r="AL37" s="579"/>
      <c r="AM37" s="579"/>
      <c r="AN37" s="579"/>
      <c r="AO37" s="579"/>
      <c r="AP37" s="579"/>
      <c r="AQ37" s="579"/>
      <c r="AR37" s="579"/>
      <c r="AS37" s="579"/>
      <c r="AT37" s="579"/>
      <c r="AU37" s="579"/>
      <c r="AV37" s="579"/>
      <c r="AW37" s="579"/>
      <c r="AX37" s="1343"/>
      <c r="BM37" s="54"/>
      <c r="BX37" s="54"/>
      <c r="BY37" s="54"/>
      <c r="BZ37" s="54"/>
      <c r="CA37" s="54"/>
      <c r="CB37" s="54"/>
      <c r="CC37" s="54"/>
      <c r="CD37" s="54"/>
      <c r="CE37" s="54"/>
      <c r="CF37" s="54"/>
      <c r="CG37" s="54"/>
      <c r="CH37" s="54"/>
      <c r="CI37" s="54"/>
      <c r="CJ37" s="54"/>
      <c r="CK37" s="54"/>
      <c r="CL37" s="54"/>
    </row>
    <row r="38" spans="1:90" ht="14.1" customHeight="1">
      <c r="A38" s="1814" t="s">
        <v>453</v>
      </c>
      <c r="B38" s="1675"/>
      <c r="C38" s="1815" t="s">
        <v>473</v>
      </c>
      <c r="D38" s="1815"/>
      <c r="E38" s="1815"/>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875"/>
      <c r="AL38" s="552" t="s">
        <v>127</v>
      </c>
      <c r="AM38" s="1812" t="s">
        <v>1394</v>
      </c>
      <c r="AN38" s="1812"/>
      <c r="AO38" s="1812"/>
      <c r="AP38" s="1812"/>
      <c r="AQ38" s="1812"/>
      <c r="AR38" s="1812"/>
      <c r="AS38" s="1812"/>
      <c r="AT38" s="1812"/>
      <c r="AU38" s="1812"/>
      <c r="AV38" s="1812"/>
      <c r="AW38" s="1812"/>
      <c r="AX38" s="1347"/>
      <c r="BM38" s="54"/>
      <c r="BX38" s="54"/>
      <c r="BY38" s="54"/>
      <c r="BZ38" s="54"/>
      <c r="CA38" s="54"/>
      <c r="CB38" s="54"/>
      <c r="CC38" s="54"/>
      <c r="CD38" s="54"/>
      <c r="CE38" s="54"/>
      <c r="CF38" s="54"/>
      <c r="CG38" s="54"/>
      <c r="CH38" s="54"/>
      <c r="CI38" s="54"/>
      <c r="CJ38" s="54"/>
      <c r="CK38" s="54"/>
      <c r="CL38" s="54"/>
    </row>
    <row r="39" spans="1:90" ht="14.1" customHeight="1">
      <c r="A39" s="66"/>
      <c r="B39" s="54"/>
      <c r="C39" s="580" t="s">
        <v>35</v>
      </c>
      <c r="D39" s="2096" t="s">
        <v>1440</v>
      </c>
      <c r="E39" s="2096"/>
      <c r="F39" s="2096"/>
      <c r="G39" s="2096"/>
      <c r="H39" s="2096"/>
      <c r="I39" s="2096"/>
      <c r="J39" s="2096"/>
      <c r="K39" s="2096"/>
      <c r="L39" s="2096"/>
      <c r="M39" s="2096"/>
      <c r="N39" s="2096"/>
      <c r="O39" s="2096"/>
      <c r="P39" s="2096"/>
      <c r="Q39" s="2096"/>
      <c r="R39" s="2096"/>
      <c r="S39" s="2096"/>
      <c r="T39" s="54"/>
      <c r="U39" s="54"/>
      <c r="V39" s="54"/>
      <c r="W39" s="54"/>
      <c r="X39" s="54"/>
      <c r="Y39" s="54"/>
      <c r="Z39" s="549"/>
      <c r="AA39" s="54"/>
      <c r="AB39" s="137"/>
      <c r="AC39" s="54"/>
      <c r="AD39" s="54"/>
      <c r="AE39" s="54"/>
      <c r="AF39" s="54"/>
      <c r="AG39" s="54"/>
      <c r="AH39" s="54"/>
      <c r="AI39" s="54"/>
      <c r="AJ39" s="54"/>
      <c r="AK39" s="54"/>
      <c r="AL39" s="63"/>
      <c r="AM39" s="1812"/>
      <c r="AN39" s="1812"/>
      <c r="AO39" s="1812"/>
      <c r="AP39" s="1812"/>
      <c r="AQ39" s="1812"/>
      <c r="AR39" s="1812"/>
      <c r="AS39" s="1812"/>
      <c r="AT39" s="1812"/>
      <c r="AU39" s="1812"/>
      <c r="AV39" s="1812"/>
      <c r="AW39" s="1812"/>
      <c r="AX39" s="1348"/>
      <c r="AZ39" s="1214"/>
      <c r="BA39" s="538" t="s">
        <v>1204</v>
      </c>
      <c r="BL39" s="54"/>
      <c r="BM39" s="54"/>
      <c r="BX39" s="54"/>
      <c r="BY39" s="54"/>
      <c r="BZ39" s="54"/>
      <c r="CA39" s="54"/>
      <c r="CB39" s="54"/>
      <c r="CC39" s="54"/>
      <c r="CD39" s="54"/>
      <c r="CE39" s="54"/>
      <c r="CF39" s="54"/>
      <c r="CG39" s="54"/>
      <c r="CH39" s="54"/>
      <c r="CI39" s="54"/>
      <c r="CJ39" s="54"/>
      <c r="CK39" s="54"/>
      <c r="CL39" s="54"/>
    </row>
    <row r="40" spans="1:90" ht="14.25" customHeight="1">
      <c r="A40" s="61"/>
      <c r="B40" s="54"/>
      <c r="C40" s="54"/>
      <c r="D40" s="55" t="s">
        <v>215</v>
      </c>
      <c r="E40" s="2099" t="s">
        <v>266</v>
      </c>
      <c r="F40" s="2099"/>
      <c r="G40" s="2099"/>
      <c r="H40" s="2099"/>
      <c r="I40" s="2099"/>
      <c r="J40" s="2099"/>
      <c r="K40" s="2099"/>
      <c r="L40" s="2099"/>
      <c r="M40" s="2099"/>
      <c r="N40" s="2099"/>
      <c r="O40" s="2099"/>
      <c r="P40" s="2099"/>
      <c r="Q40" s="2099"/>
      <c r="R40" s="54"/>
      <c r="S40" s="2100">
        <f>AA79</f>
        <v>10</v>
      </c>
      <c r="T40" s="2100"/>
      <c r="U40" s="137" t="s">
        <v>115</v>
      </c>
      <c r="V40" s="54"/>
      <c r="W40" s="54"/>
      <c r="X40" s="54"/>
      <c r="Y40" s="54"/>
      <c r="Z40" s="54"/>
      <c r="AA40" s="54"/>
      <c r="AB40" s="54"/>
      <c r="AC40" s="54"/>
      <c r="AD40" s="54"/>
      <c r="AE40" s="54"/>
      <c r="AF40" s="54"/>
      <c r="AG40" s="54"/>
      <c r="AH40" s="54"/>
      <c r="AI40" s="54"/>
      <c r="AJ40" s="54"/>
      <c r="AK40" s="54"/>
      <c r="AL40" s="582"/>
      <c r="AM40" s="583"/>
      <c r="AN40" s="583"/>
      <c r="AO40" s="583"/>
      <c r="AP40" s="583"/>
      <c r="AQ40" s="583"/>
      <c r="AR40" s="583"/>
      <c r="AS40" s="583"/>
      <c r="AT40" s="583"/>
      <c r="AU40" s="583"/>
      <c r="AV40" s="583"/>
      <c r="AW40" s="583"/>
      <c r="AX40" s="1348"/>
      <c r="AZ40" s="1049"/>
      <c r="BA40" s="759" t="s">
        <v>1196</v>
      </c>
      <c r="BB40" s="54"/>
      <c r="BC40" s="54"/>
      <c r="BD40" s="54"/>
      <c r="BE40" s="54"/>
      <c r="BF40" s="54"/>
      <c r="BG40" s="54"/>
      <c r="BH40" s="54"/>
      <c r="BI40" s="54"/>
      <c r="BJ40" s="54"/>
      <c r="BK40" s="54"/>
      <c r="BL40" s="54"/>
      <c r="BM40" s="54"/>
      <c r="BX40" s="54"/>
      <c r="BY40" s="54"/>
      <c r="BZ40" s="54"/>
      <c r="CA40" s="54"/>
      <c r="CB40" s="54"/>
      <c r="CC40" s="54"/>
      <c r="CD40" s="54"/>
      <c r="CE40" s="54"/>
      <c r="CF40" s="54"/>
      <c r="CG40" s="54"/>
      <c r="CH40" s="54"/>
      <c r="CI40" s="54"/>
      <c r="CJ40" s="54"/>
      <c r="CK40" s="54"/>
      <c r="CL40" s="54"/>
    </row>
    <row r="41" spans="1:90" ht="14.1" customHeight="1" thickBot="1">
      <c r="A41" s="61"/>
      <c r="B41" s="54"/>
      <c r="C41" s="54"/>
      <c r="D41" s="54" t="s">
        <v>1441</v>
      </c>
      <c r="E41" s="2099" t="s">
        <v>1123</v>
      </c>
      <c r="F41" s="2099"/>
      <c r="G41" s="2099"/>
      <c r="H41" s="2099"/>
      <c r="I41" s="2099"/>
      <c r="J41" s="2099"/>
      <c r="K41" s="2099"/>
      <c r="L41" s="2099"/>
      <c r="M41" s="2099"/>
      <c r="N41" s="2099"/>
      <c r="O41" s="2099"/>
      <c r="P41" s="2099"/>
      <c r="Q41" s="2099"/>
      <c r="R41" s="54"/>
      <c r="S41" s="2101">
        <f>$G$11+$L$11+$O$11+$AD$11+$AG$11+$AJ$11+$AM$11+$AP$11+$AS$11+IF(COUNT(R11:Z12)&gt;0,1,0)</f>
        <v>13</v>
      </c>
      <c r="T41" s="2101"/>
      <c r="U41" s="137" t="s">
        <v>115</v>
      </c>
      <c r="V41" s="54"/>
      <c r="W41" s="54"/>
      <c r="X41" s="54"/>
      <c r="Y41" s="584"/>
      <c r="Z41" s="584"/>
      <c r="AA41" s="584"/>
      <c r="AB41" s="54"/>
      <c r="AC41" s="584"/>
      <c r="AD41" s="584"/>
      <c r="AE41" s="584"/>
      <c r="AF41" s="1346"/>
      <c r="AG41" s="1346"/>
      <c r="AH41" s="1346"/>
      <c r="AI41" s="54"/>
      <c r="AJ41" s="54"/>
      <c r="AK41" s="584"/>
      <c r="AL41" s="2102" t="s">
        <v>1642</v>
      </c>
      <c r="AM41" s="2103"/>
      <c r="AN41" s="2103"/>
      <c r="AO41" s="2103"/>
      <c r="AP41" s="2103"/>
      <c r="AQ41" s="2103"/>
      <c r="AR41" s="2103"/>
      <c r="AS41" s="2103"/>
      <c r="AT41" s="2103"/>
      <c r="AU41" s="2103"/>
      <c r="AV41" s="2103"/>
      <c r="AW41" s="2103"/>
      <c r="AX41" s="1330"/>
      <c r="AZ41" s="1049"/>
      <c r="BA41" s="54"/>
      <c r="BB41" s="54" t="s">
        <v>335</v>
      </c>
      <c r="BC41" s="54"/>
      <c r="BD41" s="54"/>
      <c r="BE41" s="54"/>
      <c r="BF41" s="54"/>
      <c r="BG41" s="54"/>
      <c r="BH41" s="54"/>
      <c r="BI41" s="54"/>
      <c r="BJ41" s="54"/>
      <c r="BK41" s="54"/>
      <c r="BL41" s="54"/>
      <c r="BM41" s="54"/>
      <c r="BX41" s="54"/>
      <c r="BY41" s="54"/>
      <c r="BZ41" s="54"/>
      <c r="CA41" s="54"/>
      <c r="CB41" s="54"/>
      <c r="CC41" s="54"/>
      <c r="CD41" s="54"/>
      <c r="CE41" s="54"/>
      <c r="CF41" s="54"/>
      <c r="CG41" s="54"/>
      <c r="CH41" s="54"/>
      <c r="CI41" s="54"/>
      <c r="CJ41" s="54"/>
      <c r="CK41" s="54"/>
      <c r="CL41" s="54"/>
    </row>
    <row r="42" spans="1:90" ht="14.1" customHeight="1" thickBot="1">
      <c r="A42" s="61"/>
      <c r="B42" s="54"/>
      <c r="C42" s="55"/>
      <c r="D42" s="55" t="s">
        <v>1442</v>
      </c>
      <c r="E42" s="2099" t="s">
        <v>1122</v>
      </c>
      <c r="F42" s="2099"/>
      <c r="G42" s="2099"/>
      <c r="H42" s="2099"/>
      <c r="I42" s="2099"/>
      <c r="J42" s="2099"/>
      <c r="K42" s="2099"/>
      <c r="L42" s="2099"/>
      <c r="M42" s="2099"/>
      <c r="N42" s="2099"/>
      <c r="O42" s="2099"/>
      <c r="P42" s="2099"/>
      <c r="Q42" s="2099"/>
      <c r="R42" s="54"/>
      <c r="S42" s="2104">
        <f>$BE$52</f>
        <v>12.5</v>
      </c>
      <c r="T42" s="2105"/>
      <c r="U42" s="137" t="s">
        <v>115</v>
      </c>
      <c r="V42" s="54"/>
      <c r="W42" s="54"/>
      <c r="X42" s="54"/>
      <c r="Y42" s="1349"/>
      <c r="Z42" s="1349"/>
      <c r="AA42" s="1349"/>
      <c r="AB42" s="1350"/>
      <c r="AC42" s="1349"/>
      <c r="AD42" s="1349"/>
      <c r="AE42" s="1349"/>
      <c r="AF42" s="1346"/>
      <c r="AG42" s="1346"/>
      <c r="AH42" s="1346"/>
      <c r="AI42" s="54"/>
      <c r="AJ42" s="54"/>
      <c r="AK42" s="584"/>
      <c r="AL42" s="122" t="s">
        <v>30</v>
      </c>
      <c r="AM42" s="1812" t="s">
        <v>1643</v>
      </c>
      <c r="AN42" s="1812"/>
      <c r="AO42" s="1812"/>
      <c r="AP42" s="1812"/>
      <c r="AQ42" s="1812"/>
      <c r="AR42" s="1812"/>
      <c r="AS42" s="1812"/>
      <c r="AT42" s="1812"/>
      <c r="AU42" s="1812"/>
      <c r="AV42" s="1812"/>
      <c r="AW42" s="1812"/>
      <c r="AX42" s="670"/>
      <c r="AZ42" s="1049"/>
      <c r="BA42" s="54"/>
      <c r="BB42" s="54"/>
      <c r="BC42" s="54" t="s">
        <v>179</v>
      </c>
      <c r="BD42" s="54"/>
      <c r="BE42" s="54"/>
      <c r="BF42" s="54"/>
      <c r="BG42" s="54"/>
      <c r="BH42" s="54"/>
      <c r="BI42" s="54"/>
      <c r="BJ42" s="54"/>
      <c r="BK42" s="54"/>
      <c r="BL42" s="82"/>
      <c r="BM42" s="54"/>
      <c r="BX42" s="54"/>
      <c r="BY42" s="54"/>
      <c r="BZ42" s="54"/>
      <c r="CA42" s="54"/>
      <c r="CB42" s="54"/>
      <c r="CC42" s="54"/>
      <c r="CD42" s="54"/>
      <c r="CE42" s="54"/>
      <c r="CF42" s="54"/>
      <c r="CG42" s="54"/>
      <c r="CH42" s="54"/>
      <c r="CI42" s="54"/>
      <c r="CJ42" s="54"/>
      <c r="CK42" s="54"/>
      <c r="CL42" s="54"/>
    </row>
    <row r="43" spans="1:90" ht="14.1" customHeight="1">
      <c r="A43" s="61"/>
      <c r="B43" s="54"/>
      <c r="C43" s="55"/>
      <c r="D43" s="55"/>
      <c r="E43" s="1322"/>
      <c r="F43" s="1322"/>
      <c r="G43" s="1322"/>
      <c r="H43" s="1322"/>
      <c r="I43" s="1322"/>
      <c r="J43" s="1322"/>
      <c r="K43" s="1322"/>
      <c r="L43" s="1322"/>
      <c r="M43" s="1322"/>
      <c r="N43" s="1322"/>
      <c r="O43" s="1322"/>
      <c r="P43" s="1322"/>
      <c r="Q43" s="1322"/>
      <c r="R43" s="54"/>
      <c r="S43" s="1351"/>
      <c r="T43" s="1351"/>
      <c r="U43" s="137"/>
      <c r="V43" s="54"/>
      <c r="W43" s="54"/>
      <c r="X43" s="54"/>
      <c r="Y43" s="1349"/>
      <c r="Z43" s="1349"/>
      <c r="AA43" s="1349"/>
      <c r="AB43" s="1350"/>
      <c r="AC43" s="1349"/>
      <c r="AD43" s="1349"/>
      <c r="AE43" s="1349"/>
      <c r="AF43" s="1346"/>
      <c r="AG43" s="1346"/>
      <c r="AH43" s="1346"/>
      <c r="AI43" s="54"/>
      <c r="AJ43" s="54"/>
      <c r="AK43" s="584"/>
      <c r="AL43" s="74"/>
      <c r="AM43" s="1812"/>
      <c r="AN43" s="1812"/>
      <c r="AO43" s="1812"/>
      <c r="AP43" s="1812"/>
      <c r="AQ43" s="1812"/>
      <c r="AR43" s="1812"/>
      <c r="AS43" s="1812"/>
      <c r="AT43" s="1812"/>
      <c r="AU43" s="1812"/>
      <c r="AV43" s="1812"/>
      <c r="AW43" s="1812"/>
      <c r="AX43" s="670"/>
      <c r="AZ43" s="1049"/>
      <c r="BA43" s="54"/>
      <c r="BB43" s="137"/>
      <c r="BC43" s="54" t="s">
        <v>180</v>
      </c>
      <c r="BD43" s="137"/>
      <c r="BE43" s="1352"/>
      <c r="BF43" s="82"/>
      <c r="BG43" s="82"/>
      <c r="BH43" s="82"/>
      <c r="BI43" s="82"/>
      <c r="BJ43" s="82"/>
      <c r="BK43" s="82"/>
      <c r="BL43" s="54"/>
      <c r="BX43" s="54"/>
      <c r="BY43" s="54"/>
      <c r="BZ43" s="54"/>
      <c r="CA43" s="54"/>
      <c r="CB43" s="54"/>
      <c r="CC43" s="54"/>
      <c r="CD43" s="54"/>
      <c r="CE43" s="54"/>
      <c r="CF43" s="54"/>
      <c r="CG43" s="54"/>
      <c r="CH43" s="54"/>
      <c r="CI43" s="54"/>
      <c r="CJ43" s="54"/>
      <c r="CK43" s="54"/>
      <c r="CL43" s="54"/>
    </row>
    <row r="44" spans="1:90" ht="14.1" customHeight="1">
      <c r="A44" s="61"/>
      <c r="B44" s="54"/>
      <c r="C44" s="55" t="s">
        <v>470</v>
      </c>
      <c r="D44" s="55" t="s">
        <v>1737</v>
      </c>
      <c r="E44" s="55"/>
      <c r="F44" s="55"/>
      <c r="G44" s="55"/>
      <c r="H44" s="55"/>
      <c r="I44" s="55"/>
      <c r="J44" s="55"/>
      <c r="K44" s="55"/>
      <c r="L44" s="55"/>
      <c r="M44" s="55"/>
      <c r="V44" s="54"/>
      <c r="W44" s="54"/>
      <c r="X44" s="54"/>
      <c r="Y44" s="584"/>
      <c r="Z44" s="584"/>
      <c r="AA44" s="584"/>
      <c r="AB44" s="1350"/>
      <c r="AC44" s="584"/>
      <c r="AD44" s="584"/>
      <c r="AE44" s="584"/>
      <c r="AF44" s="1346"/>
      <c r="AG44" s="1346"/>
      <c r="AH44" s="1346"/>
      <c r="AI44" s="54"/>
      <c r="AJ44" s="54"/>
      <c r="AK44" s="584"/>
      <c r="AL44" s="74"/>
      <c r="AM44" s="1812"/>
      <c r="AN44" s="1812"/>
      <c r="AO44" s="1812"/>
      <c r="AP44" s="1812"/>
      <c r="AQ44" s="1812"/>
      <c r="AR44" s="1812"/>
      <c r="AS44" s="1812"/>
      <c r="AT44" s="1812"/>
      <c r="AU44" s="1812"/>
      <c r="AV44" s="1812"/>
      <c r="AW44" s="1812"/>
      <c r="AX44" s="670"/>
      <c r="AZ44" s="1049"/>
      <c r="BA44" s="54"/>
      <c r="BB44" s="54"/>
      <c r="BC44" s="54" t="s">
        <v>181</v>
      </c>
      <c r="BD44" s="54"/>
      <c r="BE44" s="54"/>
      <c r="BF44" s="54"/>
      <c r="BG44" s="54"/>
      <c r="BH44" s="54"/>
      <c r="BI44" s="54"/>
      <c r="BJ44" s="54"/>
      <c r="BK44" s="54"/>
      <c r="BX44" s="54"/>
      <c r="BY44" s="54"/>
      <c r="BZ44" s="54"/>
      <c r="CA44" s="54"/>
      <c r="CB44" s="54"/>
      <c r="CC44" s="54"/>
      <c r="CD44" s="54"/>
      <c r="CE44" s="54"/>
      <c r="CF44" s="54"/>
      <c r="CG44" s="54"/>
      <c r="CH44" s="54"/>
    </row>
    <row r="45" spans="1:90" ht="14.1" customHeight="1">
      <c r="A45" s="61"/>
      <c r="B45" s="54"/>
      <c r="C45" s="55"/>
      <c r="D45" s="55"/>
      <c r="E45" s="137" t="s">
        <v>127</v>
      </c>
      <c r="F45" s="55" t="s">
        <v>1656</v>
      </c>
      <c r="G45" s="55"/>
      <c r="H45" s="55"/>
      <c r="I45" s="55"/>
      <c r="J45" s="55"/>
      <c r="K45" s="55"/>
      <c r="L45" s="55"/>
      <c r="M45" s="55"/>
      <c r="V45" s="54"/>
      <c r="W45" s="54"/>
      <c r="X45" s="54"/>
      <c r="Y45" s="584"/>
      <c r="Z45" s="584"/>
      <c r="AA45" s="584"/>
      <c r="AB45" s="1350"/>
      <c r="AC45" s="584"/>
      <c r="AD45" s="584"/>
      <c r="AE45" s="584"/>
      <c r="AF45" s="1346"/>
      <c r="AG45" s="1346"/>
      <c r="AH45" s="1346"/>
      <c r="AI45" s="54"/>
      <c r="AJ45" s="54"/>
      <c r="AK45" s="584"/>
      <c r="AL45" s="585"/>
      <c r="AM45" s="1812"/>
      <c r="AN45" s="1812"/>
      <c r="AO45" s="1812"/>
      <c r="AP45" s="1812"/>
      <c r="AQ45" s="1812"/>
      <c r="AR45" s="1812"/>
      <c r="AS45" s="1812"/>
      <c r="AT45" s="1812"/>
      <c r="AU45" s="1812"/>
      <c r="AV45" s="1812"/>
      <c r="AW45" s="1812"/>
      <c r="AX45" s="670"/>
      <c r="BA45" s="54"/>
      <c r="BB45" s="54"/>
      <c r="BC45" s="54"/>
      <c r="BD45" s="54"/>
      <c r="BE45" s="54"/>
      <c r="BF45" s="54"/>
      <c r="BG45" s="54"/>
      <c r="BH45" s="54"/>
      <c r="BI45" s="54"/>
      <c r="BJ45" s="54"/>
      <c r="BK45" s="54"/>
      <c r="BM45" s="870" t="s">
        <v>332</v>
      </c>
      <c r="BN45" s="870"/>
      <c r="BO45" s="870"/>
      <c r="BR45" s="54"/>
      <c r="BV45" s="54"/>
      <c r="BX45" s="54"/>
      <c r="BY45" s="54"/>
      <c r="BZ45" s="54"/>
      <c r="CA45" s="54"/>
      <c r="CB45" s="54"/>
      <c r="CC45" s="54"/>
      <c r="CD45" s="54"/>
      <c r="CE45" s="54"/>
      <c r="CF45" s="54"/>
      <c r="CG45" s="54"/>
      <c r="CH45" s="54"/>
    </row>
    <row r="46" spans="1:90" ht="14.1" customHeight="1">
      <c r="A46" s="61"/>
      <c r="B46" s="54"/>
      <c r="C46" s="55"/>
      <c r="D46" s="55"/>
      <c r="E46" s="137"/>
      <c r="F46" s="55"/>
      <c r="G46" s="55"/>
      <c r="H46" s="55"/>
      <c r="I46" s="55"/>
      <c r="J46" s="55"/>
      <c r="K46" s="55"/>
      <c r="L46" s="55"/>
      <c r="M46" s="55"/>
      <c r="V46" s="54"/>
      <c r="W46" s="54"/>
      <c r="X46" s="54"/>
      <c r="Y46" s="584"/>
      <c r="Z46" s="584"/>
      <c r="AA46" s="584"/>
      <c r="AB46" s="1350"/>
      <c r="AC46" s="584"/>
      <c r="AD46" s="584"/>
      <c r="AE46" s="584"/>
      <c r="AF46" s="1346"/>
      <c r="AG46" s="1346"/>
      <c r="AH46" s="1346"/>
      <c r="AI46" s="54"/>
      <c r="AJ46" s="54"/>
      <c r="AK46" s="584"/>
      <c r="AL46" s="586"/>
      <c r="AM46" s="1812"/>
      <c r="AN46" s="1812"/>
      <c r="AO46" s="1812"/>
      <c r="AP46" s="1812"/>
      <c r="AQ46" s="1812"/>
      <c r="AR46" s="1812"/>
      <c r="AS46" s="1812"/>
      <c r="AT46" s="1812"/>
      <c r="AU46" s="1812"/>
      <c r="AV46" s="1812"/>
      <c r="AW46" s="1812"/>
      <c r="AX46" s="670"/>
      <c r="BA46" s="1570" t="s">
        <v>174</v>
      </c>
      <c r="BB46" s="1570"/>
      <c r="BC46" s="1570"/>
      <c r="BD46" s="1570"/>
      <c r="BE46" s="1570"/>
      <c r="BF46" s="1570"/>
      <c r="BG46" s="1570"/>
      <c r="BH46" s="1570"/>
      <c r="BI46" s="1570"/>
      <c r="BJ46" s="1570"/>
      <c r="BK46" s="1353"/>
      <c r="BL46" s="1354"/>
      <c r="BM46" s="1570" t="s">
        <v>174</v>
      </c>
      <c r="BN46" s="1570"/>
      <c r="BO46" s="1570"/>
      <c r="BP46" s="1570"/>
      <c r="BQ46" s="1570"/>
      <c r="BR46" s="1570"/>
      <c r="BS46" s="1570"/>
      <c r="BT46" s="1570"/>
      <c r="BU46" s="1570"/>
      <c r="BV46" s="1570"/>
      <c r="BX46" s="54"/>
      <c r="CF46" s="1355" t="s">
        <v>1657</v>
      </c>
      <c r="CG46" s="1356"/>
    </row>
    <row r="47" spans="1:90" ht="14.1" customHeight="1">
      <c r="A47" s="66"/>
      <c r="B47" s="54"/>
      <c r="C47" s="580" t="s">
        <v>471</v>
      </c>
      <c r="D47" s="1815" t="s">
        <v>1168</v>
      </c>
      <c r="E47" s="1815"/>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1815"/>
      <c r="AB47" s="1815"/>
      <c r="AC47" s="1815"/>
      <c r="AD47" s="1815"/>
      <c r="AE47" s="1815"/>
      <c r="AF47" s="1815"/>
      <c r="AG47" s="1815"/>
      <c r="AH47" s="1815"/>
      <c r="AI47" s="1815"/>
      <c r="AJ47" s="1815"/>
      <c r="AK47" s="54"/>
      <c r="AL47" s="63"/>
      <c r="AM47" s="1812"/>
      <c r="AN47" s="1812"/>
      <c r="AO47" s="1812"/>
      <c r="AP47" s="1812"/>
      <c r="AQ47" s="1812"/>
      <c r="AR47" s="1812"/>
      <c r="AS47" s="1812"/>
      <c r="AT47" s="1812"/>
      <c r="AU47" s="1812"/>
      <c r="AV47" s="1812"/>
      <c r="AW47" s="1812"/>
      <c r="AX47" s="670"/>
      <c r="AZ47" s="1049"/>
      <c r="BA47" s="1589"/>
      <c r="BB47" s="1589"/>
      <c r="BC47" s="1589"/>
      <c r="BD47" s="1589"/>
      <c r="BE47" s="1589"/>
      <c r="BF47" s="1589"/>
      <c r="BG47" s="1589"/>
      <c r="BH47" s="1589"/>
      <c r="BI47" s="1589"/>
      <c r="BJ47" s="1589"/>
      <c r="BK47" s="1353"/>
      <c r="BL47" s="1354"/>
      <c r="BM47" s="1589"/>
      <c r="BN47" s="1589"/>
      <c r="BO47" s="1589"/>
      <c r="BP47" s="1589"/>
      <c r="BQ47" s="1589"/>
      <c r="BR47" s="1589"/>
      <c r="BS47" s="1589"/>
      <c r="BT47" s="1589"/>
      <c r="BU47" s="1589"/>
      <c r="BV47" s="1589"/>
      <c r="BX47" s="54"/>
      <c r="CF47" s="1357" t="b">
        <v>0</v>
      </c>
      <c r="CG47" s="1358"/>
    </row>
    <row r="48" spans="1:90" ht="14.1" customHeight="1">
      <c r="A48" s="66"/>
      <c r="C48" s="1815" t="s">
        <v>1283</v>
      </c>
      <c r="D48" s="1815"/>
      <c r="E48" s="1815"/>
      <c r="F48" s="1815"/>
      <c r="G48" s="1815"/>
      <c r="H48" s="1815"/>
      <c r="I48" s="1815"/>
      <c r="J48" s="1815"/>
      <c r="K48" s="1815"/>
      <c r="L48" s="1815"/>
      <c r="M48" s="1815"/>
      <c r="N48" s="1815"/>
      <c r="O48" s="1815"/>
      <c r="P48" s="1815"/>
      <c r="Q48" s="1815"/>
      <c r="R48" s="1815"/>
      <c r="S48" s="1815"/>
      <c r="T48" s="1815"/>
      <c r="U48" s="1815"/>
      <c r="V48" s="1815"/>
      <c r="W48" s="1815"/>
      <c r="X48" s="1815"/>
      <c r="Y48" s="1815"/>
      <c r="AK48" s="754"/>
      <c r="AL48" s="122" t="s">
        <v>30</v>
      </c>
      <c r="AM48" s="2106" t="s">
        <v>1428</v>
      </c>
      <c r="AN48" s="2106"/>
      <c r="AO48" s="2106"/>
      <c r="AP48" s="2106"/>
      <c r="AQ48" s="2106"/>
      <c r="AR48" s="2106"/>
      <c r="AS48" s="2106"/>
      <c r="AT48" s="2106"/>
      <c r="AU48" s="2106"/>
      <c r="AV48" s="2106"/>
      <c r="AW48" s="2106"/>
      <c r="AX48" s="670"/>
      <c r="AZ48" s="1049"/>
      <c r="BA48" s="2107" t="s">
        <v>1029</v>
      </c>
      <c r="BB48" s="2108"/>
      <c r="BC48" s="2108"/>
      <c r="BD48" s="2109"/>
      <c r="BE48" s="2113">
        <v>173</v>
      </c>
      <c r="BF48" s="2114"/>
      <c r="BG48" s="2114"/>
      <c r="BH48" s="2117" t="s">
        <v>177</v>
      </c>
      <c r="BI48" s="2117"/>
      <c r="BJ48" s="2118"/>
      <c r="BK48" s="1353"/>
      <c r="BL48" s="1354"/>
      <c r="BM48" s="2107" t="s">
        <v>1029</v>
      </c>
      <c r="BN48" s="2108"/>
      <c r="BO48" s="2108"/>
      <c r="BP48" s="2109"/>
      <c r="BQ48" s="2121">
        <v>173</v>
      </c>
      <c r="BR48" s="2122"/>
      <c r="BS48" s="2122"/>
      <c r="BT48" s="2117" t="s">
        <v>177</v>
      </c>
      <c r="BU48" s="2117"/>
      <c r="BV48" s="2118"/>
      <c r="BX48" s="54"/>
      <c r="CF48" s="1359" t="b">
        <v>0</v>
      </c>
      <c r="CG48" s="1360"/>
    </row>
    <row r="49" spans="1:76" ht="14.1" customHeight="1">
      <c r="A49" s="66"/>
      <c r="E49" s="1765" t="s">
        <v>382</v>
      </c>
      <c r="F49" s="1623"/>
      <c r="G49" s="1623"/>
      <c r="H49" s="1624"/>
      <c r="I49" s="1765" t="s">
        <v>383</v>
      </c>
      <c r="J49" s="1623"/>
      <c r="K49" s="1623"/>
      <c r="L49" s="1624"/>
      <c r="M49" s="1765" t="s">
        <v>1648</v>
      </c>
      <c r="N49" s="1623"/>
      <c r="O49" s="1623"/>
      <c r="P49" s="1624"/>
      <c r="Q49" s="1765" t="s">
        <v>1649</v>
      </c>
      <c r="R49" s="1623"/>
      <c r="S49" s="1623"/>
      <c r="T49" s="1624"/>
      <c r="U49" s="1765" t="s">
        <v>1660</v>
      </c>
      <c r="V49" s="1623"/>
      <c r="W49" s="1623"/>
      <c r="X49" s="1624"/>
      <c r="Y49" s="1765" t="s">
        <v>1661</v>
      </c>
      <c r="Z49" s="1623"/>
      <c r="AA49" s="1623"/>
      <c r="AB49" s="1624"/>
      <c r="AC49" s="544"/>
      <c r="AD49" s="54"/>
      <c r="AE49" s="54"/>
      <c r="AF49" s="54"/>
      <c r="AG49" s="54"/>
      <c r="AH49" s="54"/>
      <c r="AI49" s="54"/>
      <c r="AJ49" s="54"/>
      <c r="AK49" s="1361"/>
      <c r="AL49" s="582"/>
      <c r="AM49" s="2106"/>
      <c r="AN49" s="2106"/>
      <c r="AO49" s="2106"/>
      <c r="AP49" s="2106"/>
      <c r="AQ49" s="2106"/>
      <c r="AR49" s="2106"/>
      <c r="AS49" s="2106"/>
      <c r="AT49" s="2106"/>
      <c r="AU49" s="2106"/>
      <c r="AV49" s="2106"/>
      <c r="AW49" s="2106"/>
      <c r="AX49" s="670"/>
      <c r="AZ49" s="1049"/>
      <c r="BA49" s="2110"/>
      <c r="BB49" s="2111"/>
      <c r="BC49" s="2111"/>
      <c r="BD49" s="2112"/>
      <c r="BE49" s="2115"/>
      <c r="BF49" s="2116"/>
      <c r="BG49" s="2116"/>
      <c r="BH49" s="2119"/>
      <c r="BI49" s="2119"/>
      <c r="BJ49" s="2120"/>
      <c r="BK49" s="1353"/>
      <c r="BL49" s="1354"/>
      <c r="BM49" s="2110"/>
      <c r="BN49" s="2111"/>
      <c r="BO49" s="2111"/>
      <c r="BP49" s="2112"/>
      <c r="BQ49" s="2123"/>
      <c r="BR49" s="2124"/>
      <c r="BS49" s="2124"/>
      <c r="BT49" s="2119"/>
      <c r="BU49" s="2119"/>
      <c r="BV49" s="2120"/>
      <c r="BX49" s="54"/>
    </row>
    <row r="50" spans="1:76" ht="14.1" customHeight="1">
      <c r="A50" s="66"/>
      <c r="E50" s="2125"/>
      <c r="F50" s="2126"/>
      <c r="G50" s="2126"/>
      <c r="H50" s="1362" t="s">
        <v>1169</v>
      </c>
      <c r="I50" s="2125"/>
      <c r="J50" s="2126"/>
      <c r="K50" s="2126"/>
      <c r="L50" s="1362" t="s">
        <v>1169</v>
      </c>
      <c r="M50" s="2125"/>
      <c r="N50" s="2126"/>
      <c r="O50" s="2126"/>
      <c r="P50" s="1362" t="s">
        <v>1169</v>
      </c>
      <c r="Q50" s="2125"/>
      <c r="R50" s="2126"/>
      <c r="S50" s="2126"/>
      <c r="T50" s="1362" t="s">
        <v>1169</v>
      </c>
      <c r="U50" s="2125"/>
      <c r="V50" s="2126"/>
      <c r="W50" s="2126"/>
      <c r="X50" s="1362" t="s">
        <v>1169</v>
      </c>
      <c r="Y50" s="2125"/>
      <c r="Z50" s="2126"/>
      <c r="AA50" s="2126"/>
      <c r="AB50" s="1362" t="s">
        <v>1169</v>
      </c>
      <c r="AC50" s="138"/>
      <c r="AD50" s="555"/>
      <c r="AE50" s="1363"/>
      <c r="AF50" s="138"/>
      <c r="AG50" s="555"/>
      <c r="AH50" s="1363"/>
      <c r="AI50" s="138"/>
      <c r="AJ50" s="555"/>
      <c r="AK50" s="607"/>
      <c r="AL50" s="582"/>
      <c r="AM50" s="2106"/>
      <c r="AN50" s="2106"/>
      <c r="AO50" s="2106"/>
      <c r="AP50" s="2106"/>
      <c r="AQ50" s="2106"/>
      <c r="AR50" s="2106"/>
      <c r="AS50" s="2106"/>
      <c r="AT50" s="2106"/>
      <c r="AU50" s="2106"/>
      <c r="AV50" s="2106"/>
      <c r="AW50" s="2106"/>
      <c r="AX50" s="670"/>
      <c r="AZ50" s="751"/>
      <c r="BA50" s="2107" t="s">
        <v>333</v>
      </c>
      <c r="BB50" s="2108"/>
      <c r="BC50" s="2108"/>
      <c r="BD50" s="2109"/>
      <c r="BE50" s="2121">
        <f>BE57</f>
        <v>2162.5</v>
      </c>
      <c r="BF50" s="2122"/>
      <c r="BG50" s="2122"/>
      <c r="BH50" s="2117" t="s">
        <v>177</v>
      </c>
      <c r="BI50" s="2117"/>
      <c r="BJ50" s="2118"/>
      <c r="BK50" s="1353"/>
      <c r="BL50" s="1354"/>
      <c r="BM50" s="2107" t="s">
        <v>333</v>
      </c>
      <c r="BN50" s="2108"/>
      <c r="BO50" s="2108"/>
      <c r="BP50" s="2109"/>
      <c r="BQ50" s="2121">
        <f>BQ57</f>
        <v>1792</v>
      </c>
      <c r="BR50" s="2122"/>
      <c r="BS50" s="2122"/>
      <c r="BT50" s="2117" t="s">
        <v>177</v>
      </c>
      <c r="BU50" s="2117"/>
      <c r="BV50" s="2118"/>
      <c r="BX50" s="54"/>
    </row>
    <row r="51" spans="1:76" ht="14.1" customHeight="1" thickBot="1">
      <c r="A51" s="61"/>
      <c r="B51" s="54"/>
      <c r="C51" s="55"/>
      <c r="D51" s="55"/>
      <c r="E51" s="137"/>
      <c r="F51" s="55"/>
      <c r="G51" s="55"/>
      <c r="H51" s="55"/>
      <c r="I51" s="55"/>
      <c r="J51" s="55"/>
      <c r="K51" s="55"/>
      <c r="L51" s="55"/>
      <c r="M51" s="55"/>
      <c r="V51" s="54"/>
      <c r="W51" s="54"/>
      <c r="X51" s="54"/>
      <c r="Y51" s="584"/>
      <c r="Z51" s="584"/>
      <c r="AA51" s="584"/>
      <c r="AB51" s="1350"/>
      <c r="AC51" s="584"/>
      <c r="AD51" s="584"/>
      <c r="AE51" s="584"/>
      <c r="AF51" s="1346"/>
      <c r="AG51" s="1346"/>
      <c r="AH51" s="1346"/>
      <c r="AI51" s="54"/>
      <c r="AJ51" s="54"/>
      <c r="AK51" s="584"/>
      <c r="AL51" s="552" t="s">
        <v>15</v>
      </c>
      <c r="AM51" s="1812" t="s">
        <v>1247</v>
      </c>
      <c r="AN51" s="1812"/>
      <c r="AO51" s="1812"/>
      <c r="AP51" s="1812"/>
      <c r="AQ51" s="1812"/>
      <c r="AR51" s="1812"/>
      <c r="AS51" s="1812"/>
      <c r="AT51" s="1812"/>
      <c r="AU51" s="1812"/>
      <c r="AV51" s="1812"/>
      <c r="AW51" s="1812"/>
      <c r="AX51" s="864"/>
      <c r="AZ51" s="751"/>
      <c r="BA51" s="2160"/>
      <c r="BB51" s="2049"/>
      <c r="BC51" s="2049"/>
      <c r="BD51" s="2050"/>
      <c r="BE51" s="2161"/>
      <c r="BF51" s="2162"/>
      <c r="BG51" s="2162"/>
      <c r="BH51" s="2163"/>
      <c r="BI51" s="2163"/>
      <c r="BJ51" s="2164"/>
      <c r="BK51" s="1353"/>
      <c r="BL51" s="1354"/>
      <c r="BM51" s="2160"/>
      <c r="BN51" s="2049"/>
      <c r="BO51" s="2049"/>
      <c r="BP51" s="2050"/>
      <c r="BQ51" s="2161"/>
      <c r="BR51" s="2162"/>
      <c r="BS51" s="2162"/>
      <c r="BT51" s="2163"/>
      <c r="BU51" s="2163"/>
      <c r="BV51" s="2164"/>
      <c r="BX51" s="54"/>
    </row>
    <row r="52" spans="1:76" ht="14.1" customHeight="1">
      <c r="A52" s="61"/>
      <c r="B52" s="54"/>
      <c r="C52" s="580" t="s">
        <v>443</v>
      </c>
      <c r="D52" s="2096" t="s">
        <v>1264</v>
      </c>
      <c r="E52" s="2096"/>
      <c r="F52" s="2096"/>
      <c r="G52" s="2096"/>
      <c r="H52" s="2096"/>
      <c r="I52" s="2096"/>
      <c r="J52" s="2096"/>
      <c r="K52" s="2096"/>
      <c r="L52" s="2096"/>
      <c r="M52" s="2096"/>
      <c r="N52" s="2096"/>
      <c r="O52" s="2096"/>
      <c r="P52" s="2096"/>
      <c r="Q52" s="2096"/>
      <c r="R52" s="2096"/>
      <c r="S52" s="2096"/>
      <c r="T52" s="2096"/>
      <c r="U52" s="2096"/>
      <c r="V52" s="2096"/>
      <c r="W52" s="2096"/>
      <c r="X52" s="2096"/>
      <c r="Y52" s="2096"/>
      <c r="Z52" s="2096"/>
      <c r="AA52" s="2096"/>
      <c r="AB52" s="2096"/>
      <c r="AC52" s="2096"/>
      <c r="AD52" s="2096"/>
      <c r="AE52" s="2096"/>
      <c r="AF52" s="2096"/>
      <c r="AG52" s="2096"/>
      <c r="AH52" s="2096"/>
      <c r="AI52" s="2096"/>
      <c r="AJ52" s="2096"/>
      <c r="AK52" s="584"/>
      <c r="AL52" s="587"/>
      <c r="AM52" s="1812"/>
      <c r="AN52" s="1812"/>
      <c r="AO52" s="1812"/>
      <c r="AP52" s="1812"/>
      <c r="AQ52" s="1812"/>
      <c r="AR52" s="1812"/>
      <c r="AS52" s="1812"/>
      <c r="AT52" s="1812"/>
      <c r="AU52" s="1812"/>
      <c r="AV52" s="1812"/>
      <c r="AW52" s="1812"/>
      <c r="AX52" s="670"/>
      <c r="AZ52" s="1049"/>
      <c r="BA52" s="2154" t="s">
        <v>173</v>
      </c>
      <c r="BB52" s="2155"/>
      <c r="BC52" s="2155"/>
      <c r="BD52" s="2156"/>
      <c r="BE52" s="2127">
        <f>IF(ISERROR(BE50/BE48),"",(BE50/BE48))</f>
        <v>12.5</v>
      </c>
      <c r="BF52" s="2128"/>
      <c r="BG52" s="2128"/>
      <c r="BH52" s="2131" t="s">
        <v>109</v>
      </c>
      <c r="BI52" s="2131"/>
      <c r="BJ52" s="2132"/>
      <c r="BK52" s="1353"/>
      <c r="BL52" s="1354"/>
      <c r="BM52" s="2154" t="s">
        <v>173</v>
      </c>
      <c r="BN52" s="2155"/>
      <c r="BO52" s="2155"/>
      <c r="BP52" s="2156"/>
      <c r="BQ52" s="2127">
        <f>IF(ISERROR(BQ50/BQ48),"",(BQ50/BQ48))</f>
        <v>10.358381502890174</v>
      </c>
      <c r="BR52" s="2128"/>
      <c r="BS52" s="2128"/>
      <c r="BT52" s="2131" t="s">
        <v>109</v>
      </c>
      <c r="BU52" s="2131"/>
      <c r="BV52" s="2132"/>
      <c r="BX52" s="54"/>
    </row>
    <row r="53" spans="1:76" ht="14.1" customHeight="1" thickBot="1">
      <c r="A53" s="61"/>
      <c r="B53" s="54"/>
      <c r="C53" s="580"/>
      <c r="D53" s="1318" t="s">
        <v>1662</v>
      </c>
      <c r="E53" s="1364"/>
      <c r="F53" s="1364"/>
      <c r="G53" s="1364"/>
      <c r="H53" s="1364"/>
      <c r="I53" s="1364"/>
      <c r="J53" s="1364"/>
      <c r="K53" s="1364"/>
      <c r="L53" s="1364"/>
      <c r="M53" s="1364"/>
      <c r="N53" s="1364"/>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4"/>
      <c r="AL53" s="552" t="s">
        <v>15</v>
      </c>
      <c r="AM53" s="1812" t="s">
        <v>1429</v>
      </c>
      <c r="AN53" s="1812"/>
      <c r="AO53" s="1812"/>
      <c r="AP53" s="1812"/>
      <c r="AQ53" s="1812"/>
      <c r="AR53" s="1812"/>
      <c r="AS53" s="1812"/>
      <c r="AT53" s="1812"/>
      <c r="AU53" s="1812"/>
      <c r="AV53" s="1812"/>
      <c r="AW53" s="1812"/>
      <c r="AX53" s="1330"/>
      <c r="AZ53" s="1049"/>
      <c r="BA53" s="2157"/>
      <c r="BB53" s="2158"/>
      <c r="BC53" s="2158"/>
      <c r="BD53" s="2159"/>
      <c r="BE53" s="2129"/>
      <c r="BF53" s="2130"/>
      <c r="BG53" s="2130"/>
      <c r="BH53" s="2133"/>
      <c r="BI53" s="2133"/>
      <c r="BJ53" s="2134"/>
      <c r="BK53" s="1353"/>
      <c r="BL53" s="1354"/>
      <c r="BM53" s="2157"/>
      <c r="BN53" s="2158"/>
      <c r="BO53" s="2158"/>
      <c r="BP53" s="2159"/>
      <c r="BQ53" s="2129"/>
      <c r="BR53" s="2130"/>
      <c r="BS53" s="2130"/>
      <c r="BT53" s="2133"/>
      <c r="BU53" s="2133"/>
      <c r="BV53" s="2134"/>
      <c r="BX53" s="54"/>
    </row>
    <row r="54" spans="1:76" ht="14.1" customHeight="1">
      <c r="A54" s="537"/>
      <c r="B54" s="54"/>
      <c r="D54" s="2135" t="s">
        <v>154</v>
      </c>
      <c r="E54" s="2135"/>
      <c r="F54" s="2135"/>
      <c r="G54" s="2135"/>
      <c r="H54" s="2135"/>
      <c r="I54" s="2135"/>
      <c r="J54" s="2135"/>
      <c r="K54" s="2135"/>
      <c r="L54" s="2135"/>
      <c r="M54" s="2135"/>
      <c r="N54" s="1365"/>
      <c r="O54" s="1366"/>
      <c r="P54" s="1366"/>
      <c r="Q54" s="1366"/>
      <c r="R54" s="1366"/>
      <c r="S54" s="1366"/>
      <c r="T54" s="1366"/>
      <c r="U54" s="1366"/>
      <c r="V54" s="1366"/>
      <c r="W54" s="1366"/>
      <c r="X54" s="1366"/>
      <c r="Y54" s="1366"/>
      <c r="Z54" s="1366"/>
      <c r="AA54" s="1366"/>
      <c r="AB54" s="1366"/>
      <c r="AC54" s="1366"/>
      <c r="AD54" s="1366"/>
      <c r="AE54" s="1366"/>
      <c r="AF54" s="1366"/>
      <c r="AG54" s="1366"/>
      <c r="AH54" s="1366"/>
      <c r="AJ54" s="54"/>
      <c r="AK54" s="62"/>
      <c r="AL54" s="63"/>
      <c r="AM54" s="1812"/>
      <c r="AN54" s="1812"/>
      <c r="AO54" s="1812"/>
      <c r="AP54" s="1812"/>
      <c r="AQ54" s="1812"/>
      <c r="AR54" s="1812"/>
      <c r="AS54" s="1812"/>
      <c r="AT54" s="1812"/>
      <c r="AU54" s="1812"/>
      <c r="AV54" s="1812"/>
      <c r="AW54" s="1812"/>
      <c r="AX54" s="117"/>
      <c r="BA54" s="2136" t="s">
        <v>1443</v>
      </c>
      <c r="BB54" s="2136"/>
      <c r="BC54" s="2136"/>
      <c r="BD54" s="2136"/>
      <c r="BE54" s="2136"/>
      <c r="BF54" s="2136"/>
      <c r="BG54" s="2136"/>
      <c r="BH54" s="2136"/>
      <c r="BI54" s="2136"/>
      <c r="BJ54" s="2136"/>
      <c r="BK54" s="1353"/>
      <c r="BL54" s="1354"/>
      <c r="BM54" s="2136" t="s">
        <v>1443</v>
      </c>
      <c r="BN54" s="2136"/>
      <c r="BO54" s="2136"/>
      <c r="BP54" s="2136"/>
      <c r="BQ54" s="2136"/>
      <c r="BR54" s="2136"/>
      <c r="BS54" s="2136"/>
      <c r="BT54" s="2136"/>
      <c r="BU54" s="2136"/>
      <c r="BV54" s="2136"/>
      <c r="BX54" s="54"/>
    </row>
    <row r="55" spans="1:76" ht="14.1" customHeight="1">
      <c r="A55" s="537"/>
      <c r="B55" s="54"/>
      <c r="D55" s="2138"/>
      <c r="E55" s="2139"/>
      <c r="F55" s="2142" t="s">
        <v>155</v>
      </c>
      <c r="G55" s="2143"/>
      <c r="H55" s="2143"/>
      <c r="I55" s="2143"/>
      <c r="J55" s="2143"/>
      <c r="K55" s="2143"/>
      <c r="L55" s="2142" t="s">
        <v>134</v>
      </c>
      <c r="M55" s="2143"/>
      <c r="N55" s="2143"/>
      <c r="O55" s="2143"/>
      <c r="P55" s="2143"/>
      <c r="Q55" s="2143"/>
      <c r="R55" s="2143"/>
      <c r="S55" s="2143"/>
      <c r="T55" s="2143"/>
      <c r="U55" s="2143"/>
      <c r="V55" s="2143"/>
      <c r="W55" s="2143"/>
      <c r="X55" s="2143"/>
      <c r="Y55" s="2143"/>
      <c r="Z55" s="2143"/>
      <c r="AA55" s="2143"/>
      <c r="AB55" s="2143"/>
      <c r="AC55" s="2143"/>
      <c r="AD55" s="2146"/>
      <c r="AE55" s="2148" t="s">
        <v>12</v>
      </c>
      <c r="AF55" s="2149"/>
      <c r="AG55" s="2149"/>
      <c r="AH55" s="2150"/>
      <c r="AJ55" s="54"/>
      <c r="AK55" s="548"/>
      <c r="AL55" s="923" t="s">
        <v>1666</v>
      </c>
      <c r="AM55" s="54"/>
      <c r="AN55" s="1566" t="s">
        <v>1667</v>
      </c>
      <c r="AO55" s="1566"/>
      <c r="AP55" s="1566"/>
      <c r="AQ55" s="1566"/>
      <c r="AR55" s="1566"/>
      <c r="AS55" s="1566"/>
      <c r="AT55" s="1566"/>
      <c r="AU55" s="1566"/>
      <c r="AV55" s="1566"/>
      <c r="AW55" s="1566"/>
      <c r="AX55" s="117"/>
      <c r="BA55" s="2137"/>
      <c r="BB55" s="2137"/>
      <c r="BC55" s="2137"/>
      <c r="BD55" s="2137"/>
      <c r="BE55" s="2137"/>
      <c r="BF55" s="2137"/>
      <c r="BG55" s="2137"/>
      <c r="BH55" s="2137"/>
      <c r="BI55" s="2137"/>
      <c r="BJ55" s="2137"/>
      <c r="BK55" s="1353"/>
      <c r="BL55" s="1354"/>
      <c r="BM55" s="2137"/>
      <c r="BN55" s="2137"/>
      <c r="BO55" s="2137"/>
      <c r="BP55" s="2137"/>
      <c r="BQ55" s="2137"/>
      <c r="BR55" s="2137"/>
      <c r="BS55" s="2137"/>
      <c r="BT55" s="2137"/>
      <c r="BU55" s="2137"/>
      <c r="BV55" s="2137"/>
      <c r="BX55" s="54"/>
    </row>
    <row r="56" spans="1:76" ht="14.1" customHeight="1" thickBot="1">
      <c r="A56" s="537"/>
      <c r="B56" s="54"/>
      <c r="D56" s="2140"/>
      <c r="E56" s="2141"/>
      <c r="F56" s="2144"/>
      <c r="G56" s="2145"/>
      <c r="H56" s="2145"/>
      <c r="I56" s="2145"/>
      <c r="J56" s="2145"/>
      <c r="K56" s="2145"/>
      <c r="L56" s="2144"/>
      <c r="M56" s="2145"/>
      <c r="N56" s="2145"/>
      <c r="O56" s="2145"/>
      <c r="P56" s="2145"/>
      <c r="Q56" s="2145"/>
      <c r="R56" s="2145"/>
      <c r="S56" s="2145"/>
      <c r="T56" s="2145"/>
      <c r="U56" s="2145"/>
      <c r="V56" s="2145"/>
      <c r="W56" s="2145"/>
      <c r="X56" s="2145"/>
      <c r="Y56" s="2145"/>
      <c r="Z56" s="2145"/>
      <c r="AA56" s="2145"/>
      <c r="AB56" s="2145"/>
      <c r="AC56" s="2145"/>
      <c r="AD56" s="2147"/>
      <c r="AE56" s="2151"/>
      <c r="AF56" s="2152"/>
      <c r="AG56" s="2152"/>
      <c r="AH56" s="2153"/>
      <c r="AI56" s="54"/>
      <c r="AJ56" s="54"/>
      <c r="AK56" s="548"/>
      <c r="AL56" s="552"/>
      <c r="AM56" s="54"/>
      <c r="AN56" s="1566" t="s">
        <v>1668</v>
      </c>
      <c r="AO56" s="1566"/>
      <c r="AP56" s="1566"/>
      <c r="AQ56" s="1566"/>
      <c r="AR56" s="1566"/>
      <c r="AS56" s="1566"/>
      <c r="AT56" s="1566"/>
      <c r="AU56" s="1566"/>
      <c r="AV56" s="1566"/>
      <c r="AW56" s="1566"/>
      <c r="AX56" s="117"/>
      <c r="BA56" s="1714"/>
      <c r="BB56" s="1715"/>
      <c r="BC56" s="1715"/>
      <c r="BD56" s="1716"/>
      <c r="BE56" s="2165" t="s">
        <v>336</v>
      </c>
      <c r="BF56" s="2166"/>
      <c r="BG56" s="2166"/>
      <c r="BH56" s="2166"/>
      <c r="BI56" s="2166"/>
      <c r="BJ56" s="2167"/>
      <c r="BK56" s="1353"/>
      <c r="BL56" s="1354"/>
      <c r="BM56" s="1714"/>
      <c r="BN56" s="1715"/>
      <c r="BO56" s="1715"/>
      <c r="BP56" s="1716"/>
      <c r="BQ56" s="2165" t="s">
        <v>336</v>
      </c>
      <c r="BR56" s="2166"/>
      <c r="BS56" s="2166"/>
      <c r="BT56" s="2166"/>
      <c r="BU56" s="2166"/>
      <c r="BV56" s="2167"/>
      <c r="BX56" s="54"/>
    </row>
    <row r="57" spans="1:76" ht="14.1" customHeight="1" thickTop="1" thickBot="1">
      <c r="A57" s="537"/>
      <c r="B57" s="54"/>
      <c r="D57" s="2270" t="s">
        <v>1216</v>
      </c>
      <c r="E57" s="2271"/>
      <c r="F57" s="2270" t="s">
        <v>1035</v>
      </c>
      <c r="G57" s="2276"/>
      <c r="H57" s="2204" t="s">
        <v>749</v>
      </c>
      <c r="I57" s="2205"/>
      <c r="J57" s="2205"/>
      <c r="K57" s="2205"/>
      <c r="L57" s="1367"/>
      <c r="M57" s="1368"/>
      <c r="N57" s="2208" t="s">
        <v>1646</v>
      </c>
      <c r="O57" s="2208"/>
      <c r="P57" s="2209">
        <v>9</v>
      </c>
      <c r="Q57" s="2209"/>
      <c r="R57" s="2186" t="s">
        <v>42</v>
      </c>
      <c r="S57" s="2186" t="s">
        <v>797</v>
      </c>
      <c r="T57" s="2187">
        <v>3</v>
      </c>
      <c r="U57" s="2187"/>
      <c r="V57" s="2188" t="s">
        <v>750</v>
      </c>
      <c r="W57" s="2188"/>
      <c r="X57" s="2188"/>
      <c r="Y57" s="2188"/>
      <c r="Z57" s="2188"/>
      <c r="AA57" s="2189">
        <f>IF($P$57=0,"",ROUNDDOWN($P$57/$T$57,1))</f>
        <v>3</v>
      </c>
      <c r="AB57" s="2189"/>
      <c r="AC57" s="2189"/>
      <c r="AD57" s="2190" t="s">
        <v>42</v>
      </c>
      <c r="AE57" s="2191" t="s">
        <v>751</v>
      </c>
      <c r="AF57" s="2192"/>
      <c r="AG57" s="2192"/>
      <c r="AH57" s="2193"/>
      <c r="AK57" s="54"/>
      <c r="AL57" s="552"/>
      <c r="AM57" s="54"/>
      <c r="AN57" s="1566"/>
      <c r="AO57" s="1566"/>
      <c r="AP57" s="1566"/>
      <c r="AQ57" s="1566"/>
      <c r="AR57" s="1566"/>
      <c r="AS57" s="1566"/>
      <c r="AT57" s="1566"/>
      <c r="AU57" s="1566"/>
      <c r="AV57" s="1566"/>
      <c r="AW57" s="1566"/>
      <c r="AX57" s="117"/>
      <c r="BA57" s="2168">
        <f>COUNTA(BE58:BG77)</f>
        <v>13</v>
      </c>
      <c r="BB57" s="2169"/>
      <c r="BC57" s="2169"/>
      <c r="BD57" s="2169"/>
      <c r="BE57" s="2170">
        <f>SUM(BE58:BG77)</f>
        <v>2162.5</v>
      </c>
      <c r="BF57" s="2170"/>
      <c r="BG57" s="2171"/>
      <c r="BH57" s="1369" t="s">
        <v>334</v>
      </c>
      <c r="BI57" s="1370"/>
      <c r="BJ57" s="1371"/>
      <c r="BK57" s="1353"/>
      <c r="BL57" s="1354"/>
      <c r="BM57" s="2168">
        <f>COUNTA(BQ58:BS77)</f>
        <v>13</v>
      </c>
      <c r="BN57" s="2169"/>
      <c r="BO57" s="2169"/>
      <c r="BP57" s="2169"/>
      <c r="BQ57" s="2170">
        <f>SUM(BQ58:BS77)</f>
        <v>1792</v>
      </c>
      <c r="BR57" s="2170"/>
      <c r="BS57" s="2171"/>
      <c r="BT57" s="1369" t="s">
        <v>334</v>
      </c>
      <c r="BU57" s="1370"/>
      <c r="BV57" s="1371"/>
      <c r="BX57" s="54"/>
    </row>
    <row r="58" spans="1:76" ht="14.1" customHeight="1">
      <c r="A58" s="537"/>
      <c r="B58" s="54"/>
      <c r="D58" s="2272"/>
      <c r="E58" s="2273"/>
      <c r="F58" s="2272"/>
      <c r="G58" s="2277"/>
      <c r="H58" s="2206"/>
      <c r="I58" s="2207"/>
      <c r="J58" s="2207"/>
      <c r="K58" s="2207"/>
      <c r="L58" s="1372"/>
      <c r="M58" s="829"/>
      <c r="N58" s="2183"/>
      <c r="O58" s="2183"/>
      <c r="P58" s="1827"/>
      <c r="Q58" s="1827"/>
      <c r="R58" s="1570"/>
      <c r="S58" s="1570"/>
      <c r="T58" s="2061"/>
      <c r="U58" s="2061"/>
      <c r="V58" s="2188"/>
      <c r="W58" s="2188"/>
      <c r="X58" s="2188"/>
      <c r="Y58" s="2188"/>
      <c r="Z58" s="2188"/>
      <c r="AA58" s="2189"/>
      <c r="AB58" s="2189"/>
      <c r="AC58" s="2189"/>
      <c r="AD58" s="2190"/>
      <c r="AE58" s="2194"/>
      <c r="AF58" s="2195"/>
      <c r="AG58" s="2195"/>
      <c r="AH58" s="2196"/>
      <c r="AK58" s="548"/>
      <c r="AL58" s="552"/>
      <c r="AM58" s="54"/>
      <c r="AN58" s="1566"/>
      <c r="AO58" s="1566"/>
      <c r="AP58" s="1566"/>
      <c r="AQ58" s="1566"/>
      <c r="AR58" s="1566"/>
      <c r="AS58" s="1566"/>
      <c r="AT58" s="1566"/>
      <c r="AU58" s="1566"/>
      <c r="AV58" s="1566"/>
      <c r="AW58" s="1566"/>
      <c r="AX58" s="117"/>
      <c r="BA58" s="1714">
        <v>1</v>
      </c>
      <c r="BB58" s="1715"/>
      <c r="BC58" s="1715"/>
      <c r="BD58" s="1716"/>
      <c r="BE58" s="2172">
        <v>173</v>
      </c>
      <c r="BF58" s="2173"/>
      <c r="BG58" s="2173"/>
      <c r="BH58" s="101" t="s">
        <v>334</v>
      </c>
      <c r="BI58" s="140"/>
      <c r="BJ58" s="1373"/>
      <c r="BK58" s="1353"/>
      <c r="BL58" s="1354"/>
      <c r="BM58" s="1714">
        <v>1</v>
      </c>
      <c r="BN58" s="1715"/>
      <c r="BO58" s="1715"/>
      <c r="BP58" s="1716"/>
      <c r="BQ58" s="2174">
        <v>173</v>
      </c>
      <c r="BR58" s="2175"/>
      <c r="BS58" s="2175"/>
      <c r="BT58" s="101" t="s">
        <v>334</v>
      </c>
      <c r="BU58" s="140"/>
      <c r="BV58" s="1373"/>
      <c r="BX58" s="54"/>
    </row>
    <row r="59" spans="1:76" ht="14.1" customHeight="1">
      <c r="A59" s="537"/>
      <c r="B59" s="54"/>
      <c r="D59" s="2272"/>
      <c r="E59" s="2273"/>
      <c r="F59" s="2272"/>
      <c r="G59" s="2277"/>
      <c r="H59" s="1641" t="s">
        <v>112</v>
      </c>
      <c r="I59" s="1642"/>
      <c r="J59" s="1642"/>
      <c r="K59" s="2176"/>
      <c r="L59" s="2180"/>
      <c r="M59" s="2181"/>
      <c r="N59" s="2182" t="s">
        <v>1646</v>
      </c>
      <c r="O59" s="2182"/>
      <c r="P59" s="2184">
        <v>13</v>
      </c>
      <c r="Q59" s="2184"/>
      <c r="R59" s="1609" t="s">
        <v>109</v>
      </c>
      <c r="S59" s="1609" t="s">
        <v>797</v>
      </c>
      <c r="T59" s="2026">
        <v>5</v>
      </c>
      <c r="U59" s="2026"/>
      <c r="V59" s="2200" t="s">
        <v>1663</v>
      </c>
      <c r="W59" s="2200"/>
      <c r="X59" s="2200"/>
      <c r="Y59" s="2200"/>
      <c r="Z59" s="2200"/>
      <c r="AA59" s="2201" t="str">
        <f>IF($P$59=0,"",(IF($CF$47=TRUE,ROUNDDOWN($P$59/$T$59,1),"")))</f>
        <v/>
      </c>
      <c r="AB59" s="2201"/>
      <c r="AC59" s="2201"/>
      <c r="AD59" s="2203" t="s">
        <v>176</v>
      </c>
      <c r="AE59" s="2194"/>
      <c r="AF59" s="2195"/>
      <c r="AG59" s="2195"/>
      <c r="AH59" s="2196"/>
      <c r="AK59" s="548"/>
      <c r="AL59" s="552"/>
      <c r="AM59" s="54"/>
      <c r="AN59" s="1566"/>
      <c r="AO59" s="1566"/>
      <c r="AP59" s="1566"/>
      <c r="AQ59" s="1566"/>
      <c r="AR59" s="1566"/>
      <c r="AS59" s="1566"/>
      <c r="AT59" s="1566"/>
      <c r="AU59" s="1566"/>
      <c r="AV59" s="1566"/>
      <c r="AW59" s="1566"/>
      <c r="AX59" s="117"/>
      <c r="BA59" s="1714">
        <v>2</v>
      </c>
      <c r="BB59" s="1715"/>
      <c r="BC59" s="1715"/>
      <c r="BD59" s="1716"/>
      <c r="BE59" s="2172">
        <v>173</v>
      </c>
      <c r="BF59" s="2173"/>
      <c r="BG59" s="2173"/>
      <c r="BH59" s="101" t="s">
        <v>334</v>
      </c>
      <c r="BI59" s="1374"/>
      <c r="BJ59" s="1375"/>
      <c r="BK59" s="1353"/>
      <c r="BL59" s="1354"/>
      <c r="BM59" s="1714">
        <v>2</v>
      </c>
      <c r="BN59" s="1715"/>
      <c r="BO59" s="1715"/>
      <c r="BP59" s="1716"/>
      <c r="BQ59" s="2174">
        <v>173</v>
      </c>
      <c r="BR59" s="2175"/>
      <c r="BS59" s="2175"/>
      <c r="BT59" s="101" t="s">
        <v>334</v>
      </c>
      <c r="BU59" s="1374"/>
      <c r="BV59" s="1375"/>
      <c r="BX59" s="54"/>
    </row>
    <row r="60" spans="1:76" ht="14.1" customHeight="1">
      <c r="A60" s="537"/>
      <c r="B60" s="54"/>
      <c r="D60" s="2272"/>
      <c r="E60" s="2273"/>
      <c r="F60" s="2272"/>
      <c r="G60" s="2277"/>
      <c r="H60" s="2177"/>
      <c r="I60" s="2178"/>
      <c r="J60" s="2178"/>
      <c r="K60" s="2179"/>
      <c r="L60" s="2210"/>
      <c r="M60" s="1773"/>
      <c r="N60" s="2183"/>
      <c r="O60" s="2183"/>
      <c r="P60" s="2185"/>
      <c r="Q60" s="2185"/>
      <c r="R60" s="1609"/>
      <c r="S60" s="1609"/>
      <c r="T60" s="2026"/>
      <c r="U60" s="2026"/>
      <c r="V60" s="2200"/>
      <c r="W60" s="2200"/>
      <c r="X60" s="2200"/>
      <c r="Y60" s="2200"/>
      <c r="Z60" s="2200"/>
      <c r="AA60" s="2202"/>
      <c r="AB60" s="2202"/>
      <c r="AC60" s="2202"/>
      <c r="AD60" s="2203"/>
      <c r="AE60" s="2194"/>
      <c r="AF60" s="2195"/>
      <c r="AG60" s="2195"/>
      <c r="AH60" s="2196"/>
      <c r="AK60" s="548"/>
      <c r="AL60" s="552"/>
      <c r="AM60" s="54"/>
      <c r="AN60" s="1566"/>
      <c r="AO60" s="1566"/>
      <c r="AP60" s="1566"/>
      <c r="AQ60" s="1566"/>
      <c r="AR60" s="1566"/>
      <c r="AS60" s="1566"/>
      <c r="AT60" s="1566"/>
      <c r="AU60" s="1566"/>
      <c r="AV60" s="1566"/>
      <c r="AW60" s="1566"/>
      <c r="AX60" s="117"/>
      <c r="BA60" s="1714">
        <v>3</v>
      </c>
      <c r="BB60" s="1715"/>
      <c r="BC60" s="1715"/>
      <c r="BD60" s="1716"/>
      <c r="BE60" s="2172">
        <v>173</v>
      </c>
      <c r="BF60" s="2173"/>
      <c r="BG60" s="2173"/>
      <c r="BH60" s="101" t="s">
        <v>334</v>
      </c>
      <c r="BI60" s="1374"/>
      <c r="BJ60" s="1375"/>
      <c r="BK60" s="1353"/>
      <c r="BL60" s="1354"/>
      <c r="BM60" s="1714">
        <v>3</v>
      </c>
      <c r="BN60" s="1715"/>
      <c r="BO60" s="1715"/>
      <c r="BP60" s="1716"/>
      <c r="BQ60" s="2174">
        <v>173</v>
      </c>
      <c r="BR60" s="2175"/>
      <c r="BS60" s="2175"/>
      <c r="BT60" s="101" t="s">
        <v>334</v>
      </c>
      <c r="BU60" s="1374"/>
      <c r="BV60" s="1375"/>
      <c r="BX60" s="54"/>
    </row>
    <row r="61" spans="1:76" ht="14.1" customHeight="1">
      <c r="A61" s="537"/>
      <c r="B61" s="54"/>
      <c r="D61" s="2272"/>
      <c r="E61" s="2273"/>
      <c r="F61" s="2272"/>
      <c r="G61" s="2277"/>
      <c r="H61" s="2206" t="s">
        <v>1678</v>
      </c>
      <c r="I61" s="2207"/>
      <c r="J61" s="2207"/>
      <c r="K61" s="2279"/>
      <c r="L61" s="2180"/>
      <c r="M61" s="2181"/>
      <c r="N61" s="2182"/>
      <c r="O61" s="2182"/>
      <c r="P61" s="1702"/>
      <c r="Q61" s="1702"/>
      <c r="R61" s="1609"/>
      <c r="S61" s="1609"/>
      <c r="T61" s="2026"/>
      <c r="U61" s="2026"/>
      <c r="V61" s="2200" t="s">
        <v>1664</v>
      </c>
      <c r="W61" s="2200"/>
      <c r="X61" s="2200"/>
      <c r="Y61" s="2200"/>
      <c r="Z61" s="2200"/>
      <c r="AA61" s="2201">
        <f>IF($P$59+$P$63=0,"",IF($CF$47=TRUE,"",ROUNDDOWN(($P$59+$P$63)/6,1)))</f>
        <v>4.3</v>
      </c>
      <c r="AB61" s="2201"/>
      <c r="AC61" s="2201"/>
      <c r="AD61" s="2203" t="s">
        <v>176</v>
      </c>
      <c r="AE61" s="2194"/>
      <c r="AF61" s="2195"/>
      <c r="AG61" s="2195"/>
      <c r="AH61" s="2196"/>
      <c r="AK61" s="548"/>
      <c r="AL61" s="552"/>
      <c r="AN61" s="1566"/>
      <c r="AO61" s="1566"/>
      <c r="AP61" s="1566"/>
      <c r="AQ61" s="1566"/>
      <c r="AR61" s="1566"/>
      <c r="AS61" s="1566"/>
      <c r="AT61" s="1566"/>
      <c r="AU61" s="1566"/>
      <c r="AV61" s="1566"/>
      <c r="AW61" s="1566"/>
      <c r="AX61" s="117"/>
      <c r="BA61" s="1714">
        <v>4</v>
      </c>
      <c r="BB61" s="1715"/>
      <c r="BC61" s="1715"/>
      <c r="BD61" s="1716"/>
      <c r="BE61" s="2172">
        <v>173</v>
      </c>
      <c r="BF61" s="2173"/>
      <c r="BG61" s="2173"/>
      <c r="BH61" s="101" t="s">
        <v>334</v>
      </c>
      <c r="BI61" s="1374"/>
      <c r="BJ61" s="1375"/>
      <c r="BK61" s="1353"/>
      <c r="BL61" s="1354"/>
      <c r="BM61" s="1714">
        <v>4</v>
      </c>
      <c r="BN61" s="1715"/>
      <c r="BO61" s="1715"/>
      <c r="BP61" s="1716"/>
      <c r="BQ61" s="2174">
        <v>173</v>
      </c>
      <c r="BR61" s="2175"/>
      <c r="BS61" s="2175"/>
      <c r="BT61" s="101" t="s">
        <v>334</v>
      </c>
      <c r="BU61" s="1374"/>
      <c r="BV61" s="1375"/>
    </row>
    <row r="62" spans="1:76" ht="14.1" customHeight="1">
      <c r="A62" s="537"/>
      <c r="B62" s="54"/>
      <c r="D62" s="2272"/>
      <c r="E62" s="2273"/>
      <c r="F62" s="2272"/>
      <c r="G62" s="2277"/>
      <c r="H62" s="2177"/>
      <c r="I62" s="2178"/>
      <c r="J62" s="2178"/>
      <c r="K62" s="2179"/>
      <c r="L62" s="2210"/>
      <c r="M62" s="1773"/>
      <c r="N62" s="2183"/>
      <c r="O62" s="2183"/>
      <c r="P62" s="1686"/>
      <c r="Q62" s="1686"/>
      <c r="R62" s="1609"/>
      <c r="S62" s="1609"/>
      <c r="T62" s="2026"/>
      <c r="U62" s="2026"/>
      <c r="V62" s="2200"/>
      <c r="W62" s="2200"/>
      <c r="X62" s="2200"/>
      <c r="Y62" s="2200"/>
      <c r="Z62" s="2200"/>
      <c r="AA62" s="2202"/>
      <c r="AB62" s="2202"/>
      <c r="AC62" s="2202"/>
      <c r="AD62" s="2203"/>
      <c r="AE62" s="2194"/>
      <c r="AF62" s="2195"/>
      <c r="AG62" s="2195"/>
      <c r="AH62" s="2196"/>
      <c r="AK62" s="548"/>
      <c r="AL62" s="552"/>
      <c r="AN62" s="1566"/>
      <c r="AO62" s="1566"/>
      <c r="AP62" s="1566"/>
      <c r="AQ62" s="1566"/>
      <c r="AR62" s="1566"/>
      <c r="AS62" s="1566"/>
      <c r="AT62" s="1566"/>
      <c r="AU62" s="1566"/>
      <c r="AV62" s="1566"/>
      <c r="AW62" s="1566"/>
      <c r="AX62" s="1347"/>
      <c r="BA62" s="1714">
        <v>5</v>
      </c>
      <c r="BB62" s="1715"/>
      <c r="BC62" s="1715"/>
      <c r="BD62" s="1716"/>
      <c r="BE62" s="2172">
        <v>173</v>
      </c>
      <c r="BF62" s="2173"/>
      <c r="BG62" s="2173"/>
      <c r="BH62" s="101" t="s">
        <v>334</v>
      </c>
      <c r="BI62" s="1374"/>
      <c r="BJ62" s="1375"/>
      <c r="BK62" s="1353"/>
      <c r="BL62" s="1354"/>
      <c r="BM62" s="1714">
        <v>5</v>
      </c>
      <c r="BN62" s="1715"/>
      <c r="BO62" s="1715"/>
      <c r="BP62" s="1716"/>
      <c r="BQ62" s="2174">
        <v>160</v>
      </c>
      <c r="BR62" s="2175"/>
      <c r="BS62" s="2175"/>
      <c r="BT62" s="101" t="s">
        <v>334</v>
      </c>
      <c r="BU62" s="1374"/>
      <c r="BV62" s="1375"/>
    </row>
    <row r="63" spans="1:76" ht="14.1" customHeight="1">
      <c r="A63" s="537"/>
      <c r="B63" s="54"/>
      <c r="D63" s="2272"/>
      <c r="E63" s="2273"/>
      <c r="F63" s="2272"/>
      <c r="G63" s="2277"/>
      <c r="H63" s="1641" t="s">
        <v>477</v>
      </c>
      <c r="I63" s="1642"/>
      <c r="J63" s="1642"/>
      <c r="K63" s="1642"/>
      <c r="L63" s="1376"/>
      <c r="M63" s="90"/>
      <c r="N63" s="2182" t="s">
        <v>1646</v>
      </c>
      <c r="O63" s="2182"/>
      <c r="P63" s="2184">
        <v>13</v>
      </c>
      <c r="Q63" s="2184"/>
      <c r="R63" s="1702" t="s">
        <v>42</v>
      </c>
      <c r="S63" s="1702" t="s">
        <v>797</v>
      </c>
      <c r="T63" s="2030">
        <v>6</v>
      </c>
      <c r="U63" s="2030"/>
      <c r="V63" s="2211" t="s">
        <v>113</v>
      </c>
      <c r="W63" s="2211"/>
      <c r="X63" s="2211"/>
      <c r="Y63" s="2211"/>
      <c r="Z63" s="2211"/>
      <c r="AA63" s="2201" t="str">
        <f>IF($P$63=0,"",(IF($CF$47=TRUE,ROUNDDOWN($P$63/$T$63,1),"")))</f>
        <v/>
      </c>
      <c r="AB63" s="2201"/>
      <c r="AC63" s="2201"/>
      <c r="AD63" s="2213" t="s">
        <v>42</v>
      </c>
      <c r="AE63" s="2194"/>
      <c r="AF63" s="2195"/>
      <c r="AG63" s="2195"/>
      <c r="AH63" s="2196"/>
      <c r="AK63" s="54"/>
      <c r="AL63" s="594"/>
      <c r="AN63" s="1566"/>
      <c r="AO63" s="1566"/>
      <c r="AP63" s="1566"/>
      <c r="AQ63" s="1566"/>
      <c r="AR63" s="1566"/>
      <c r="AS63" s="1566"/>
      <c r="AT63" s="1566"/>
      <c r="AU63" s="1566"/>
      <c r="AV63" s="1566"/>
      <c r="AW63" s="1566"/>
      <c r="AX63" s="1330"/>
      <c r="BA63" s="1714">
        <v>6</v>
      </c>
      <c r="BB63" s="1715"/>
      <c r="BC63" s="1715"/>
      <c r="BD63" s="1716"/>
      <c r="BE63" s="2172">
        <v>173</v>
      </c>
      <c r="BF63" s="2173"/>
      <c r="BG63" s="2173"/>
      <c r="BH63" s="101" t="s">
        <v>334</v>
      </c>
      <c r="BI63" s="140"/>
      <c r="BJ63" s="1373"/>
      <c r="BK63" s="1377"/>
      <c r="BL63" s="1378"/>
      <c r="BM63" s="1714">
        <v>6</v>
      </c>
      <c r="BN63" s="1715"/>
      <c r="BO63" s="1715"/>
      <c r="BP63" s="1716"/>
      <c r="BQ63" s="2174">
        <v>160</v>
      </c>
      <c r="BR63" s="2175"/>
      <c r="BS63" s="2175"/>
      <c r="BT63" s="101" t="s">
        <v>334</v>
      </c>
      <c r="BU63" s="140"/>
      <c r="BV63" s="1373"/>
    </row>
    <row r="64" spans="1:76" ht="14.1" customHeight="1">
      <c r="A64" s="537"/>
      <c r="B64" s="54"/>
      <c r="D64" s="2272"/>
      <c r="E64" s="2273"/>
      <c r="F64" s="2272"/>
      <c r="G64" s="2277"/>
      <c r="H64" s="2177"/>
      <c r="I64" s="2178"/>
      <c r="J64" s="2178"/>
      <c r="K64" s="2178"/>
      <c r="L64" s="1372"/>
      <c r="M64" s="829"/>
      <c r="N64" s="2183"/>
      <c r="O64" s="2183"/>
      <c r="P64" s="2185"/>
      <c r="Q64" s="2185"/>
      <c r="R64" s="1686"/>
      <c r="S64" s="1686"/>
      <c r="T64" s="1773"/>
      <c r="U64" s="1773"/>
      <c r="V64" s="2212"/>
      <c r="W64" s="2212"/>
      <c r="X64" s="2212"/>
      <c r="Y64" s="2212"/>
      <c r="Z64" s="2212"/>
      <c r="AA64" s="2202"/>
      <c r="AB64" s="2202"/>
      <c r="AC64" s="2202"/>
      <c r="AD64" s="2214"/>
      <c r="AE64" s="2194"/>
      <c r="AF64" s="2195"/>
      <c r="AG64" s="2195"/>
      <c r="AH64" s="2196"/>
      <c r="AK64" s="54"/>
      <c r="AL64" s="923" t="s">
        <v>1666</v>
      </c>
      <c r="AM64" s="54"/>
      <c r="AN64" s="1566" t="s">
        <v>1655</v>
      </c>
      <c r="AO64" s="1566"/>
      <c r="AP64" s="1566"/>
      <c r="AQ64" s="1566"/>
      <c r="AR64" s="1566"/>
      <c r="AS64" s="1566"/>
      <c r="AT64" s="1566"/>
      <c r="AU64" s="1566"/>
      <c r="AV64" s="1566"/>
      <c r="AW64" s="1566"/>
      <c r="AX64" s="1330"/>
      <c r="BA64" s="1714">
        <v>7</v>
      </c>
      <c r="BB64" s="1715"/>
      <c r="BC64" s="1715"/>
      <c r="BD64" s="1716"/>
      <c r="BE64" s="2172">
        <v>173</v>
      </c>
      <c r="BF64" s="2173"/>
      <c r="BG64" s="2173"/>
      <c r="BH64" s="101" t="s">
        <v>334</v>
      </c>
      <c r="BI64" s="1374"/>
      <c r="BJ64" s="1375"/>
      <c r="BK64" s="1353"/>
      <c r="BL64" s="1354"/>
      <c r="BM64" s="1714">
        <v>7</v>
      </c>
      <c r="BN64" s="1715"/>
      <c r="BO64" s="1715"/>
      <c r="BP64" s="1716"/>
      <c r="BQ64" s="2174">
        <v>140</v>
      </c>
      <c r="BR64" s="2175"/>
      <c r="BS64" s="2175"/>
      <c r="BT64" s="101" t="s">
        <v>334</v>
      </c>
      <c r="BU64" s="1374"/>
      <c r="BV64" s="1375"/>
    </row>
    <row r="65" spans="1:87" ht="14.1" customHeight="1">
      <c r="A65" s="537"/>
      <c r="B65" s="54"/>
      <c r="D65" s="2272"/>
      <c r="E65" s="2273"/>
      <c r="F65" s="2272"/>
      <c r="G65" s="2277"/>
      <c r="H65" s="1683" t="s">
        <v>752</v>
      </c>
      <c r="I65" s="1570"/>
      <c r="J65" s="1570"/>
      <c r="K65" s="1570"/>
      <c r="L65" s="1376"/>
      <c r="M65" s="90"/>
      <c r="N65" s="2182" t="s">
        <v>1646</v>
      </c>
      <c r="O65" s="2182"/>
      <c r="P65" s="1827"/>
      <c r="Q65" s="1827"/>
      <c r="R65" s="1570" t="s">
        <v>42</v>
      </c>
      <c r="S65" s="1570" t="s">
        <v>797</v>
      </c>
      <c r="T65" s="2061">
        <v>15</v>
      </c>
      <c r="U65" s="2061"/>
      <c r="V65" s="2215" t="s">
        <v>113</v>
      </c>
      <c r="W65" s="2215"/>
      <c r="X65" s="2215"/>
      <c r="Y65" s="2215"/>
      <c r="Z65" s="2215"/>
      <c r="AA65" s="2189" t="str">
        <f>IF($P$65=0,"",ROUNDDOWN($P$65/$T$65,1))</f>
        <v/>
      </c>
      <c r="AB65" s="2189"/>
      <c r="AC65" s="2189"/>
      <c r="AD65" s="2190" t="s">
        <v>42</v>
      </c>
      <c r="AE65" s="2194"/>
      <c r="AF65" s="2195"/>
      <c r="AG65" s="2195"/>
      <c r="AH65" s="2196"/>
      <c r="AK65" s="54"/>
      <c r="AL65" s="594"/>
      <c r="AN65" s="2080" t="s">
        <v>1669</v>
      </c>
      <c r="AO65" s="2080"/>
      <c r="AP65" s="2080"/>
      <c r="AQ65" s="2080"/>
      <c r="AR65" s="2080"/>
      <c r="AS65" s="2080"/>
      <c r="AT65" s="2080"/>
      <c r="AU65" s="2080"/>
      <c r="AV65" s="2080"/>
      <c r="AW65" s="2080"/>
      <c r="AX65" s="2216"/>
      <c r="AZ65" s="1049"/>
      <c r="BA65" s="1714">
        <v>8</v>
      </c>
      <c r="BB65" s="1715"/>
      <c r="BC65" s="1715"/>
      <c r="BD65" s="1716"/>
      <c r="BE65" s="2172">
        <v>173</v>
      </c>
      <c r="BF65" s="2173"/>
      <c r="BG65" s="2173"/>
      <c r="BH65" s="101" t="s">
        <v>334</v>
      </c>
      <c r="BI65" s="1374"/>
      <c r="BJ65" s="1375"/>
      <c r="BK65" s="1379"/>
      <c r="BL65" s="1380"/>
      <c r="BM65" s="1714">
        <v>8</v>
      </c>
      <c r="BN65" s="1715"/>
      <c r="BO65" s="1715"/>
      <c r="BP65" s="1716"/>
      <c r="BQ65" s="2174">
        <v>140</v>
      </c>
      <c r="BR65" s="2175"/>
      <c r="BS65" s="2175"/>
      <c r="BT65" s="101" t="s">
        <v>334</v>
      </c>
      <c r="BU65" s="1374"/>
      <c r="BV65" s="1375"/>
    </row>
    <row r="66" spans="1:87" ht="14.1" customHeight="1">
      <c r="A66" s="537"/>
      <c r="B66" s="54"/>
      <c r="D66" s="2272"/>
      <c r="E66" s="2273"/>
      <c r="F66" s="2272"/>
      <c r="G66" s="2277"/>
      <c r="H66" s="1683"/>
      <c r="I66" s="1570"/>
      <c r="J66" s="1570"/>
      <c r="K66" s="1570"/>
      <c r="L66" s="1372"/>
      <c r="M66" s="829"/>
      <c r="N66" s="2183"/>
      <c r="O66" s="2183"/>
      <c r="P66" s="1827"/>
      <c r="Q66" s="1827"/>
      <c r="R66" s="1570"/>
      <c r="S66" s="1570"/>
      <c r="T66" s="2061"/>
      <c r="U66" s="2061"/>
      <c r="V66" s="2215"/>
      <c r="W66" s="2215"/>
      <c r="X66" s="2215"/>
      <c r="Y66" s="2215"/>
      <c r="Z66" s="2215"/>
      <c r="AA66" s="2189"/>
      <c r="AB66" s="2189"/>
      <c r="AC66" s="2189"/>
      <c r="AD66" s="2190"/>
      <c r="AE66" s="2194"/>
      <c r="AF66" s="2195"/>
      <c r="AG66" s="2195"/>
      <c r="AH66" s="2196"/>
      <c r="AK66" s="54"/>
      <c r="AL66" s="594"/>
      <c r="AN66" s="2080"/>
      <c r="AO66" s="2080"/>
      <c r="AP66" s="2080"/>
      <c r="AQ66" s="2080"/>
      <c r="AR66" s="2080"/>
      <c r="AS66" s="2080"/>
      <c r="AT66" s="2080"/>
      <c r="AU66" s="2080"/>
      <c r="AV66" s="2080"/>
      <c r="AW66" s="2080"/>
      <c r="AX66" s="2216"/>
      <c r="AZ66" s="1049"/>
      <c r="BA66" s="1714">
        <v>9</v>
      </c>
      <c r="BB66" s="1715"/>
      <c r="BC66" s="1715"/>
      <c r="BD66" s="1716"/>
      <c r="BE66" s="2172">
        <v>173</v>
      </c>
      <c r="BF66" s="2173"/>
      <c r="BG66" s="2173"/>
      <c r="BH66" s="101" t="s">
        <v>334</v>
      </c>
      <c r="BI66" s="1374"/>
      <c r="BJ66" s="1375"/>
      <c r="BK66" s="1379"/>
      <c r="BL66" s="1380"/>
      <c r="BM66" s="1714">
        <v>9</v>
      </c>
      <c r="BN66" s="1715"/>
      <c r="BO66" s="1715"/>
      <c r="BP66" s="1716"/>
      <c r="BQ66" s="2174">
        <v>120</v>
      </c>
      <c r="BR66" s="2175"/>
      <c r="BS66" s="2175"/>
      <c r="BT66" s="101" t="s">
        <v>334</v>
      </c>
      <c r="BU66" s="1374"/>
      <c r="BV66" s="1375"/>
    </row>
    <row r="67" spans="1:87" ht="14.1" customHeight="1">
      <c r="A67" s="537"/>
      <c r="B67" s="54"/>
      <c r="D67" s="2272"/>
      <c r="E67" s="2273"/>
      <c r="F67" s="2272"/>
      <c r="G67" s="2277"/>
      <c r="H67" s="1641" t="s">
        <v>753</v>
      </c>
      <c r="I67" s="1642"/>
      <c r="J67" s="1642"/>
      <c r="K67" s="1642"/>
      <c r="L67" s="1376"/>
      <c r="M67" s="90"/>
      <c r="N67" s="2182" t="s">
        <v>1646</v>
      </c>
      <c r="O67" s="2182"/>
      <c r="P67" s="2184"/>
      <c r="Q67" s="2184"/>
      <c r="R67" s="1702" t="s">
        <v>42</v>
      </c>
      <c r="S67" s="1702" t="s">
        <v>797</v>
      </c>
      <c r="T67" s="2030">
        <v>25</v>
      </c>
      <c r="U67" s="2030"/>
      <c r="V67" s="2211" t="s">
        <v>113</v>
      </c>
      <c r="W67" s="2211"/>
      <c r="X67" s="2211"/>
      <c r="Y67" s="2211"/>
      <c r="Z67" s="2211"/>
      <c r="AA67" s="2201" t="str">
        <f>IF($P$67=0,"",ROUNDDOWN($P$67/$T$67,1))</f>
        <v/>
      </c>
      <c r="AB67" s="2201"/>
      <c r="AC67" s="2201"/>
      <c r="AD67" s="2213" t="s">
        <v>42</v>
      </c>
      <c r="AE67" s="2194"/>
      <c r="AF67" s="2195"/>
      <c r="AG67" s="2195"/>
      <c r="AH67" s="2196"/>
      <c r="AK67" s="588"/>
      <c r="AL67" s="594"/>
      <c r="AN67" s="2080"/>
      <c r="AO67" s="2080"/>
      <c r="AP67" s="2080"/>
      <c r="AQ67" s="2080"/>
      <c r="AR67" s="2080"/>
      <c r="AS67" s="2080"/>
      <c r="AT67" s="2080"/>
      <c r="AU67" s="2080"/>
      <c r="AV67" s="2080"/>
      <c r="AW67" s="2080"/>
      <c r="AX67" s="2216"/>
      <c r="AZ67" s="1049"/>
      <c r="BA67" s="1714">
        <v>10</v>
      </c>
      <c r="BB67" s="1715"/>
      <c r="BC67" s="1715"/>
      <c r="BD67" s="1716"/>
      <c r="BE67" s="2172">
        <v>86.5</v>
      </c>
      <c r="BF67" s="2173"/>
      <c r="BG67" s="2173"/>
      <c r="BH67" s="101" t="s">
        <v>334</v>
      </c>
      <c r="BI67" s="1374"/>
      <c r="BJ67" s="1375"/>
      <c r="BK67" s="1379"/>
      <c r="BL67" s="1380"/>
      <c r="BM67" s="1714">
        <v>10</v>
      </c>
      <c r="BN67" s="1715"/>
      <c r="BO67" s="1715"/>
      <c r="BP67" s="1716"/>
      <c r="BQ67" s="2174">
        <v>120</v>
      </c>
      <c r="BR67" s="2175"/>
      <c r="BS67" s="2175"/>
      <c r="BT67" s="101" t="s">
        <v>334</v>
      </c>
      <c r="BU67" s="1374"/>
      <c r="BV67" s="1375"/>
      <c r="BX67" s="850"/>
    </row>
    <row r="68" spans="1:87" ht="14.1" customHeight="1">
      <c r="A68" s="537"/>
      <c r="B68" s="54"/>
      <c r="D68" s="2272"/>
      <c r="E68" s="2273"/>
      <c r="F68" s="2272"/>
      <c r="G68" s="2277"/>
      <c r="H68" s="2177"/>
      <c r="I68" s="2178"/>
      <c r="J68" s="2178"/>
      <c r="K68" s="2178"/>
      <c r="L68" s="1372"/>
      <c r="M68" s="829"/>
      <c r="N68" s="2183"/>
      <c r="O68" s="2183"/>
      <c r="P68" s="2185"/>
      <c r="Q68" s="2185"/>
      <c r="R68" s="1686"/>
      <c r="S68" s="1686"/>
      <c r="T68" s="1773"/>
      <c r="U68" s="1773"/>
      <c r="V68" s="2212"/>
      <c r="W68" s="2212"/>
      <c r="X68" s="2212"/>
      <c r="Y68" s="2212"/>
      <c r="Z68" s="2212"/>
      <c r="AA68" s="2202"/>
      <c r="AB68" s="2202"/>
      <c r="AC68" s="2202"/>
      <c r="AD68" s="2214"/>
      <c r="AE68" s="2194"/>
      <c r="AF68" s="2195"/>
      <c r="AG68" s="2195"/>
      <c r="AH68" s="2196"/>
      <c r="AK68" s="588"/>
      <c r="AL68" s="595"/>
      <c r="AM68" s="596"/>
      <c r="AN68" s="2080"/>
      <c r="AO68" s="2080"/>
      <c r="AP68" s="2080"/>
      <c r="AQ68" s="2080"/>
      <c r="AR68" s="2080"/>
      <c r="AS68" s="2080"/>
      <c r="AT68" s="2080"/>
      <c r="AU68" s="2080"/>
      <c r="AV68" s="2080"/>
      <c r="AW68" s="2080"/>
      <c r="AX68" s="2216"/>
      <c r="AZ68" s="1025"/>
      <c r="BA68" s="1714">
        <v>11</v>
      </c>
      <c r="BB68" s="1715"/>
      <c r="BC68" s="1715"/>
      <c r="BD68" s="1716"/>
      <c r="BE68" s="2172">
        <v>173</v>
      </c>
      <c r="BF68" s="2173"/>
      <c r="BG68" s="2173"/>
      <c r="BH68" s="101" t="s">
        <v>334</v>
      </c>
      <c r="BI68" s="140"/>
      <c r="BJ68" s="1373"/>
      <c r="BK68" s="1379"/>
      <c r="BL68" s="1380"/>
      <c r="BM68" s="1714">
        <v>11</v>
      </c>
      <c r="BN68" s="1715"/>
      <c r="BO68" s="1715"/>
      <c r="BP68" s="1716"/>
      <c r="BQ68" s="2174">
        <v>90</v>
      </c>
      <c r="BR68" s="2175"/>
      <c r="BS68" s="2175"/>
      <c r="BT68" s="101" t="s">
        <v>334</v>
      </c>
      <c r="BU68" s="140"/>
      <c r="BV68" s="1373"/>
    </row>
    <row r="69" spans="1:87" ht="14.1" customHeight="1">
      <c r="A69" s="537"/>
      <c r="B69" s="54"/>
      <c r="D69" s="2272"/>
      <c r="E69" s="2273"/>
      <c r="F69" s="2272"/>
      <c r="G69" s="2277"/>
      <c r="H69" s="1641" t="s">
        <v>1665</v>
      </c>
      <c r="I69" s="1642"/>
      <c r="J69" s="1642"/>
      <c r="K69" s="1642"/>
      <c r="L69" s="1376"/>
      <c r="M69" s="90"/>
      <c r="N69" s="2182" t="s">
        <v>1646</v>
      </c>
      <c r="O69" s="2182"/>
      <c r="P69" s="1702" t="str">
        <f>IF(CF48=FALSE,"",IF((E50+I50+M50+Q50+U50+Y50=0),"",E50+I50+M50+Q50+U50+Y50))</f>
        <v/>
      </c>
      <c r="Q69" s="1702"/>
      <c r="R69" s="1702" t="s">
        <v>42</v>
      </c>
      <c r="S69" s="1702" t="s">
        <v>797</v>
      </c>
      <c r="T69" s="2030">
        <v>2</v>
      </c>
      <c r="U69" s="2030"/>
      <c r="V69" s="2211" t="s">
        <v>113</v>
      </c>
      <c r="W69" s="2211"/>
      <c r="X69" s="2211"/>
      <c r="Y69" s="2211"/>
      <c r="Z69" s="2211"/>
      <c r="AA69" s="2201" t="str">
        <f>IF($P$69="","",ROUNDDOWN($P$69/$T$69,1))</f>
        <v/>
      </c>
      <c r="AB69" s="2201"/>
      <c r="AC69" s="2201"/>
      <c r="AD69" s="2213" t="s">
        <v>42</v>
      </c>
      <c r="AE69" s="2194"/>
      <c r="AF69" s="2195"/>
      <c r="AG69" s="2195"/>
      <c r="AH69" s="2196"/>
      <c r="AK69" s="588"/>
      <c r="AL69" s="2220" t="s">
        <v>803</v>
      </c>
      <c r="AM69" s="2221"/>
      <c r="AN69" s="2221"/>
      <c r="AO69" s="2221"/>
      <c r="AP69" s="2221"/>
      <c r="AQ69" s="2221"/>
      <c r="AR69" s="2221"/>
      <c r="AS69" s="2221"/>
      <c r="AT69" s="2221"/>
      <c r="AU69" s="2221"/>
      <c r="AV69" s="2221"/>
      <c r="AW69" s="2221"/>
      <c r="AX69" s="117"/>
      <c r="AZ69" s="584"/>
      <c r="BA69" s="1714">
        <v>12</v>
      </c>
      <c r="BB69" s="1715"/>
      <c r="BC69" s="1715"/>
      <c r="BD69" s="1716"/>
      <c r="BE69" s="2172">
        <v>173</v>
      </c>
      <c r="BF69" s="2173"/>
      <c r="BG69" s="2173"/>
      <c r="BH69" s="101" t="s">
        <v>334</v>
      </c>
      <c r="BI69" s="1374"/>
      <c r="BJ69" s="1375"/>
      <c r="BK69" s="1379"/>
      <c r="BL69" s="1380"/>
      <c r="BM69" s="1714">
        <v>12</v>
      </c>
      <c r="BN69" s="1715"/>
      <c r="BO69" s="1715"/>
      <c r="BP69" s="1716"/>
      <c r="BQ69" s="2174">
        <v>90</v>
      </c>
      <c r="BR69" s="2175"/>
      <c r="BS69" s="2175"/>
      <c r="BT69" s="101" t="s">
        <v>334</v>
      </c>
      <c r="BU69" s="1374"/>
      <c r="BV69" s="1375"/>
    </row>
    <row r="70" spans="1:87" ht="15" customHeight="1">
      <c r="A70" s="537"/>
      <c r="B70" s="54"/>
      <c r="D70" s="2272"/>
      <c r="E70" s="2273"/>
      <c r="F70" s="2272"/>
      <c r="G70" s="2277"/>
      <c r="H70" s="2177"/>
      <c r="I70" s="2178"/>
      <c r="J70" s="2178"/>
      <c r="K70" s="2178"/>
      <c r="L70" s="1372"/>
      <c r="M70" s="829"/>
      <c r="N70" s="2183"/>
      <c r="O70" s="2183"/>
      <c r="P70" s="1686"/>
      <c r="Q70" s="1686"/>
      <c r="R70" s="1686"/>
      <c r="S70" s="1686"/>
      <c r="T70" s="1773"/>
      <c r="U70" s="1773"/>
      <c r="V70" s="2212"/>
      <c r="W70" s="2212"/>
      <c r="X70" s="2212"/>
      <c r="Y70" s="2212"/>
      <c r="Z70" s="2212"/>
      <c r="AA70" s="2202"/>
      <c r="AB70" s="2202"/>
      <c r="AC70" s="2202"/>
      <c r="AD70" s="2214"/>
      <c r="AE70" s="2197"/>
      <c r="AF70" s="2198"/>
      <c r="AG70" s="2198"/>
      <c r="AH70" s="2199"/>
      <c r="AK70" s="588"/>
      <c r="AL70" s="552" t="s">
        <v>469</v>
      </c>
      <c r="AM70" s="589" t="s">
        <v>800</v>
      </c>
      <c r="AN70" s="1566" t="s">
        <v>1254</v>
      </c>
      <c r="AO70" s="1566"/>
      <c r="AP70" s="1566"/>
      <c r="AQ70" s="1566"/>
      <c r="AR70" s="1566"/>
      <c r="AS70" s="1566"/>
      <c r="AT70" s="1566"/>
      <c r="AU70" s="1566"/>
      <c r="AV70" s="1566"/>
      <c r="AW70" s="1566"/>
      <c r="AX70" s="117"/>
      <c r="AZ70" s="1381"/>
      <c r="BA70" s="1714">
        <v>13</v>
      </c>
      <c r="BB70" s="1715"/>
      <c r="BC70" s="1715"/>
      <c r="BD70" s="1716"/>
      <c r="BE70" s="2172">
        <v>173</v>
      </c>
      <c r="BF70" s="2173"/>
      <c r="BG70" s="2173"/>
      <c r="BH70" s="101" t="s">
        <v>334</v>
      </c>
      <c r="BI70" s="1374"/>
      <c r="BJ70" s="1375"/>
      <c r="BK70" s="1379"/>
      <c r="BL70" s="1380"/>
      <c r="BM70" s="1714">
        <v>13</v>
      </c>
      <c r="BN70" s="1715"/>
      <c r="BO70" s="1715"/>
      <c r="BP70" s="1716"/>
      <c r="BQ70" s="2174">
        <v>80</v>
      </c>
      <c r="BR70" s="2175"/>
      <c r="BS70" s="2175"/>
      <c r="BT70" s="101" t="s">
        <v>334</v>
      </c>
      <c r="BU70" s="1374"/>
      <c r="BV70" s="1375"/>
      <c r="BX70" s="850"/>
    </row>
    <row r="71" spans="1:87" ht="14.1" customHeight="1">
      <c r="A71" s="66"/>
      <c r="B71" s="54"/>
      <c r="D71" s="2272"/>
      <c r="E71" s="2273"/>
      <c r="F71" s="2272"/>
      <c r="G71" s="2277"/>
      <c r="H71" s="1701" t="s">
        <v>156</v>
      </c>
      <c r="I71" s="1702"/>
      <c r="J71" s="1702"/>
      <c r="K71" s="1702"/>
      <c r="L71" s="1376"/>
      <c r="M71" s="90"/>
      <c r="N71" s="2182" t="s">
        <v>1646</v>
      </c>
      <c r="O71" s="2182"/>
      <c r="P71" s="2297">
        <f>SUM($P$57:$Q$70)</f>
        <v>35</v>
      </c>
      <c r="Q71" s="2297"/>
      <c r="R71" s="2182" t="s">
        <v>42</v>
      </c>
      <c r="S71" s="2182"/>
      <c r="T71" s="2182"/>
      <c r="U71" s="2182"/>
      <c r="V71" s="1642" t="s">
        <v>1195</v>
      </c>
      <c r="W71" s="1642"/>
      <c r="X71" s="1642"/>
      <c r="Y71" s="1642"/>
      <c r="Z71" s="1642"/>
      <c r="AA71" s="2218">
        <f>IF($P$71=0,"",ROUND(SUM($AA$57:$AC$70),0))</f>
        <v>7</v>
      </c>
      <c r="AB71" s="2218"/>
      <c r="AC71" s="2218"/>
      <c r="AD71" s="2222" t="s">
        <v>13</v>
      </c>
      <c r="AE71" s="2224" t="s">
        <v>1046</v>
      </c>
      <c r="AF71" s="2225"/>
      <c r="AG71" s="2225"/>
      <c r="AH71" s="2226"/>
      <c r="AK71" s="590"/>
      <c r="AL71" s="63"/>
      <c r="AM71" s="54"/>
      <c r="AN71" s="1566"/>
      <c r="AO71" s="1566"/>
      <c r="AP71" s="1566"/>
      <c r="AQ71" s="1566"/>
      <c r="AR71" s="1566"/>
      <c r="AS71" s="1566"/>
      <c r="AT71" s="1566"/>
      <c r="AU71" s="1566"/>
      <c r="AV71" s="1566"/>
      <c r="AW71" s="1566"/>
      <c r="AX71" s="117"/>
      <c r="BA71" s="1714">
        <v>14</v>
      </c>
      <c r="BB71" s="1715"/>
      <c r="BC71" s="1715"/>
      <c r="BD71" s="1716"/>
      <c r="BE71" s="2230"/>
      <c r="BF71" s="2231"/>
      <c r="BG71" s="2231"/>
      <c r="BH71" s="101" t="s">
        <v>334</v>
      </c>
      <c r="BI71" s="1374"/>
      <c r="BJ71" s="1375"/>
      <c r="BK71" s="1379"/>
      <c r="BL71" s="1380"/>
      <c r="BM71" s="1714">
        <v>14</v>
      </c>
      <c r="BN71" s="1715"/>
      <c r="BO71" s="1715"/>
      <c r="BP71" s="1716"/>
      <c r="BQ71" s="2174"/>
      <c r="BR71" s="2175"/>
      <c r="BS71" s="2175"/>
      <c r="BT71" s="101" t="s">
        <v>334</v>
      </c>
      <c r="BU71" s="1374"/>
      <c r="BV71" s="1375"/>
    </row>
    <row r="72" spans="1:87" ht="14.1" customHeight="1">
      <c r="A72" s="66"/>
      <c r="B72" s="54"/>
      <c r="D72" s="2272"/>
      <c r="E72" s="2273"/>
      <c r="F72" s="2274"/>
      <c r="G72" s="2278"/>
      <c r="H72" s="2296"/>
      <c r="I72" s="1589"/>
      <c r="J72" s="1589"/>
      <c r="K72" s="1589"/>
      <c r="L72" s="1372"/>
      <c r="M72" s="829"/>
      <c r="N72" s="2183"/>
      <c r="O72" s="2183"/>
      <c r="P72" s="2087"/>
      <c r="Q72" s="2087"/>
      <c r="R72" s="1860"/>
      <c r="S72" s="1860"/>
      <c r="T72" s="1860"/>
      <c r="U72" s="1860"/>
      <c r="V72" s="2217"/>
      <c r="W72" s="2217"/>
      <c r="X72" s="2217"/>
      <c r="Y72" s="2217"/>
      <c r="Z72" s="2217"/>
      <c r="AA72" s="2219"/>
      <c r="AB72" s="2219"/>
      <c r="AC72" s="2219"/>
      <c r="AD72" s="2223"/>
      <c r="AE72" s="2227"/>
      <c r="AF72" s="2228"/>
      <c r="AG72" s="2228"/>
      <c r="AH72" s="2229"/>
      <c r="AK72" s="580"/>
      <c r="AL72" s="552"/>
      <c r="AM72" s="138" t="s">
        <v>802</v>
      </c>
      <c r="AN72" s="1812" t="s">
        <v>1644</v>
      </c>
      <c r="AO72" s="1812"/>
      <c r="AP72" s="1812"/>
      <c r="AQ72" s="1812"/>
      <c r="AR72" s="1812"/>
      <c r="AS72" s="1812"/>
      <c r="AT72" s="1812"/>
      <c r="AU72" s="1812"/>
      <c r="AV72" s="1812"/>
      <c r="AW72" s="1812"/>
      <c r="AX72" s="117"/>
      <c r="BA72" s="1714">
        <v>15</v>
      </c>
      <c r="BB72" s="1715"/>
      <c r="BC72" s="1715"/>
      <c r="BD72" s="1716"/>
      <c r="BE72" s="2230"/>
      <c r="BF72" s="2231"/>
      <c r="BG72" s="2231"/>
      <c r="BH72" s="101" t="s">
        <v>334</v>
      </c>
      <c r="BI72" s="1374"/>
      <c r="BJ72" s="1375"/>
      <c r="BK72" s="1379"/>
      <c r="BL72" s="1380"/>
      <c r="BM72" s="1714">
        <v>15</v>
      </c>
      <c r="BN72" s="1715"/>
      <c r="BO72" s="1715"/>
      <c r="BP72" s="1716"/>
      <c r="BQ72" s="2174"/>
      <c r="BR72" s="2175"/>
      <c r="BS72" s="2175"/>
      <c r="BT72" s="101" t="s">
        <v>334</v>
      </c>
      <c r="BU72" s="1374"/>
      <c r="BV72" s="1375"/>
    </row>
    <row r="73" spans="1:87" ht="14.1" customHeight="1">
      <c r="A73" s="66"/>
      <c r="B73" s="54"/>
      <c r="D73" s="2272"/>
      <c r="E73" s="2273"/>
      <c r="F73" s="2280" t="s">
        <v>1021</v>
      </c>
      <c r="G73" s="2281"/>
      <c r="H73" s="2281"/>
      <c r="I73" s="2281"/>
      <c r="J73" s="2281"/>
      <c r="K73" s="2281"/>
      <c r="L73" s="2284" t="s">
        <v>802</v>
      </c>
      <c r="M73" s="2285"/>
      <c r="N73" s="2286" t="s">
        <v>1252</v>
      </c>
      <c r="O73" s="2286"/>
      <c r="P73" s="2286"/>
      <c r="Q73" s="2286"/>
      <c r="R73" s="2286"/>
      <c r="S73" s="2286"/>
      <c r="T73" s="2286"/>
      <c r="U73" s="2288" t="s">
        <v>61</v>
      </c>
      <c r="V73" s="2288"/>
      <c r="W73" s="2288"/>
      <c r="X73" s="2288"/>
      <c r="Y73" s="2288"/>
      <c r="Z73" s="2288"/>
      <c r="AA73" s="2289">
        <v>1</v>
      </c>
      <c r="AB73" s="2289"/>
      <c r="AC73" s="2289"/>
      <c r="AD73" s="2290" t="s">
        <v>13</v>
      </c>
      <c r="AE73" s="2138"/>
      <c r="AF73" s="2139"/>
      <c r="AG73" s="2139"/>
      <c r="AH73" s="2291"/>
      <c r="AK73" s="580"/>
      <c r="AL73" s="552"/>
      <c r="AM73" s="591"/>
      <c r="AN73" s="1812"/>
      <c r="AO73" s="1812"/>
      <c r="AP73" s="1812"/>
      <c r="AQ73" s="1812"/>
      <c r="AR73" s="1812"/>
      <c r="AS73" s="1812"/>
      <c r="AT73" s="1812"/>
      <c r="AU73" s="1812"/>
      <c r="AV73" s="1812"/>
      <c r="AW73" s="1812"/>
      <c r="AX73" s="117"/>
      <c r="BA73" s="1714">
        <v>16</v>
      </c>
      <c r="BB73" s="1715"/>
      <c r="BC73" s="1715"/>
      <c r="BD73" s="1716"/>
      <c r="BE73" s="2230"/>
      <c r="BF73" s="2231"/>
      <c r="BG73" s="2231"/>
      <c r="BH73" s="101" t="s">
        <v>334</v>
      </c>
      <c r="BI73" s="140"/>
      <c r="BJ73" s="1373"/>
      <c r="BK73" s="1379"/>
      <c r="BL73" s="1380"/>
      <c r="BM73" s="1714">
        <v>16</v>
      </c>
      <c r="BN73" s="1715"/>
      <c r="BO73" s="1715"/>
      <c r="BP73" s="1716"/>
      <c r="BQ73" s="2174"/>
      <c r="BR73" s="2175"/>
      <c r="BS73" s="2175"/>
      <c r="BT73" s="101" t="s">
        <v>334</v>
      </c>
      <c r="BU73" s="140"/>
      <c r="BV73" s="1373"/>
    </row>
    <row r="74" spans="1:87" ht="14.1" customHeight="1">
      <c r="A74" s="66"/>
      <c r="B74" s="54"/>
      <c r="D74" s="2272"/>
      <c r="E74" s="2273"/>
      <c r="F74" s="2280"/>
      <c r="G74" s="2281"/>
      <c r="H74" s="2281"/>
      <c r="I74" s="2281"/>
      <c r="J74" s="2281"/>
      <c r="K74" s="2281"/>
      <c r="L74" s="2259"/>
      <c r="M74" s="2260"/>
      <c r="N74" s="2287"/>
      <c r="O74" s="2287"/>
      <c r="P74" s="2287"/>
      <c r="Q74" s="2287"/>
      <c r="R74" s="2287"/>
      <c r="S74" s="2287"/>
      <c r="T74" s="2287"/>
      <c r="U74" s="2264"/>
      <c r="V74" s="2264"/>
      <c r="W74" s="2264"/>
      <c r="X74" s="2264"/>
      <c r="Y74" s="2264"/>
      <c r="Z74" s="2264"/>
      <c r="AA74" s="2266"/>
      <c r="AB74" s="2266"/>
      <c r="AC74" s="2266"/>
      <c r="AD74" s="2267"/>
      <c r="AE74" s="2292"/>
      <c r="AF74" s="1868"/>
      <c r="AG74" s="1868"/>
      <c r="AH74" s="1869"/>
      <c r="AK74" s="580"/>
      <c r="AL74" s="552"/>
      <c r="AM74" s="589" t="s">
        <v>801</v>
      </c>
      <c r="AN74" s="2232" t="s">
        <v>1393</v>
      </c>
      <c r="AO74" s="2232"/>
      <c r="AP74" s="2232"/>
      <c r="AQ74" s="2232"/>
      <c r="AR74" s="2232"/>
      <c r="AS74" s="2232"/>
      <c r="AT74" s="2232"/>
      <c r="AU74" s="2232"/>
      <c r="AV74" s="2232"/>
      <c r="AW74" s="2232"/>
      <c r="AX74" s="1330"/>
      <c r="BA74" s="1714">
        <v>17</v>
      </c>
      <c r="BB74" s="1715"/>
      <c r="BC74" s="1715"/>
      <c r="BD74" s="1716"/>
      <c r="BE74" s="2230"/>
      <c r="BF74" s="2231"/>
      <c r="BG74" s="2231"/>
      <c r="BH74" s="101" t="s">
        <v>334</v>
      </c>
      <c r="BI74" s="1374"/>
      <c r="BJ74" s="1375"/>
      <c r="BK74" s="1379"/>
      <c r="BL74" s="1380"/>
      <c r="BM74" s="1714">
        <v>17</v>
      </c>
      <c r="BN74" s="1715"/>
      <c r="BO74" s="1715"/>
      <c r="BP74" s="1716"/>
      <c r="BQ74" s="2174"/>
      <c r="BR74" s="2175"/>
      <c r="BS74" s="2175"/>
      <c r="BT74" s="101" t="s">
        <v>334</v>
      </c>
      <c r="BU74" s="1374"/>
      <c r="BV74" s="1375"/>
    </row>
    <row r="75" spans="1:87" ht="14.1" customHeight="1">
      <c r="A75" s="66"/>
      <c r="B75" s="54"/>
      <c r="D75" s="2272"/>
      <c r="E75" s="2273"/>
      <c r="F75" s="2280"/>
      <c r="G75" s="2281"/>
      <c r="H75" s="2281"/>
      <c r="I75" s="2281"/>
      <c r="J75" s="2281"/>
      <c r="K75" s="2281"/>
      <c r="L75" s="2257" t="s">
        <v>801</v>
      </c>
      <c r="M75" s="2258"/>
      <c r="N75" s="2261" t="s">
        <v>798</v>
      </c>
      <c r="O75" s="2261"/>
      <c r="P75" s="2261"/>
      <c r="Q75" s="2261"/>
      <c r="R75" s="2261"/>
      <c r="S75" s="2261"/>
      <c r="T75" s="2261"/>
      <c r="U75" s="2263" t="s">
        <v>1739</v>
      </c>
      <c r="V75" s="2263"/>
      <c r="W75" s="2263"/>
      <c r="X75" s="2263"/>
      <c r="Y75" s="2263"/>
      <c r="Z75" s="2263"/>
      <c r="AA75" s="2265">
        <v>1</v>
      </c>
      <c r="AB75" s="2265"/>
      <c r="AC75" s="2265"/>
      <c r="AD75" s="2267" t="s">
        <v>13</v>
      </c>
      <c r="AE75" s="2292"/>
      <c r="AF75" s="1868"/>
      <c r="AG75" s="1868"/>
      <c r="AH75" s="1869"/>
      <c r="AK75" s="588"/>
      <c r="AL75" s="552"/>
      <c r="AM75" s="54"/>
      <c r="AN75" s="2232"/>
      <c r="AO75" s="2232"/>
      <c r="AP75" s="2232"/>
      <c r="AQ75" s="2232"/>
      <c r="AR75" s="2232"/>
      <c r="AS75" s="2232"/>
      <c r="AT75" s="2232"/>
      <c r="AU75" s="2232"/>
      <c r="AV75" s="2232"/>
      <c r="AW75" s="2232"/>
      <c r="AX75" s="117"/>
      <c r="BA75" s="1714">
        <v>18</v>
      </c>
      <c r="BB75" s="1715"/>
      <c r="BC75" s="1715"/>
      <c r="BD75" s="1716"/>
      <c r="BE75" s="2230"/>
      <c r="BF75" s="2231"/>
      <c r="BG75" s="2231"/>
      <c r="BH75" s="101" t="s">
        <v>334</v>
      </c>
      <c r="BI75" s="1374"/>
      <c r="BJ75" s="1375"/>
      <c r="BK75" s="1379"/>
      <c r="BL75" s="1380"/>
      <c r="BM75" s="1714">
        <v>18</v>
      </c>
      <c r="BN75" s="1715"/>
      <c r="BO75" s="1715"/>
      <c r="BP75" s="1716"/>
      <c r="BQ75" s="2174"/>
      <c r="BR75" s="2175"/>
      <c r="BS75" s="2175"/>
      <c r="BT75" s="101" t="s">
        <v>334</v>
      </c>
      <c r="BU75" s="1374"/>
      <c r="BV75" s="1375"/>
    </row>
    <row r="76" spans="1:87" ht="14.1" customHeight="1">
      <c r="A76" s="66"/>
      <c r="B76" s="54"/>
      <c r="D76" s="2272"/>
      <c r="E76" s="2273"/>
      <c r="F76" s="2280"/>
      <c r="G76" s="2281"/>
      <c r="H76" s="2281"/>
      <c r="I76" s="2281"/>
      <c r="J76" s="2281"/>
      <c r="K76" s="2281"/>
      <c r="L76" s="2259"/>
      <c r="M76" s="2260"/>
      <c r="N76" s="2262"/>
      <c r="O76" s="2262"/>
      <c r="P76" s="2262"/>
      <c r="Q76" s="2262"/>
      <c r="R76" s="2262"/>
      <c r="S76" s="2262"/>
      <c r="T76" s="2262"/>
      <c r="U76" s="2264"/>
      <c r="V76" s="2264"/>
      <c r="W76" s="2264"/>
      <c r="X76" s="2264"/>
      <c r="Y76" s="2264"/>
      <c r="Z76" s="2264"/>
      <c r="AA76" s="2266"/>
      <c r="AB76" s="2266"/>
      <c r="AC76" s="2266"/>
      <c r="AD76" s="2267"/>
      <c r="AE76" s="2292"/>
      <c r="AF76" s="1868"/>
      <c r="AG76" s="1868"/>
      <c r="AH76" s="1869"/>
      <c r="AK76" s="588"/>
      <c r="AL76" s="552"/>
      <c r="AN76" s="2232"/>
      <c r="AO76" s="2232"/>
      <c r="AP76" s="2232"/>
      <c r="AQ76" s="2232"/>
      <c r="AR76" s="2232"/>
      <c r="AS76" s="2232"/>
      <c r="AT76" s="2232"/>
      <c r="AU76" s="2232"/>
      <c r="AV76" s="2232"/>
      <c r="AW76" s="2232"/>
      <c r="AX76" s="117"/>
      <c r="BA76" s="1714">
        <v>19</v>
      </c>
      <c r="BB76" s="1715"/>
      <c r="BC76" s="1715"/>
      <c r="BD76" s="1716"/>
      <c r="BE76" s="2230"/>
      <c r="BF76" s="2231"/>
      <c r="BG76" s="2231"/>
      <c r="BH76" s="101" t="s">
        <v>334</v>
      </c>
      <c r="BI76" s="1374"/>
      <c r="BJ76" s="1375"/>
      <c r="BK76" s="1379"/>
      <c r="BL76" s="1380"/>
      <c r="BM76" s="1714">
        <v>19</v>
      </c>
      <c r="BN76" s="1715"/>
      <c r="BO76" s="1715"/>
      <c r="BP76" s="1716"/>
      <c r="BQ76" s="2174"/>
      <c r="BR76" s="2175"/>
      <c r="BS76" s="2175"/>
      <c r="BT76" s="101" t="s">
        <v>334</v>
      </c>
      <c r="BU76" s="1374"/>
      <c r="BV76" s="1375"/>
    </row>
    <row r="77" spans="1:87" ht="14.1" customHeight="1">
      <c r="A77" s="66"/>
      <c r="B77" s="54"/>
      <c r="D77" s="2272"/>
      <c r="E77" s="2273"/>
      <c r="F77" s="2280"/>
      <c r="G77" s="2281"/>
      <c r="H77" s="2281"/>
      <c r="I77" s="2281"/>
      <c r="J77" s="2281"/>
      <c r="K77" s="2281"/>
      <c r="L77" s="2245" t="s">
        <v>1251</v>
      </c>
      <c r="M77" s="2246"/>
      <c r="N77" s="2249" t="s">
        <v>799</v>
      </c>
      <c r="O77" s="2249"/>
      <c r="P77" s="2249"/>
      <c r="Q77" s="2249"/>
      <c r="R77" s="2249"/>
      <c r="S77" s="2249"/>
      <c r="T77" s="2249"/>
      <c r="U77" s="2251" t="s">
        <v>754</v>
      </c>
      <c r="V77" s="2251"/>
      <c r="W77" s="2251"/>
      <c r="X77" s="2251"/>
      <c r="Y77" s="2251"/>
      <c r="Z77" s="2251"/>
      <c r="AA77" s="2253">
        <v>1</v>
      </c>
      <c r="AB77" s="2253"/>
      <c r="AC77" s="2253"/>
      <c r="AD77" s="2255" t="s">
        <v>13</v>
      </c>
      <c r="AE77" s="2292"/>
      <c r="AF77" s="1868"/>
      <c r="AG77" s="1868"/>
      <c r="AH77" s="1869"/>
      <c r="AK77" s="588"/>
      <c r="AL77" s="552"/>
      <c r="AM77" s="593" t="s">
        <v>1253</v>
      </c>
      <c r="AN77" s="1566" t="s">
        <v>1645</v>
      </c>
      <c r="AO77" s="1566"/>
      <c r="AP77" s="1566"/>
      <c r="AQ77" s="1566"/>
      <c r="AR77" s="1566"/>
      <c r="AS77" s="1566"/>
      <c r="AT77" s="1566"/>
      <c r="AU77" s="1566"/>
      <c r="AV77" s="1566"/>
      <c r="AW77" s="1566"/>
      <c r="AX77" s="1347"/>
      <c r="BA77" s="1714">
        <v>20</v>
      </c>
      <c r="BB77" s="1715"/>
      <c r="BC77" s="1715"/>
      <c r="BD77" s="1716"/>
      <c r="BE77" s="2230"/>
      <c r="BF77" s="2231"/>
      <c r="BG77" s="2231"/>
      <c r="BH77" s="101" t="s">
        <v>334</v>
      </c>
      <c r="BI77" s="1374"/>
      <c r="BJ77" s="1375"/>
      <c r="BK77" s="1382"/>
      <c r="BL77" s="1383"/>
      <c r="BM77" s="1714">
        <v>20</v>
      </c>
      <c r="BN77" s="1715"/>
      <c r="BO77" s="1715"/>
      <c r="BP77" s="1716"/>
      <c r="BQ77" s="2174"/>
      <c r="BR77" s="2175"/>
      <c r="BS77" s="2175"/>
      <c r="BT77" s="101" t="s">
        <v>334</v>
      </c>
      <c r="BU77" s="1374"/>
      <c r="BV77" s="1375"/>
    </row>
    <row r="78" spans="1:87" ht="9.9499999999999993" customHeight="1" thickBot="1">
      <c r="A78" s="66"/>
      <c r="B78" s="54"/>
      <c r="D78" s="2272"/>
      <c r="E78" s="2273"/>
      <c r="F78" s="2282"/>
      <c r="G78" s="2283"/>
      <c r="H78" s="2283"/>
      <c r="I78" s="2283"/>
      <c r="J78" s="2283"/>
      <c r="K78" s="2283"/>
      <c r="L78" s="2247"/>
      <c r="M78" s="2248"/>
      <c r="N78" s="2250"/>
      <c r="O78" s="2250"/>
      <c r="P78" s="2250"/>
      <c r="Q78" s="2250"/>
      <c r="R78" s="2250"/>
      <c r="S78" s="2250"/>
      <c r="T78" s="2250"/>
      <c r="U78" s="2252"/>
      <c r="V78" s="2252"/>
      <c r="W78" s="2252"/>
      <c r="X78" s="2252"/>
      <c r="Y78" s="2252"/>
      <c r="Z78" s="2252"/>
      <c r="AA78" s="2254"/>
      <c r="AB78" s="2254"/>
      <c r="AC78" s="2254"/>
      <c r="AD78" s="2256"/>
      <c r="AE78" s="2293"/>
      <c r="AF78" s="2294"/>
      <c r="AG78" s="2294"/>
      <c r="AH78" s="2295"/>
      <c r="AK78" s="588"/>
      <c r="AL78" s="594"/>
      <c r="AN78" s="1566"/>
      <c r="AO78" s="1566"/>
      <c r="AP78" s="1566"/>
      <c r="AQ78" s="1566"/>
      <c r="AR78" s="1566"/>
      <c r="AS78" s="1566"/>
      <c r="AT78" s="1566"/>
      <c r="AU78" s="1566"/>
      <c r="AV78" s="1566"/>
      <c r="AW78" s="1566"/>
      <c r="AX78" s="1330"/>
      <c r="AY78" s="1049"/>
      <c r="AZ78" s="1049"/>
      <c r="BA78" s="1049"/>
      <c r="BY78" s="67"/>
    </row>
    <row r="79" spans="1:87" ht="14.1" customHeight="1">
      <c r="A79" s="66"/>
      <c r="B79" s="54"/>
      <c r="D79" s="2272"/>
      <c r="E79" s="2273"/>
      <c r="F79" s="2233" t="s">
        <v>145</v>
      </c>
      <c r="G79" s="2234"/>
      <c r="H79" s="2234"/>
      <c r="I79" s="2234"/>
      <c r="J79" s="2234"/>
      <c r="K79" s="2235"/>
      <c r="L79" s="2237"/>
      <c r="M79" s="1868"/>
      <c r="N79" s="1868"/>
      <c r="O79" s="1868"/>
      <c r="P79" s="1868"/>
      <c r="Q79" s="1868"/>
      <c r="R79" s="1868"/>
      <c r="S79" s="1868"/>
      <c r="T79" s="1868"/>
      <c r="U79" s="1868"/>
      <c r="V79" s="2240" t="s">
        <v>61</v>
      </c>
      <c r="W79" s="2240"/>
      <c r="X79" s="2240"/>
      <c r="Y79" s="2240"/>
      <c r="Z79" s="2240"/>
      <c r="AA79" s="2242">
        <f>IF(P71=0,"",SUM(AA71:AC78))</f>
        <v>10</v>
      </c>
      <c r="AB79" s="2242"/>
      <c r="AC79" s="2242"/>
      <c r="AD79" s="2243" t="s">
        <v>13</v>
      </c>
      <c r="AE79" s="597"/>
      <c r="AF79" s="598"/>
      <c r="AG79" s="598"/>
      <c r="AH79" s="599"/>
      <c r="AK79" s="580"/>
      <c r="AL79" s="595"/>
      <c r="AM79" s="596"/>
      <c r="AN79" s="1566"/>
      <c r="AO79" s="1566"/>
      <c r="AP79" s="1566"/>
      <c r="AQ79" s="1566"/>
      <c r="AR79" s="1566"/>
      <c r="AS79" s="1566"/>
      <c r="AT79" s="1566"/>
      <c r="AU79" s="1566"/>
      <c r="AV79" s="1566"/>
      <c r="AW79" s="1566"/>
      <c r="AX79" s="1330"/>
      <c r="AY79" s="751"/>
      <c r="AZ79" s="751"/>
      <c r="BA79" s="751"/>
      <c r="BY79" s="553"/>
      <c r="BZ79" s="67"/>
      <c r="CF79" s="1384"/>
      <c r="CG79" s="1384"/>
      <c r="CH79" s="1385"/>
      <c r="CI79" s="1385"/>
    </row>
    <row r="80" spans="1:87" ht="14.1" customHeight="1">
      <c r="A80" s="66"/>
      <c r="B80" s="54"/>
      <c r="D80" s="2274"/>
      <c r="E80" s="2275"/>
      <c r="F80" s="1588"/>
      <c r="G80" s="1589"/>
      <c r="H80" s="1589"/>
      <c r="I80" s="1589"/>
      <c r="J80" s="1589"/>
      <c r="K80" s="2236"/>
      <c r="L80" s="2238"/>
      <c r="M80" s="2239"/>
      <c r="N80" s="2239"/>
      <c r="O80" s="2239"/>
      <c r="P80" s="2239"/>
      <c r="Q80" s="2239"/>
      <c r="R80" s="2239"/>
      <c r="S80" s="2239"/>
      <c r="T80" s="2239"/>
      <c r="U80" s="2239"/>
      <c r="V80" s="2241"/>
      <c r="W80" s="2241"/>
      <c r="X80" s="2241"/>
      <c r="Y80" s="2241"/>
      <c r="Z80" s="2241"/>
      <c r="AA80" s="2219"/>
      <c r="AB80" s="2219"/>
      <c r="AC80" s="2219"/>
      <c r="AD80" s="2244"/>
      <c r="AE80" s="600"/>
      <c r="AF80" s="601"/>
      <c r="AG80" s="601"/>
      <c r="AH80" s="602"/>
      <c r="AK80" s="580"/>
      <c r="AL80" s="552" t="s">
        <v>127</v>
      </c>
      <c r="AM80" s="1812" t="s">
        <v>1430</v>
      </c>
      <c r="AN80" s="1812"/>
      <c r="AO80" s="1812"/>
      <c r="AP80" s="1812"/>
      <c r="AQ80" s="1812"/>
      <c r="AR80" s="1812"/>
      <c r="AS80" s="1812"/>
      <c r="AT80" s="1812"/>
      <c r="AU80" s="1812"/>
      <c r="AV80" s="1812"/>
      <c r="AW80" s="1812"/>
      <c r="AX80" s="1386"/>
      <c r="AY80" s="1049"/>
      <c r="AZ80" s="1049"/>
      <c r="BA80" s="1049"/>
      <c r="BY80" s="67"/>
      <c r="CF80" s="1384"/>
      <c r="CG80" s="1384"/>
      <c r="CH80" s="1385"/>
      <c r="CI80" s="1385"/>
    </row>
    <row r="81" spans="1:87" ht="9.9499999999999993" customHeight="1">
      <c r="A81" s="66"/>
      <c r="B81" s="54"/>
      <c r="AH81" s="604"/>
      <c r="AI81" s="604"/>
      <c r="AJ81" s="604"/>
      <c r="AK81" s="118"/>
      <c r="AL81" s="603"/>
      <c r="AM81" s="1812"/>
      <c r="AN81" s="1812"/>
      <c r="AO81" s="1812"/>
      <c r="AP81" s="1812"/>
      <c r="AQ81" s="1812"/>
      <c r="AR81" s="1812"/>
      <c r="AS81" s="1812"/>
      <c r="AT81" s="1812"/>
      <c r="AU81" s="1812"/>
      <c r="AV81" s="1812"/>
      <c r="AW81" s="1812"/>
      <c r="AX81" s="670"/>
      <c r="AY81" s="751"/>
      <c r="AZ81" s="751"/>
      <c r="BA81" s="751"/>
      <c r="BY81" s="67"/>
      <c r="CF81" s="1384"/>
      <c r="CG81" s="1384"/>
      <c r="CH81" s="1385"/>
      <c r="CI81" s="1385"/>
    </row>
    <row r="82" spans="1:87" ht="14.1" customHeight="1">
      <c r="A82" s="66"/>
      <c r="B82" s="54"/>
      <c r="C82" s="580" t="s">
        <v>313</v>
      </c>
      <c r="D82" s="2083" t="s">
        <v>760</v>
      </c>
      <c r="E82" s="2083"/>
      <c r="F82" s="2083"/>
      <c r="G82" s="2083"/>
      <c r="H82" s="2083"/>
      <c r="I82" s="2083"/>
      <c r="J82" s="2083"/>
      <c r="K82" s="2083"/>
      <c r="L82" s="2083"/>
      <c r="M82" s="2083"/>
      <c r="N82" s="2083"/>
      <c r="O82" s="2083"/>
      <c r="P82" s="2083"/>
      <c r="Q82" s="2083"/>
      <c r="R82" s="2083"/>
      <c r="S82" s="2083"/>
      <c r="T82" s="2083"/>
      <c r="U82" s="2083"/>
      <c r="V82" s="2083"/>
      <c r="W82" s="2083"/>
      <c r="X82" s="2083"/>
      <c r="Y82" s="2083"/>
      <c r="Z82" s="2083"/>
      <c r="AA82" s="2083"/>
      <c r="AB82" s="2083"/>
      <c r="AC82" s="2083"/>
      <c r="AD82" s="2083"/>
      <c r="AE82" s="2083"/>
      <c r="AF82" s="2083"/>
      <c r="AG82" s="2083"/>
      <c r="AH82" s="2083"/>
      <c r="AI82" s="2083"/>
      <c r="AJ82" s="2083"/>
      <c r="AK82" s="118"/>
      <c r="AL82" s="603"/>
      <c r="AM82" s="1812"/>
      <c r="AN82" s="1812"/>
      <c r="AO82" s="1812"/>
      <c r="AP82" s="1812"/>
      <c r="AQ82" s="1812"/>
      <c r="AR82" s="1812"/>
      <c r="AS82" s="1812"/>
      <c r="AT82" s="1812"/>
      <c r="AU82" s="1812"/>
      <c r="AV82" s="1812"/>
      <c r="AW82" s="1812"/>
      <c r="AX82" s="670"/>
      <c r="AY82" s="751"/>
      <c r="AZ82" s="751"/>
      <c r="BA82" s="751"/>
      <c r="BY82" s="67"/>
      <c r="CF82" s="1384"/>
      <c r="CG82" s="1384"/>
      <c r="CH82" s="1385"/>
      <c r="CI82" s="1385"/>
    </row>
    <row r="83" spans="1:87" ht="14.1" customHeight="1">
      <c r="A83" s="66"/>
      <c r="B83" s="54"/>
      <c r="AK83" s="580"/>
      <c r="AL83" s="603"/>
      <c r="AM83" s="1812" t="s">
        <v>1431</v>
      </c>
      <c r="AN83" s="1812"/>
      <c r="AO83" s="1812"/>
      <c r="AP83" s="1812"/>
      <c r="AQ83" s="1812"/>
      <c r="AR83" s="1812"/>
      <c r="AS83" s="1812"/>
      <c r="AT83" s="1812"/>
      <c r="AU83" s="1812"/>
      <c r="AV83" s="1812"/>
      <c r="AW83" s="1812"/>
      <c r="AX83" s="670"/>
      <c r="AY83" s="1049"/>
      <c r="AZ83" s="1049"/>
      <c r="BA83" s="1049"/>
      <c r="BY83" s="67"/>
      <c r="CF83" s="1384"/>
      <c r="CG83" s="1384"/>
      <c r="CH83" s="1385"/>
      <c r="CI83" s="1385"/>
    </row>
    <row r="84" spans="1:87" ht="14.1" customHeight="1">
      <c r="A84" s="66"/>
      <c r="B84" s="54"/>
      <c r="C84" s="580" t="s">
        <v>1539</v>
      </c>
      <c r="D84" s="2083" t="s">
        <v>761</v>
      </c>
      <c r="E84" s="2083"/>
      <c r="F84" s="2083"/>
      <c r="G84" s="2083"/>
      <c r="H84" s="2083"/>
      <c r="I84" s="2083"/>
      <c r="J84" s="2083"/>
      <c r="K84" s="2083"/>
      <c r="L84" s="2083"/>
      <c r="M84" s="2083"/>
      <c r="N84" s="2083"/>
      <c r="O84" s="2083"/>
      <c r="P84" s="2083"/>
      <c r="Q84" s="2083"/>
      <c r="R84" s="2083"/>
      <c r="S84" s="2083"/>
      <c r="T84" s="2083"/>
      <c r="U84" s="2083"/>
      <c r="V84" s="2083"/>
      <c r="W84" s="2083"/>
      <c r="X84" s="2083"/>
      <c r="Y84" s="2083"/>
      <c r="Z84" s="2083"/>
      <c r="AA84" s="2083"/>
      <c r="AB84" s="2083"/>
      <c r="AC84" s="2083"/>
      <c r="AD84" s="2083"/>
      <c r="AE84" s="2083"/>
      <c r="AF84" s="2083"/>
      <c r="AG84" s="2083"/>
      <c r="AH84" s="2083"/>
      <c r="AI84" s="2083"/>
      <c r="AJ84" s="2083"/>
      <c r="AK84" s="54"/>
      <c r="AL84" s="603"/>
      <c r="AM84" s="1812"/>
      <c r="AN84" s="1812"/>
      <c r="AO84" s="1812"/>
      <c r="AP84" s="1812"/>
      <c r="AQ84" s="1812"/>
      <c r="AR84" s="1812"/>
      <c r="AS84" s="1812"/>
      <c r="AT84" s="1812"/>
      <c r="AU84" s="1812"/>
      <c r="AV84" s="1812"/>
      <c r="AW84" s="1812"/>
      <c r="AX84" s="670"/>
      <c r="AY84" s="1387"/>
      <c r="AZ84" s="1387"/>
      <c r="BA84" s="1387"/>
      <c r="BY84" s="553"/>
      <c r="BZ84" s="67"/>
      <c r="CF84" s="1384"/>
      <c r="CG84" s="1384"/>
      <c r="CH84" s="1385"/>
      <c r="CI84" s="1385"/>
    </row>
    <row r="85" spans="1:87" ht="14.1" customHeight="1">
      <c r="A85" s="66"/>
      <c r="B85" s="54"/>
      <c r="AL85" s="605" t="s">
        <v>469</v>
      </c>
      <c r="AM85" s="1812" t="s">
        <v>114</v>
      </c>
      <c r="AN85" s="1812"/>
      <c r="AO85" s="1812"/>
      <c r="AP85" s="1812"/>
      <c r="AQ85" s="1812"/>
      <c r="AR85" s="1812"/>
      <c r="AS85" s="1812"/>
      <c r="AT85" s="1812"/>
      <c r="AU85" s="1812"/>
      <c r="AV85" s="1812"/>
      <c r="AW85" s="1812"/>
      <c r="AX85" s="670"/>
      <c r="AY85" s="1388"/>
      <c r="BY85" s="67"/>
      <c r="CF85" s="1384"/>
      <c r="CG85" s="1384"/>
      <c r="CH85" s="1385"/>
      <c r="CI85" s="1385"/>
    </row>
    <row r="86" spans="1:87" ht="14.1" customHeight="1">
      <c r="A86" s="537"/>
      <c r="C86" s="580" t="s">
        <v>1539</v>
      </c>
      <c r="D86" s="2268" t="s">
        <v>1634</v>
      </c>
      <c r="E86" s="2268"/>
      <c r="F86" s="2268"/>
      <c r="G86" s="2268"/>
      <c r="H86" s="2268"/>
      <c r="I86" s="2268"/>
      <c r="J86" s="2268"/>
      <c r="K86" s="2268"/>
      <c r="L86" s="2268"/>
      <c r="M86" s="2268"/>
      <c r="N86" s="2268"/>
      <c r="O86" s="2268"/>
      <c r="P86" s="2268"/>
      <c r="Q86" s="2268"/>
      <c r="R86" s="2268"/>
      <c r="S86" s="2268"/>
      <c r="T86" s="2268"/>
      <c r="U86" s="2268"/>
      <c r="V86" s="2268"/>
      <c r="W86" s="2268"/>
      <c r="X86" s="2268"/>
      <c r="Y86" s="2268"/>
      <c r="Z86" s="2268"/>
      <c r="AA86" s="2268"/>
      <c r="AB86" s="2268"/>
      <c r="AC86" s="2268"/>
      <c r="AD86" s="2268"/>
      <c r="AE86" s="2268"/>
      <c r="AF86" s="2268"/>
      <c r="AG86" s="54"/>
      <c r="AH86" s="54"/>
      <c r="AI86" s="54"/>
      <c r="AJ86" s="54"/>
      <c r="AK86" s="607"/>
      <c r="AL86" s="63"/>
      <c r="AM86" s="1812"/>
      <c r="AN86" s="1812"/>
      <c r="AO86" s="1812"/>
      <c r="AP86" s="1812"/>
      <c r="AQ86" s="1812"/>
      <c r="AR86" s="1812"/>
      <c r="AS86" s="1812"/>
      <c r="AT86" s="1812"/>
      <c r="AU86" s="1812"/>
      <c r="AV86" s="1812"/>
      <c r="AW86" s="1812"/>
      <c r="AX86" s="670"/>
      <c r="AY86" s="1388"/>
      <c r="BY86" s="67"/>
      <c r="CI86" s="1389"/>
    </row>
    <row r="87" spans="1:87" ht="14.1" customHeight="1">
      <c r="A87" s="537"/>
      <c r="D87" s="2268"/>
      <c r="E87" s="2268"/>
      <c r="F87" s="2268"/>
      <c r="G87" s="2268"/>
      <c r="H87" s="2268"/>
      <c r="I87" s="2268"/>
      <c r="J87" s="2268"/>
      <c r="K87" s="2268"/>
      <c r="L87" s="2268"/>
      <c r="M87" s="2268"/>
      <c r="N87" s="2268"/>
      <c r="O87" s="2268"/>
      <c r="P87" s="2268"/>
      <c r="Q87" s="2268"/>
      <c r="R87" s="2268"/>
      <c r="S87" s="2268"/>
      <c r="T87" s="2268"/>
      <c r="U87" s="2268"/>
      <c r="V87" s="2268"/>
      <c r="W87" s="2268"/>
      <c r="X87" s="2268"/>
      <c r="Y87" s="2268"/>
      <c r="Z87" s="2268"/>
      <c r="AA87" s="2268"/>
      <c r="AB87" s="2268"/>
      <c r="AC87" s="2268"/>
      <c r="AD87" s="2268"/>
      <c r="AE87" s="2268"/>
      <c r="AF87" s="2268"/>
      <c r="AK87" s="1317"/>
      <c r="AL87" s="563" t="s">
        <v>127</v>
      </c>
      <c r="AM87" s="2269" t="s">
        <v>1422</v>
      </c>
      <c r="AN87" s="2269"/>
      <c r="AO87" s="2269"/>
      <c r="AP87" s="2269"/>
      <c r="AQ87" s="2269"/>
      <c r="AR87" s="2269"/>
      <c r="AS87" s="2269"/>
      <c r="AT87" s="2269"/>
      <c r="AU87" s="2269"/>
      <c r="AV87" s="2269"/>
      <c r="AW87" s="2269"/>
      <c r="AX87" s="1347"/>
      <c r="AY87" s="1388"/>
      <c r="BY87" s="67"/>
    </row>
    <row r="88" spans="1:87" ht="14.1" customHeight="1">
      <c r="A88" s="537"/>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K88" s="1317"/>
      <c r="AL88" s="563" t="s">
        <v>127</v>
      </c>
      <c r="AM88" s="2269" t="s">
        <v>1679</v>
      </c>
      <c r="AN88" s="2269"/>
      <c r="AO88" s="2269"/>
      <c r="AP88" s="2269"/>
      <c r="AQ88" s="2269"/>
      <c r="AR88" s="2269"/>
      <c r="AS88" s="2269"/>
      <c r="AT88" s="2269"/>
      <c r="AU88" s="2269"/>
      <c r="AV88" s="2269"/>
      <c r="AW88" s="2269"/>
      <c r="AX88" s="1330"/>
      <c r="AY88" s="1388"/>
      <c r="BY88" s="67"/>
    </row>
    <row r="89" spans="1:87" ht="14.1" customHeight="1" thickBot="1">
      <c r="A89" s="1390"/>
      <c r="B89" s="1391"/>
      <c r="C89" s="1391"/>
      <c r="D89" s="1391"/>
      <c r="E89" s="1391"/>
      <c r="F89" s="1391"/>
      <c r="G89" s="1391"/>
      <c r="H89" s="1391"/>
      <c r="I89" s="1391"/>
      <c r="J89" s="1391"/>
      <c r="K89" s="1391"/>
      <c r="L89" s="1391"/>
      <c r="M89" s="1391"/>
      <c r="N89" s="1391"/>
      <c r="O89" s="1391"/>
      <c r="P89" s="1391"/>
      <c r="Q89" s="1391"/>
      <c r="R89" s="1391"/>
      <c r="S89" s="1391"/>
      <c r="T89" s="1391"/>
      <c r="U89" s="1391"/>
      <c r="V89" s="1391"/>
      <c r="W89" s="1391"/>
      <c r="X89" s="1391"/>
      <c r="Y89" s="1391"/>
      <c r="Z89" s="1391"/>
      <c r="AA89" s="1391"/>
      <c r="AB89" s="1391"/>
      <c r="AC89" s="1391"/>
      <c r="AD89" s="1391"/>
      <c r="AE89" s="1391"/>
      <c r="AF89" s="1391"/>
      <c r="AG89" s="1319"/>
      <c r="AH89" s="1319"/>
      <c r="AI89" s="1319"/>
      <c r="AJ89" s="1391"/>
      <c r="AK89" s="1392"/>
      <c r="AL89" s="1391"/>
      <c r="AM89" s="1393"/>
      <c r="AN89" s="1391"/>
      <c r="AO89" s="1391"/>
      <c r="AP89" s="1391"/>
      <c r="AQ89" s="1391"/>
      <c r="AR89" s="1391"/>
      <c r="AS89" s="1391"/>
      <c r="AT89" s="1391"/>
      <c r="AU89" s="1391"/>
      <c r="AV89" s="1391"/>
      <c r="AW89" s="1391"/>
      <c r="AX89" s="1394"/>
      <c r="AY89" s="1388"/>
      <c r="BY89" s="67"/>
    </row>
    <row r="90" spans="1:87" ht="14.1" customHeight="1">
      <c r="AY90" s="1388"/>
      <c r="BY90" s="67"/>
    </row>
    <row r="91" spans="1:87" ht="14.1" customHeight="1">
      <c r="AY91" s="1388"/>
      <c r="BY91" s="67"/>
    </row>
    <row r="92" spans="1:87" ht="14.1" customHeight="1">
      <c r="BY92" s="553"/>
      <c r="BZ92" s="67"/>
    </row>
    <row r="93" spans="1:87" ht="14.1" customHeight="1">
      <c r="BY93" s="553"/>
      <c r="BZ93" s="67"/>
    </row>
    <row r="94" spans="1:87" ht="14.1" customHeight="1">
      <c r="BY94" s="67"/>
    </row>
    <row r="95" spans="1:87" ht="14.1" customHeight="1">
      <c r="AY95" s="1395"/>
      <c r="BY95" s="67"/>
    </row>
    <row r="96" spans="1:87" ht="14.1" customHeight="1">
      <c r="AY96" s="1395"/>
      <c r="BY96" s="67"/>
    </row>
    <row r="97" spans="51:104" ht="14.1" customHeight="1">
      <c r="AY97" s="1395"/>
      <c r="BY97" s="67"/>
    </row>
    <row r="98" spans="51:104" ht="14.1" customHeight="1">
      <c r="AY98" s="1395"/>
      <c r="BY98" s="553"/>
      <c r="BZ98" s="67"/>
    </row>
    <row r="99" spans="51:104" ht="14.1" customHeight="1">
      <c r="BY99" s="67"/>
    </row>
    <row r="100" spans="51:104" ht="14.1" customHeight="1">
      <c r="BY100" s="67"/>
    </row>
    <row r="101" spans="51:104" ht="14.1" customHeight="1">
      <c r="BY101" s="67"/>
    </row>
    <row r="102" spans="51:104" ht="14.1" customHeight="1">
      <c r="BY102" s="67"/>
    </row>
    <row r="103" spans="51:104" ht="14.1" customHeight="1">
      <c r="BY103" s="553"/>
      <c r="BZ103" s="67"/>
    </row>
    <row r="104" spans="51:104" ht="14.1" customHeight="1">
      <c r="BY104" s="67"/>
    </row>
    <row r="105" spans="51:104" ht="14.1" customHeight="1">
      <c r="BY105" s="67"/>
    </row>
    <row r="106" spans="51:104" ht="14.1" customHeight="1">
      <c r="BY106" s="67"/>
    </row>
    <row r="107" spans="51:104" ht="14.1" customHeight="1">
      <c r="BY107" s="67"/>
    </row>
    <row r="108" spans="51:104" ht="14.1" customHeight="1">
      <c r="BY108" s="553"/>
      <c r="BZ108" s="67"/>
    </row>
    <row r="109" spans="51:104" ht="14.1" customHeight="1">
      <c r="BY109" s="67"/>
    </row>
    <row r="110" spans="51:104" ht="14.1" customHeight="1">
      <c r="BY110" s="67"/>
      <c r="CN110" s="1325"/>
      <c r="CO110" s="1325"/>
      <c r="CP110" s="1325"/>
      <c r="CX110" s="1321"/>
      <c r="CY110" s="1321"/>
      <c r="CZ110" s="1321"/>
    </row>
    <row r="111" spans="51:104" ht="14.1" customHeight="1">
      <c r="BY111" s="67"/>
      <c r="CN111" s="1325"/>
      <c r="CO111" s="1325"/>
      <c r="CP111" s="1325"/>
      <c r="CQ111" s="1325"/>
      <c r="CR111" s="1325"/>
      <c r="CV111" s="1396"/>
      <c r="CW111" s="1396"/>
      <c r="CX111" s="1321"/>
      <c r="CY111" s="1321"/>
      <c r="CZ111" s="1321"/>
    </row>
    <row r="112" spans="51:104" ht="14.1" customHeight="1">
      <c r="BY112" s="67"/>
      <c r="CS112" s="1325"/>
      <c r="CT112" s="1325"/>
      <c r="CU112" s="1325"/>
      <c r="CV112" s="1396"/>
      <c r="CW112" s="1396"/>
      <c r="CX112" s="1321"/>
      <c r="CY112" s="1321"/>
      <c r="CZ112" s="1321"/>
    </row>
    <row r="113" spans="61:106" ht="14.1" customHeight="1">
      <c r="BX113" s="650"/>
      <c r="BY113" s="553"/>
      <c r="BZ113" s="67"/>
    </row>
    <row r="114" spans="61:106" ht="14.1" customHeight="1">
      <c r="BI114" s="1397"/>
      <c r="BJ114" s="1397"/>
      <c r="BK114" s="1397"/>
      <c r="BL114" s="650"/>
      <c r="BM114" s="67"/>
      <c r="BU114" s="850"/>
      <c r="BV114" s="850"/>
      <c r="BW114" s="850"/>
      <c r="BX114" s="650"/>
      <c r="BY114" s="67"/>
      <c r="CN114" s="1398"/>
      <c r="CO114" s="1398"/>
      <c r="CP114" s="1398"/>
      <c r="CQ114" s="1398"/>
    </row>
    <row r="115" spans="61:106">
      <c r="BI115" s="1397"/>
      <c r="BJ115" s="1397"/>
      <c r="BK115" s="1397"/>
      <c r="BL115" s="650"/>
      <c r="BM115" s="67"/>
      <c r="BU115" s="850"/>
      <c r="BV115" s="850"/>
      <c r="BW115" s="850"/>
      <c r="BX115" s="650"/>
      <c r="BY115" s="67"/>
    </row>
    <row r="116" spans="61:106">
      <c r="BI116" s="1397"/>
      <c r="BJ116" s="1397"/>
      <c r="BK116" s="1397"/>
      <c r="BL116" s="650"/>
      <c r="BM116" s="67"/>
      <c r="BU116" s="850"/>
      <c r="BV116" s="850"/>
      <c r="BW116" s="850"/>
      <c r="BX116" s="650"/>
      <c r="BY116" s="67"/>
      <c r="CN116" s="553"/>
      <c r="CO116" s="553"/>
      <c r="CP116" s="553"/>
      <c r="CQ116" s="553"/>
      <c r="CR116" s="553"/>
    </row>
    <row r="117" spans="61:106">
      <c r="BI117" s="1397"/>
      <c r="BJ117" s="1397"/>
      <c r="BK117" s="1397"/>
      <c r="BL117" s="650"/>
      <c r="BM117" s="67"/>
      <c r="BU117" s="850"/>
      <c r="BV117" s="850"/>
      <c r="BW117" s="850"/>
      <c r="BX117" s="650"/>
      <c r="BY117" s="67"/>
      <c r="CS117" s="553"/>
      <c r="CT117" s="553"/>
      <c r="CU117" s="553"/>
      <c r="CV117" s="553"/>
      <c r="CW117" s="553"/>
      <c r="CX117" s="553"/>
    </row>
    <row r="118" spans="61:106" ht="12" customHeight="1">
      <c r="BI118" s="1397"/>
      <c r="BJ118" s="1397"/>
      <c r="BK118" s="1397"/>
      <c r="BL118" s="650"/>
      <c r="BM118" s="553"/>
      <c r="BN118" s="67"/>
      <c r="BU118" s="850"/>
      <c r="BV118" s="850"/>
      <c r="BW118" s="850"/>
      <c r="BX118" s="650"/>
      <c r="BY118" s="553"/>
      <c r="BZ118" s="67"/>
    </row>
    <row r="119" spans="61:106">
      <c r="BI119" s="1397"/>
      <c r="BJ119" s="1397"/>
      <c r="BK119" s="1397"/>
      <c r="BL119" s="650"/>
      <c r="BM119" s="67"/>
      <c r="BU119" s="850"/>
      <c r="BV119" s="850"/>
      <c r="BW119" s="850"/>
      <c r="BX119" s="650"/>
      <c r="BY119" s="67"/>
    </row>
    <row r="120" spans="61:106">
      <c r="BI120" s="1397"/>
      <c r="BJ120" s="1397"/>
      <c r="BK120" s="1397"/>
      <c r="BL120" s="650"/>
      <c r="BM120" s="67"/>
      <c r="BU120" s="850"/>
      <c r="BV120" s="850"/>
      <c r="BW120" s="850"/>
      <c r="BX120" s="650"/>
      <c r="BY120" s="67"/>
      <c r="CN120" s="1398"/>
      <c r="CO120" s="1398"/>
      <c r="CP120" s="1398"/>
      <c r="CQ120" s="1398"/>
      <c r="CR120" s="1398"/>
    </row>
    <row r="121" spans="61:106" ht="13.5">
      <c r="BI121" s="1397"/>
      <c r="BJ121" s="1397"/>
      <c r="BK121" s="1397"/>
      <c r="BL121" s="650"/>
      <c r="BM121" s="67"/>
      <c r="BU121" s="850"/>
      <c r="BV121" s="850"/>
      <c r="BW121" s="850"/>
      <c r="BX121" s="650"/>
      <c r="BY121" s="67"/>
      <c r="CN121" s="1398"/>
      <c r="CO121" s="1398"/>
      <c r="CP121" s="1398"/>
      <c r="CQ121" s="1398"/>
      <c r="CR121" s="1398"/>
      <c r="CS121" s="1398"/>
      <c r="CT121" s="1398"/>
      <c r="CU121" s="1398"/>
      <c r="CV121" s="1399"/>
      <c r="CW121" s="1399"/>
      <c r="CX121" s="1320"/>
      <c r="CY121" s="1400"/>
      <c r="CZ121" s="1400"/>
      <c r="DA121" s="1400"/>
      <c r="DB121" s="1400"/>
    </row>
    <row r="122" spans="61:106" ht="13.5" customHeight="1">
      <c r="BI122" s="1397"/>
      <c r="BJ122" s="1397"/>
      <c r="BK122" s="1397"/>
      <c r="BL122" s="650"/>
      <c r="BM122" s="67"/>
      <c r="BU122" s="850"/>
      <c r="BV122" s="850"/>
      <c r="BW122" s="850"/>
      <c r="BX122" s="650"/>
      <c r="BY122" s="67"/>
      <c r="CS122" s="1398"/>
      <c r="CT122" s="1398"/>
      <c r="CU122" s="1398"/>
      <c r="CV122" s="1399"/>
      <c r="CW122" s="1399"/>
      <c r="CX122" s="1320"/>
      <c r="CY122" s="1400"/>
      <c r="CZ122" s="1400"/>
      <c r="DA122" s="1400"/>
      <c r="DB122" s="1400"/>
    </row>
    <row r="123" spans="61:106" ht="14.25" customHeight="1"/>
    <row r="124" spans="61:106" ht="13.5" customHeight="1"/>
    <row r="125" spans="61:106" ht="13.5" customHeight="1"/>
    <row r="126" spans="61:106" ht="13.5" customHeight="1"/>
    <row r="128" spans="61:106" ht="13.5" customHeight="1"/>
    <row r="135" spans="33:74" ht="13.5" customHeight="1"/>
    <row r="139" spans="33:74" ht="13.5" customHeight="1">
      <c r="AG139" s="538"/>
      <c r="AH139" s="538"/>
      <c r="AI139" s="538"/>
      <c r="AR139" s="1325"/>
      <c r="AS139" s="1325"/>
      <c r="AT139" s="1325"/>
      <c r="AU139" s="1325"/>
      <c r="AW139" s="1325"/>
      <c r="AX139" s="1325"/>
    </row>
    <row r="140" spans="33:74" ht="13.5" customHeight="1">
      <c r="AG140" s="538"/>
      <c r="AH140" s="538"/>
      <c r="AI140" s="538"/>
      <c r="AR140" s="1325"/>
      <c r="AS140" s="1325"/>
      <c r="AT140" s="1325"/>
      <c r="AU140" s="1325"/>
      <c r="AV140" s="1325"/>
      <c r="AW140" s="1325"/>
      <c r="AX140" s="1325"/>
    </row>
    <row r="141" spans="33:74">
      <c r="AG141" s="538"/>
      <c r="AH141" s="538"/>
      <c r="AI141" s="538"/>
      <c r="AR141" s="1325"/>
      <c r="AS141" s="1325"/>
      <c r="AT141" s="1325"/>
      <c r="AU141" s="1325"/>
      <c r="AV141" s="1325"/>
      <c r="AW141" s="1325"/>
      <c r="AX141" s="1325"/>
    </row>
    <row r="142" spans="33:74">
      <c r="AG142" s="538"/>
      <c r="AH142" s="538"/>
      <c r="AI142" s="538"/>
      <c r="AR142" s="1401"/>
      <c r="AS142" s="1401"/>
      <c r="AT142" s="1401"/>
      <c r="AU142" s="1401"/>
      <c r="AV142" s="1325"/>
      <c r="AW142" s="1401"/>
      <c r="AX142" s="1401"/>
    </row>
    <row r="143" spans="33:74">
      <c r="AG143" s="538"/>
      <c r="AH143" s="538"/>
      <c r="AI143" s="538"/>
      <c r="AR143" s="1401"/>
      <c r="AS143" s="1401"/>
      <c r="AT143" s="1401"/>
      <c r="AU143" s="1401"/>
      <c r="AV143" s="1401"/>
      <c r="AW143" s="1401"/>
      <c r="AX143" s="1401"/>
    </row>
    <row r="144" spans="33:74">
      <c r="AG144" s="538"/>
      <c r="AH144" s="538"/>
      <c r="AI144" s="538"/>
      <c r="AR144" s="1401"/>
      <c r="AS144" s="1401"/>
      <c r="AT144" s="1401"/>
      <c r="AU144" s="1401"/>
      <c r="AV144" s="1401"/>
      <c r="AW144" s="1401"/>
      <c r="AX144" s="1401"/>
      <c r="AY144" s="1402"/>
      <c r="AZ144" s="1402"/>
      <c r="BA144" s="1402"/>
      <c r="BB144" s="1402"/>
      <c r="BD144" s="1403"/>
      <c r="BE144" s="1403"/>
      <c r="BF144" s="1404"/>
      <c r="BG144" s="1404"/>
      <c r="BH144" s="137"/>
      <c r="BI144" s="54"/>
      <c r="BJ144" s="54"/>
      <c r="BK144" s="54"/>
      <c r="BL144" s="54"/>
      <c r="BV144" s="553"/>
    </row>
    <row r="145" spans="33:85">
      <c r="AG145" s="538"/>
      <c r="AH145" s="538"/>
      <c r="AI145" s="538"/>
      <c r="AR145" s="1401"/>
      <c r="AS145" s="1401"/>
      <c r="AT145" s="1401"/>
      <c r="AU145" s="1401"/>
      <c r="AV145" s="1401"/>
      <c r="AW145" s="1401"/>
      <c r="AX145" s="1401"/>
      <c r="AY145" s="1402"/>
      <c r="AZ145" s="1402"/>
      <c r="BA145" s="1402"/>
      <c r="BB145" s="1402"/>
      <c r="BC145" s="1402"/>
      <c r="BD145" s="1403"/>
      <c r="BE145" s="1403"/>
      <c r="BF145" s="1404"/>
      <c r="BG145" s="1404"/>
      <c r="BH145" s="137"/>
      <c r="BI145" s="54"/>
      <c r="BJ145" s="54"/>
      <c r="BK145" s="54"/>
      <c r="BL145" s="54"/>
      <c r="BV145" s="553"/>
    </row>
    <row r="146" spans="33:85">
      <c r="AG146" s="538"/>
      <c r="AH146" s="538"/>
      <c r="AI146" s="538"/>
      <c r="AV146" s="1401"/>
      <c r="AY146" s="1402"/>
      <c r="AZ146" s="1402"/>
      <c r="BA146" s="1402"/>
      <c r="BV146" s="553"/>
    </row>
    <row r="147" spans="33:85">
      <c r="AG147" s="538"/>
      <c r="AH147" s="538"/>
      <c r="AI147" s="538"/>
      <c r="AY147" s="1402"/>
      <c r="AZ147" s="1402"/>
      <c r="BA147" s="1402"/>
      <c r="BV147" s="553"/>
      <c r="CE147" s="1325"/>
      <c r="CF147" s="1325"/>
      <c r="CG147" s="1325"/>
    </row>
    <row r="148" spans="33:85" ht="13.5">
      <c r="AG148" s="538"/>
      <c r="AH148" s="538"/>
      <c r="AI148" s="538"/>
      <c r="BC148" s="1405"/>
      <c r="BD148" s="1405"/>
      <c r="BE148" s="1405"/>
      <c r="BF148" s="1406"/>
      <c r="BG148" s="1406"/>
      <c r="BH148" s="137"/>
      <c r="BI148" s="54"/>
      <c r="BJ148" s="54"/>
      <c r="BK148" s="54"/>
      <c r="BL148" s="54"/>
      <c r="BV148" s="553"/>
      <c r="CE148" s="1320"/>
      <c r="CF148" s="1320"/>
      <c r="CG148" s="1320"/>
    </row>
    <row r="149" spans="33:85">
      <c r="AG149" s="538"/>
      <c r="AH149" s="538"/>
      <c r="AI149" s="538"/>
      <c r="BC149" s="1405"/>
      <c r="BD149" s="1405"/>
      <c r="BE149" s="1405"/>
      <c r="BF149" s="1406"/>
      <c r="BG149" s="1406"/>
      <c r="BH149" s="137"/>
      <c r="BI149" s="54"/>
      <c r="BJ149" s="54"/>
      <c r="BK149" s="54"/>
      <c r="BL149" s="54"/>
      <c r="BV149" s="553"/>
    </row>
    <row r="150" spans="33:85">
      <c r="AG150" s="538"/>
      <c r="AH150" s="538"/>
      <c r="AI150" s="538"/>
      <c r="BC150" s="1405"/>
      <c r="BD150" s="1405"/>
      <c r="BE150" s="1405"/>
      <c r="BF150" s="1406"/>
      <c r="BG150" s="1406"/>
      <c r="BH150" s="137"/>
      <c r="BI150" s="54"/>
      <c r="BJ150" s="54"/>
      <c r="BK150" s="54"/>
      <c r="BL150" s="54"/>
      <c r="BV150" s="553"/>
    </row>
    <row r="151" spans="33:85" ht="13.5">
      <c r="AG151" s="538"/>
      <c r="AH151" s="538"/>
      <c r="AI151" s="538"/>
      <c r="BC151" s="1405"/>
      <c r="BD151" s="1405"/>
      <c r="BE151" s="1405"/>
      <c r="BF151" s="1406"/>
      <c r="BG151" s="1406"/>
      <c r="BH151" s="137"/>
      <c r="BI151" s="54"/>
      <c r="BJ151" s="54"/>
      <c r="BK151" s="54"/>
      <c r="BL151" s="54"/>
      <c r="BV151" s="1407"/>
    </row>
    <row r="152" spans="33:85" ht="13.5">
      <c r="AG152" s="538"/>
      <c r="AH152" s="538"/>
      <c r="AI152" s="538"/>
      <c r="BC152" s="1108"/>
      <c r="BD152" s="1401"/>
      <c r="BE152" s="1401"/>
      <c r="BF152" s="1408"/>
      <c r="BG152" s="1408"/>
      <c r="BH152" s="137"/>
      <c r="BI152" s="54"/>
      <c r="BJ152" s="54"/>
      <c r="BK152" s="54"/>
      <c r="BL152" s="54"/>
      <c r="BV152" s="1407"/>
    </row>
    <row r="153" spans="33:85">
      <c r="AG153" s="538"/>
      <c r="AH153" s="538"/>
      <c r="AI153" s="538"/>
      <c r="BC153" s="1401"/>
      <c r="BD153" s="1401"/>
      <c r="BE153" s="1401"/>
      <c r="BF153" s="1408"/>
      <c r="BG153" s="1408"/>
      <c r="BH153" s="137"/>
      <c r="BI153" s="54"/>
      <c r="BJ153" s="54"/>
      <c r="BK153" s="54"/>
      <c r="BL153" s="54"/>
    </row>
    <row r="154" spans="33:85">
      <c r="AG154" s="538"/>
      <c r="AH154" s="538"/>
      <c r="AI154" s="538"/>
      <c r="BF154" s="54"/>
      <c r="BG154" s="54"/>
      <c r="BH154" s="54"/>
      <c r="BI154" s="54"/>
      <c r="BJ154" s="54"/>
      <c r="BK154" s="54"/>
      <c r="BL154" s="54"/>
    </row>
    <row r="155" spans="33:85">
      <c r="AG155" s="538"/>
      <c r="AH155" s="538"/>
      <c r="AI155" s="538"/>
      <c r="BF155" s="1570"/>
      <c r="BG155" s="1570"/>
      <c r="BH155" s="1570"/>
      <c r="BI155" s="54"/>
      <c r="BJ155" s="54"/>
      <c r="BK155" s="54"/>
      <c r="BL155" s="54"/>
    </row>
    <row r="156" spans="33:85">
      <c r="AG156" s="538"/>
      <c r="AH156" s="538"/>
      <c r="AI156" s="538"/>
    </row>
    <row r="157" spans="33:85">
      <c r="AG157" s="538"/>
      <c r="AH157" s="538"/>
      <c r="AI157" s="538"/>
      <c r="BM157" s="1325"/>
      <c r="BN157" s="1325"/>
      <c r="BO157" s="1325"/>
      <c r="BP157" s="1325"/>
      <c r="BQ157" s="1325"/>
      <c r="BR157" s="1409"/>
      <c r="BS157" s="1409"/>
      <c r="BT157" s="1409"/>
      <c r="BU157" s="1409"/>
      <c r="BV157" s="1410"/>
      <c r="BW157" s="1410"/>
    </row>
    <row r="158" spans="33:85">
      <c r="BM158" s="1325"/>
      <c r="BN158" s="1325"/>
      <c r="BO158" s="1325"/>
      <c r="BP158" s="1325"/>
      <c r="BQ158" s="1325"/>
      <c r="BR158" s="1409"/>
      <c r="BS158" s="1409"/>
      <c r="BT158" s="1409"/>
      <c r="BU158" s="1409"/>
      <c r="BV158" s="1410"/>
      <c r="BW158" s="1410"/>
    </row>
    <row r="159" spans="33:85">
      <c r="BM159" s="1325"/>
      <c r="BN159" s="1325"/>
      <c r="BO159" s="1325"/>
      <c r="BP159" s="1325"/>
      <c r="BQ159" s="1325"/>
      <c r="BR159" s="1411"/>
      <c r="BS159" s="1411"/>
      <c r="BT159" s="1411"/>
      <c r="BU159" s="1411"/>
      <c r="BV159" s="1410"/>
      <c r="BW159" s="1410"/>
    </row>
    <row r="163" spans="65:75">
      <c r="BM163" s="1325"/>
      <c r="BN163" s="1325"/>
      <c r="BO163" s="1325"/>
      <c r="BP163" s="1325"/>
      <c r="BQ163" s="1325"/>
      <c r="BR163" s="1411"/>
      <c r="BS163" s="1411"/>
      <c r="BT163" s="1411"/>
      <c r="BU163" s="1411"/>
      <c r="BV163" s="1410"/>
      <c r="BW163" s="1410"/>
    </row>
    <row r="165" spans="65:75">
      <c r="BM165" s="1325"/>
      <c r="BN165" s="1325"/>
      <c r="BO165" s="1325"/>
      <c r="BP165" s="1325"/>
      <c r="BQ165" s="1325"/>
      <c r="BR165" s="1411"/>
      <c r="BS165" s="1411"/>
      <c r="BT165" s="1411"/>
      <c r="BU165" s="1411"/>
      <c r="BV165" s="1410"/>
      <c r="BW165" s="1410"/>
    </row>
    <row r="166" spans="65:75">
      <c r="BM166" s="1325"/>
      <c r="BN166" s="1325"/>
      <c r="BO166" s="1325"/>
      <c r="BP166" s="1325"/>
      <c r="BQ166" s="1325"/>
      <c r="BR166" s="1409"/>
      <c r="BS166" s="1409"/>
      <c r="BT166" s="1409"/>
      <c r="BU166" s="1409"/>
      <c r="BV166" s="1410"/>
      <c r="BW166" s="1410"/>
    </row>
  </sheetData>
  <sheetProtection algorithmName="SHA-512" hashValue="Wehnsi7oVUAhkKJj1lJF7P87zk8h8mMOOOZsbF1xF/EqwmO0ZWYaAoq5JjJ1p3bvW5wphm8+Fm9ycIP4pcsGjg==" saltValue="uz9e6sr1udMCijCQYpDKRg==" spinCount="100000" sheet="1" formatCells="0"/>
  <mergeCells count="363">
    <mergeCell ref="BF155:BH155"/>
    <mergeCell ref="AM83:AW84"/>
    <mergeCell ref="D84:AJ84"/>
    <mergeCell ref="AM85:AW86"/>
    <mergeCell ref="D86:AF87"/>
    <mergeCell ref="AM87:AW87"/>
    <mergeCell ref="AM88:AW88"/>
    <mergeCell ref="BE77:BG77"/>
    <mergeCell ref="BM77:BP77"/>
    <mergeCell ref="D57:E80"/>
    <mergeCell ref="F57:G72"/>
    <mergeCell ref="H61:K62"/>
    <mergeCell ref="BM73:BP73"/>
    <mergeCell ref="F73:K78"/>
    <mergeCell ref="L73:M74"/>
    <mergeCell ref="N73:T74"/>
    <mergeCell ref="U73:Z74"/>
    <mergeCell ref="AA73:AC74"/>
    <mergeCell ref="AD73:AD74"/>
    <mergeCell ref="AE73:AH78"/>
    <mergeCell ref="H71:K72"/>
    <mergeCell ref="N71:O72"/>
    <mergeCell ref="P71:Q72"/>
    <mergeCell ref="R71:U72"/>
    <mergeCell ref="BQ77:BS77"/>
    <mergeCell ref="F79:K80"/>
    <mergeCell ref="L79:U80"/>
    <mergeCell ref="V79:Z80"/>
    <mergeCell ref="AA79:AC80"/>
    <mergeCell ref="AD79:AD80"/>
    <mergeCell ref="AM80:AW82"/>
    <mergeCell ref="D82:AJ82"/>
    <mergeCell ref="BE76:BG76"/>
    <mergeCell ref="BM76:BP76"/>
    <mergeCell ref="BQ76:BS76"/>
    <mergeCell ref="L77:M78"/>
    <mergeCell ref="N77:T78"/>
    <mergeCell ref="U77:Z78"/>
    <mergeCell ref="AA77:AC78"/>
    <mergeCell ref="AD77:AD78"/>
    <mergeCell ref="AN77:AW79"/>
    <mergeCell ref="BA77:BD77"/>
    <mergeCell ref="L75:M76"/>
    <mergeCell ref="N75:T76"/>
    <mergeCell ref="U75:Z76"/>
    <mergeCell ref="AA75:AC76"/>
    <mergeCell ref="AD75:AD76"/>
    <mergeCell ref="BA75:BD75"/>
    <mergeCell ref="BQ73:BS73"/>
    <mergeCell ref="AN74:AW76"/>
    <mergeCell ref="BA74:BD74"/>
    <mergeCell ref="BE74:BG74"/>
    <mergeCell ref="BM74:BP74"/>
    <mergeCell ref="BQ74:BS74"/>
    <mergeCell ref="BE75:BG75"/>
    <mergeCell ref="BM75:BP75"/>
    <mergeCell ref="BQ75:BS75"/>
    <mergeCell ref="BA73:BD73"/>
    <mergeCell ref="BE73:BG73"/>
    <mergeCell ref="AN72:AW73"/>
    <mergeCell ref="BA72:BD72"/>
    <mergeCell ref="BE72:BG72"/>
    <mergeCell ref="BA76:BD76"/>
    <mergeCell ref="V71:Z72"/>
    <mergeCell ref="AA71:AC72"/>
    <mergeCell ref="BM69:BP69"/>
    <mergeCell ref="BQ69:BS69"/>
    <mergeCell ref="AN70:AW71"/>
    <mergeCell ref="BA70:BD70"/>
    <mergeCell ref="BE70:BG70"/>
    <mergeCell ref="BM70:BP70"/>
    <mergeCell ref="BQ70:BS70"/>
    <mergeCell ref="V69:Z70"/>
    <mergeCell ref="AA69:AC70"/>
    <mergeCell ref="AD69:AD70"/>
    <mergeCell ref="AL69:AW69"/>
    <mergeCell ref="BA69:BD69"/>
    <mergeCell ref="BE69:BG69"/>
    <mergeCell ref="BQ72:BS72"/>
    <mergeCell ref="AD71:AD72"/>
    <mergeCell ref="AE71:AH72"/>
    <mergeCell ref="BA71:BD71"/>
    <mergeCell ref="BE71:BG71"/>
    <mergeCell ref="BM71:BP71"/>
    <mergeCell ref="BQ71:BS71"/>
    <mergeCell ref="BM72:BP72"/>
    <mergeCell ref="H69:K70"/>
    <mergeCell ref="N69:O70"/>
    <mergeCell ref="P69:Q70"/>
    <mergeCell ref="R69:R70"/>
    <mergeCell ref="S69:S70"/>
    <mergeCell ref="T69:U70"/>
    <mergeCell ref="BE67:BG67"/>
    <mergeCell ref="BM67:BP67"/>
    <mergeCell ref="BQ67:BS67"/>
    <mergeCell ref="BA68:BD68"/>
    <mergeCell ref="BE68:BG68"/>
    <mergeCell ref="BM68:BP68"/>
    <mergeCell ref="BQ68:BS68"/>
    <mergeCell ref="H67:K68"/>
    <mergeCell ref="N67:O68"/>
    <mergeCell ref="P67:Q68"/>
    <mergeCell ref="R67:R68"/>
    <mergeCell ref="S67:S68"/>
    <mergeCell ref="T67:U68"/>
    <mergeCell ref="BM65:BP65"/>
    <mergeCell ref="BQ65:BS65"/>
    <mergeCell ref="BA66:BD66"/>
    <mergeCell ref="BE66:BG66"/>
    <mergeCell ref="BM66:BP66"/>
    <mergeCell ref="BQ66:BS66"/>
    <mergeCell ref="V65:Z66"/>
    <mergeCell ref="AA65:AC66"/>
    <mergeCell ref="AD65:AD66"/>
    <mergeCell ref="AN65:AX68"/>
    <mergeCell ref="BA65:BD65"/>
    <mergeCell ref="BE65:BG65"/>
    <mergeCell ref="V67:Z68"/>
    <mergeCell ref="AA67:AC68"/>
    <mergeCell ref="AD67:AD68"/>
    <mergeCell ref="BA67:BD67"/>
    <mergeCell ref="BQ63:BS63"/>
    <mergeCell ref="AN64:AW64"/>
    <mergeCell ref="BA64:BD64"/>
    <mergeCell ref="BE64:BG64"/>
    <mergeCell ref="BM64:BP64"/>
    <mergeCell ref="BQ64:BS64"/>
    <mergeCell ref="V63:Z64"/>
    <mergeCell ref="AA63:AC64"/>
    <mergeCell ref="AD63:AD64"/>
    <mergeCell ref="BA63:BD63"/>
    <mergeCell ref="BE63:BG63"/>
    <mergeCell ref="BM63:BP63"/>
    <mergeCell ref="BM61:BP61"/>
    <mergeCell ref="BQ61:BS61"/>
    <mergeCell ref="L62:M62"/>
    <mergeCell ref="BA62:BD62"/>
    <mergeCell ref="BE62:BG62"/>
    <mergeCell ref="BM62:BP62"/>
    <mergeCell ref="BQ62:BS62"/>
    <mergeCell ref="R61:R62"/>
    <mergeCell ref="S61:S62"/>
    <mergeCell ref="T61:U62"/>
    <mergeCell ref="V61:Z62"/>
    <mergeCell ref="AA61:AC62"/>
    <mergeCell ref="AD61:AD62"/>
    <mergeCell ref="L61:M61"/>
    <mergeCell ref="N61:O62"/>
    <mergeCell ref="P61:Q62"/>
    <mergeCell ref="AA57:AC58"/>
    <mergeCell ref="AD57:AD58"/>
    <mergeCell ref="AE57:AH70"/>
    <mergeCell ref="T59:U60"/>
    <mergeCell ref="V59:Z60"/>
    <mergeCell ref="AA59:AC60"/>
    <mergeCell ref="AD59:AD60"/>
    <mergeCell ref="H57:K58"/>
    <mergeCell ref="N57:O58"/>
    <mergeCell ref="P57:Q58"/>
    <mergeCell ref="R57:R58"/>
    <mergeCell ref="L60:M60"/>
    <mergeCell ref="H65:K66"/>
    <mergeCell ref="N65:O66"/>
    <mergeCell ref="P65:Q66"/>
    <mergeCell ref="R65:R66"/>
    <mergeCell ref="S65:S66"/>
    <mergeCell ref="T65:U66"/>
    <mergeCell ref="H63:K64"/>
    <mergeCell ref="N63:O64"/>
    <mergeCell ref="P63:Q64"/>
    <mergeCell ref="R63:R64"/>
    <mergeCell ref="S63:S64"/>
    <mergeCell ref="T63:U64"/>
    <mergeCell ref="H59:K60"/>
    <mergeCell ref="L59:M59"/>
    <mergeCell ref="N59:O60"/>
    <mergeCell ref="P59:Q60"/>
    <mergeCell ref="R59:R60"/>
    <mergeCell ref="S59:S60"/>
    <mergeCell ref="S57:S58"/>
    <mergeCell ref="T57:U58"/>
    <mergeCell ref="V57:Z58"/>
    <mergeCell ref="AN55:AW55"/>
    <mergeCell ref="AN56:AW63"/>
    <mergeCell ref="BA56:BD56"/>
    <mergeCell ref="BE56:BJ56"/>
    <mergeCell ref="BM56:BP56"/>
    <mergeCell ref="BQ56:BV56"/>
    <mergeCell ref="BA57:BD57"/>
    <mergeCell ref="BE57:BG57"/>
    <mergeCell ref="BM57:BP57"/>
    <mergeCell ref="BQ57:BS57"/>
    <mergeCell ref="BA58:BD58"/>
    <mergeCell ref="BE58:BG58"/>
    <mergeCell ref="BM58:BP58"/>
    <mergeCell ref="BQ58:BS58"/>
    <mergeCell ref="BA59:BD59"/>
    <mergeCell ref="BE59:BG59"/>
    <mergeCell ref="BM59:BP59"/>
    <mergeCell ref="BQ59:BS59"/>
    <mergeCell ref="BA60:BD60"/>
    <mergeCell ref="BE60:BG60"/>
    <mergeCell ref="BM60:BP60"/>
    <mergeCell ref="BQ60:BS60"/>
    <mergeCell ref="BA61:BD61"/>
    <mergeCell ref="BE61:BG61"/>
    <mergeCell ref="BQ52:BS53"/>
    <mergeCell ref="BT52:BV53"/>
    <mergeCell ref="AM53:AW54"/>
    <mergeCell ref="D54:M54"/>
    <mergeCell ref="BA54:BJ55"/>
    <mergeCell ref="BM54:BV55"/>
    <mergeCell ref="D55:E56"/>
    <mergeCell ref="F55:K56"/>
    <mergeCell ref="L55:AD56"/>
    <mergeCell ref="AE55:AH56"/>
    <mergeCell ref="AM51:AW52"/>
    <mergeCell ref="D52:AJ52"/>
    <mergeCell ref="BA52:BD53"/>
    <mergeCell ref="BE52:BG53"/>
    <mergeCell ref="BH52:BJ53"/>
    <mergeCell ref="BM52:BP53"/>
    <mergeCell ref="BA50:BD51"/>
    <mergeCell ref="BE50:BG51"/>
    <mergeCell ref="BH50:BJ51"/>
    <mergeCell ref="BM50:BP51"/>
    <mergeCell ref="BQ50:BS51"/>
    <mergeCell ref="BT50:BV51"/>
    <mergeCell ref="E50:G50"/>
    <mergeCell ref="I50:K50"/>
    <mergeCell ref="BA46:BJ47"/>
    <mergeCell ref="BM46:BV47"/>
    <mergeCell ref="D47:AJ47"/>
    <mergeCell ref="C48:Y48"/>
    <mergeCell ref="AM48:AW50"/>
    <mergeCell ref="BA48:BD49"/>
    <mergeCell ref="BE48:BG49"/>
    <mergeCell ref="BH48:BJ49"/>
    <mergeCell ref="BM48:BP49"/>
    <mergeCell ref="BQ48:BS49"/>
    <mergeCell ref="M50:O50"/>
    <mergeCell ref="Q50:S50"/>
    <mergeCell ref="U50:W50"/>
    <mergeCell ref="Y50:AA50"/>
    <mergeCell ref="BT48:BV49"/>
    <mergeCell ref="E49:H49"/>
    <mergeCell ref="I49:L49"/>
    <mergeCell ref="M49:P49"/>
    <mergeCell ref="Q49:T49"/>
    <mergeCell ref="U49:X49"/>
    <mergeCell ref="Y49:AB49"/>
    <mergeCell ref="E40:Q40"/>
    <mergeCell ref="S40:T40"/>
    <mergeCell ref="E41:Q41"/>
    <mergeCell ref="S41:T41"/>
    <mergeCell ref="AL41:AW41"/>
    <mergeCell ref="E42:Q42"/>
    <mergeCell ref="S42:T42"/>
    <mergeCell ref="AM42:AW47"/>
    <mergeCell ref="C33:D33"/>
    <mergeCell ref="E33:AV34"/>
    <mergeCell ref="C35:D35"/>
    <mergeCell ref="E35:AV35"/>
    <mergeCell ref="A38:B38"/>
    <mergeCell ref="C38:AJ38"/>
    <mergeCell ref="AM38:AW39"/>
    <mergeCell ref="D39:S39"/>
    <mergeCell ref="D27:E27"/>
    <mergeCell ref="F27:AV27"/>
    <mergeCell ref="G28:AV29"/>
    <mergeCell ref="C30:D30"/>
    <mergeCell ref="E30:AV30"/>
    <mergeCell ref="C31:D31"/>
    <mergeCell ref="E31:AV32"/>
    <mergeCell ref="U17:W18"/>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I17:K18"/>
    <mergeCell ref="L17:N18"/>
    <mergeCell ref="O17:Q18"/>
    <mergeCell ref="R17:T18"/>
    <mergeCell ref="AM11:AO12"/>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R16:T16"/>
    <mergeCell ref="U16:W16"/>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U9:Z9"/>
    <mergeCell ref="X10:Z10"/>
    <mergeCell ref="C6:F8"/>
    <mergeCell ref="G6:AU6"/>
    <mergeCell ref="G7:Q8"/>
    <mergeCell ref="R7:AC7"/>
    <mergeCell ref="AD7:AL7"/>
    <mergeCell ref="AM7:AU8"/>
    <mergeCell ref="R8:AC8"/>
    <mergeCell ref="AD8:AL8"/>
    <mergeCell ref="AG10:AI10"/>
    <mergeCell ref="AJ10:AL10"/>
    <mergeCell ref="AP10:AR10"/>
    <mergeCell ref="AS10:AU10"/>
    <mergeCell ref="AM9:AO10"/>
    <mergeCell ref="AP9:AU9"/>
    <mergeCell ref="A1:AX1"/>
    <mergeCell ref="A2:AK2"/>
    <mergeCell ref="AL2:AX2"/>
    <mergeCell ref="A4:B4"/>
    <mergeCell ref="C4:AI4"/>
    <mergeCell ref="A5:B5"/>
    <mergeCell ref="C5:AA5"/>
    <mergeCell ref="AB5:AJ5"/>
    <mergeCell ref="AK5:AL5"/>
    <mergeCell ref="AM5:AR5"/>
  </mergeCells>
  <phoneticPr fontId="4"/>
  <conditionalFormatting sqref="C11:Z12 C17:W18">
    <cfRule type="containsBlanks" dxfId="410" priority="9">
      <formula>LEN(TRIM(C11))=0</formula>
    </cfRule>
  </conditionalFormatting>
  <conditionalFormatting sqref="E50 M50">
    <cfRule type="containsBlanks" dxfId="409" priority="5">
      <formula>LEN(TRIM(E50))=0</formula>
    </cfRule>
  </conditionalFormatting>
  <conditionalFormatting sqref="I50">
    <cfRule type="containsBlanks" dxfId="408" priority="4">
      <formula>LEN(TRIM(I50))=0</formula>
    </cfRule>
  </conditionalFormatting>
  <conditionalFormatting sqref="P57 P59 P63 P65 P67">
    <cfRule type="containsBlanks" dxfId="407" priority="6">
      <formula>LEN(TRIM(P57))=0</formula>
    </cfRule>
  </conditionalFormatting>
  <conditionalFormatting sqref="Q50">
    <cfRule type="containsBlanks" dxfId="406" priority="3">
      <formula>LEN(TRIM(Q50))=0</formula>
    </cfRule>
  </conditionalFormatting>
  <conditionalFormatting sqref="U50">
    <cfRule type="containsBlanks" dxfId="405" priority="2">
      <formula>LEN(TRIM(U50))=0</formula>
    </cfRule>
  </conditionalFormatting>
  <conditionalFormatting sqref="Y50">
    <cfRule type="containsBlanks" dxfId="404" priority="1">
      <formula>LEN(TRIM(Y50))=0</formula>
    </cfRule>
  </conditionalFormatting>
  <conditionalFormatting sqref="AD11">
    <cfRule type="containsBlanks" dxfId="403" priority="7">
      <formula>LEN(TRIM(AD11))=0</formula>
    </cfRule>
  </conditionalFormatting>
  <conditionalFormatting sqref="AG11 AJ11">
    <cfRule type="containsBlanks" dxfId="402" priority="8">
      <formula>LEN(TRIM(AG11))=0</formula>
    </cfRule>
  </conditionalFormatting>
  <conditionalFormatting sqref="AK5">
    <cfRule type="containsBlanks" dxfId="401" priority="11">
      <formula>LEN(TRIM(AK5))=0</formula>
    </cfRule>
  </conditionalFormatting>
  <conditionalFormatting sqref="AM11">
    <cfRule type="containsBlanks" dxfId="400" priority="10">
      <formula>LEN(TRIM(AM11))=0</formula>
    </cfRule>
  </conditionalFormatting>
  <conditionalFormatting sqref="AP11 AS11">
    <cfRule type="containsBlanks" dxfId="399" priority="12">
      <formula>LEN(TRIM(AP11))=0</formula>
    </cfRule>
  </conditionalFormatting>
  <dataValidations count="2">
    <dataValidation imeMode="off" allowBlank="1" showInputMessage="1" sqref="AK5:AL5" xr:uid="{89B144B5-DB81-4E9A-92C4-35E358D6ECD5}"/>
    <dataValidation imeMode="off" allowBlank="1" showInputMessage="1" showErrorMessage="1" sqref="AD11:AU12 C17:W18 BB17:BL18 C11:Z12 P57:Q70" xr:uid="{90ECB32F-5714-400D-AD6D-0D797ADEC898}"/>
  </dataValidations>
  <printOptions horizontalCentered="1"/>
  <pageMargins left="0.70866141732283472" right="0.51181102362204722" top="0.70866141732283472" bottom="0.19685039370078741" header="0.19685039370078741" footer="0.23622047244094491"/>
  <pageSetup paperSize="9" scale="66"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416194" r:id="rId5"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sizeWithCells="1">
                  <from>
                    <xdr:col>28</xdr:col>
                    <xdr:colOff>38100</xdr:colOff>
                    <xdr:row>85</xdr:row>
                    <xdr:rowOff>161925</xdr:rowOff>
                  </from>
                  <to>
                    <xdr:col>32</xdr:col>
                    <xdr:colOff>19050</xdr:colOff>
                    <xdr:row>87</xdr:row>
                    <xdr:rowOff>104775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sizeWithCells="1">
                  <from>
                    <xdr:col>32</xdr:col>
                    <xdr:colOff>104775</xdr:colOff>
                    <xdr:row>85</xdr:row>
                    <xdr:rowOff>161925</xdr:rowOff>
                  </from>
                  <to>
                    <xdr:col>36</xdr:col>
                    <xdr:colOff>85725</xdr:colOff>
                    <xdr:row>87</xdr:row>
                    <xdr:rowOff>95250</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416203" r:id="rId14" name="Check Box 11">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A7C6-3034-45D5-9585-DD2B72FB0C76}">
  <sheetPr>
    <tabColor theme="7" tint="0.59999389629810485"/>
  </sheetPr>
  <dimension ref="A1:DM166"/>
  <sheetViews>
    <sheetView showGridLines="0" view="pageBreakPreview" zoomScaleNormal="100" zoomScaleSheetLayoutView="100" workbookViewId="0">
      <selection activeCell="AF14" sqref="AF14"/>
    </sheetView>
  </sheetViews>
  <sheetFormatPr defaultColWidth="2.625" defaultRowHeight="12"/>
  <cols>
    <col min="1" max="32" width="2.5" style="538" customWidth="1"/>
    <col min="33" max="35" width="2.5" style="553" customWidth="1"/>
    <col min="36" max="38" width="2.5" style="538" customWidth="1"/>
    <col min="39" max="39" width="2.5" style="592" customWidth="1"/>
    <col min="40" max="50" width="2.5" style="538" customWidth="1"/>
    <col min="51" max="75" width="2.625" style="538" customWidth="1"/>
    <col min="76" max="76" width="2" style="538" customWidth="1"/>
    <col min="77" max="81" width="2.625" style="538" customWidth="1"/>
    <col min="82" max="87" width="6.125" style="538" customWidth="1"/>
    <col min="88" max="88" width="5" style="538" customWidth="1"/>
    <col min="89" max="91" width="2.625" style="538"/>
    <col min="92" max="93" width="5.125" style="538" customWidth="1"/>
    <col min="94" max="16384" width="2.625" style="538"/>
  </cols>
  <sheetData>
    <row r="1" spans="1:92" ht="14.1" customHeight="1" thickBot="1">
      <c r="A1" s="2002" t="s">
        <v>1392</v>
      </c>
      <c r="B1" s="2002"/>
      <c r="C1" s="2002"/>
      <c r="D1" s="2002"/>
      <c r="E1" s="2002"/>
      <c r="F1" s="2002"/>
      <c r="G1" s="2002"/>
      <c r="H1" s="2002"/>
      <c r="I1" s="2002"/>
      <c r="J1" s="2002"/>
      <c r="K1" s="2002"/>
      <c r="L1" s="2002"/>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002"/>
      <c r="AO1" s="2002"/>
      <c r="AP1" s="2002"/>
      <c r="AQ1" s="2002"/>
      <c r="AR1" s="2002"/>
      <c r="AS1" s="2002"/>
      <c r="AT1" s="2002"/>
      <c r="AU1" s="2002"/>
      <c r="AV1" s="2002"/>
      <c r="AW1" s="2002"/>
      <c r="AX1" s="2002"/>
      <c r="AZ1" s="1214"/>
      <c r="BA1" s="1214"/>
      <c r="BB1" s="1214"/>
      <c r="BC1" s="1214"/>
      <c r="BD1" s="1214"/>
    </row>
    <row r="2" spans="1:92" ht="14.25" customHeight="1">
      <c r="A2" s="2003" t="s">
        <v>29</v>
      </c>
      <c r="B2" s="2004"/>
      <c r="C2" s="2004"/>
      <c r="D2" s="2004"/>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2004"/>
      <c r="AK2" s="2005"/>
      <c r="AL2" s="2006" t="s">
        <v>3</v>
      </c>
      <c r="AM2" s="2007"/>
      <c r="AN2" s="2007"/>
      <c r="AO2" s="2007"/>
      <c r="AP2" s="2007"/>
      <c r="AQ2" s="2007"/>
      <c r="AR2" s="2007"/>
      <c r="AS2" s="2007"/>
      <c r="AT2" s="2007"/>
      <c r="AU2" s="2007"/>
      <c r="AV2" s="2007"/>
      <c r="AW2" s="2007"/>
      <c r="AX2" s="2008"/>
      <c r="AZ2" s="1108"/>
    </row>
    <row r="3" spans="1:92" ht="14.1" customHeight="1">
      <c r="A3" s="537"/>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40"/>
      <c r="AL3" s="539"/>
      <c r="AM3" s="539"/>
      <c r="AN3" s="539"/>
      <c r="AO3" s="539"/>
      <c r="AP3" s="539"/>
      <c r="AQ3" s="539"/>
      <c r="AR3" s="539"/>
      <c r="AS3" s="539"/>
      <c r="AT3" s="539"/>
      <c r="AU3" s="539"/>
      <c r="AV3" s="539"/>
      <c r="AW3" s="539"/>
      <c r="AX3" s="1324"/>
    </row>
    <row r="4" spans="1:92" ht="14.1" customHeight="1">
      <c r="A4" s="2009">
        <v>3</v>
      </c>
      <c r="B4" s="2010"/>
      <c r="C4" s="1859" t="s">
        <v>923</v>
      </c>
      <c r="D4" s="1859"/>
      <c r="E4" s="1859"/>
      <c r="F4" s="1859"/>
      <c r="G4" s="1859"/>
      <c r="H4" s="1859"/>
      <c r="I4" s="1859"/>
      <c r="J4" s="1859"/>
      <c r="K4" s="1859"/>
      <c r="L4" s="1859"/>
      <c r="M4" s="1859"/>
      <c r="N4" s="1859"/>
      <c r="O4" s="1859"/>
      <c r="P4" s="1859"/>
      <c r="Q4" s="1859"/>
      <c r="R4" s="1859"/>
      <c r="S4" s="1859"/>
      <c r="T4" s="1859"/>
      <c r="U4" s="1859"/>
      <c r="V4" s="1859"/>
      <c r="W4" s="1859"/>
      <c r="X4" s="1859"/>
      <c r="Y4" s="1859"/>
      <c r="Z4" s="1859"/>
      <c r="AA4" s="1859"/>
      <c r="AB4" s="1859"/>
      <c r="AC4" s="1859"/>
      <c r="AD4" s="1859"/>
      <c r="AE4" s="1859"/>
      <c r="AF4" s="1859"/>
      <c r="AG4" s="1859"/>
      <c r="AH4" s="1859"/>
      <c r="AI4" s="1859"/>
      <c r="AJ4" s="541"/>
      <c r="AK4" s="542"/>
      <c r="AM4" s="539"/>
      <c r="AN4" s="539"/>
      <c r="AO4" s="539"/>
      <c r="AP4" s="539"/>
      <c r="AQ4" s="539"/>
      <c r="AR4" s="539"/>
      <c r="AS4" s="539"/>
      <c r="AT4" s="539"/>
      <c r="AU4" s="539"/>
      <c r="AV4" s="539"/>
      <c r="AW4" s="539"/>
      <c r="AX4" s="1324"/>
      <c r="AZ4" s="1325"/>
    </row>
    <row r="5" spans="1:92" ht="13.5" customHeight="1">
      <c r="A5" s="2011" t="s">
        <v>454</v>
      </c>
      <c r="B5" s="2012"/>
      <c r="C5" s="2013" t="s">
        <v>1279</v>
      </c>
      <c r="D5" s="2013"/>
      <c r="E5" s="2013"/>
      <c r="F5" s="2013"/>
      <c r="G5" s="2013"/>
      <c r="H5" s="2013"/>
      <c r="I5" s="2013"/>
      <c r="J5" s="2013"/>
      <c r="K5" s="2013"/>
      <c r="L5" s="2013"/>
      <c r="M5" s="2013"/>
      <c r="N5" s="2013"/>
      <c r="O5" s="2013"/>
      <c r="P5" s="2013"/>
      <c r="Q5" s="2013"/>
      <c r="R5" s="2013"/>
      <c r="S5" s="2013"/>
      <c r="T5" s="2013"/>
      <c r="U5" s="2013"/>
      <c r="V5" s="2013"/>
      <c r="W5" s="2013"/>
      <c r="X5" s="2013"/>
      <c r="Y5" s="2013"/>
      <c r="Z5" s="2013"/>
      <c r="AA5" s="2013"/>
      <c r="AB5" s="2014" t="s">
        <v>834</v>
      </c>
      <c r="AC5" s="2014"/>
      <c r="AD5" s="2014"/>
      <c r="AE5" s="2014"/>
      <c r="AF5" s="2014"/>
      <c r="AG5" s="2014"/>
      <c r="AH5" s="2014"/>
      <c r="AI5" s="2014"/>
      <c r="AJ5" s="2014"/>
      <c r="AK5" s="2015"/>
      <c r="AL5" s="2015"/>
      <c r="AM5" s="2016" t="s">
        <v>835</v>
      </c>
      <c r="AN5" s="2016"/>
      <c r="AO5" s="2016"/>
      <c r="AP5" s="2016"/>
      <c r="AQ5" s="2016"/>
      <c r="AR5" s="2016"/>
      <c r="AS5" s="543"/>
      <c r="AT5" s="543"/>
      <c r="AU5" s="543"/>
      <c r="AV5" s="543"/>
      <c r="AW5" s="543"/>
      <c r="AX5" s="1326"/>
    </row>
    <row r="6" spans="1:92" ht="15.75" customHeight="1">
      <c r="A6" s="537"/>
      <c r="C6" s="1730" t="s">
        <v>14</v>
      </c>
      <c r="D6" s="1731"/>
      <c r="E6" s="1731"/>
      <c r="F6" s="1731"/>
      <c r="G6" s="1765" t="s">
        <v>328</v>
      </c>
      <c r="H6" s="1623"/>
      <c r="I6" s="1623"/>
      <c r="J6" s="1623"/>
      <c r="K6" s="1623"/>
      <c r="L6" s="1623"/>
      <c r="M6" s="1623"/>
      <c r="N6" s="1623"/>
      <c r="O6" s="1623"/>
      <c r="P6" s="1623"/>
      <c r="Q6" s="1623"/>
      <c r="R6" s="1623"/>
      <c r="S6" s="1623"/>
      <c r="T6" s="1623"/>
      <c r="U6" s="1623"/>
      <c r="V6" s="1623"/>
      <c r="W6" s="1623"/>
      <c r="X6" s="1623"/>
      <c r="Y6" s="1623"/>
      <c r="Z6" s="1623"/>
      <c r="AA6" s="1623"/>
      <c r="AB6" s="1623"/>
      <c r="AC6" s="1623"/>
      <c r="AD6" s="1623"/>
      <c r="AE6" s="1623"/>
      <c r="AF6" s="1623"/>
      <c r="AG6" s="1623"/>
      <c r="AH6" s="1623"/>
      <c r="AI6" s="1623"/>
      <c r="AJ6" s="1623"/>
      <c r="AK6" s="1623"/>
      <c r="AL6" s="1623"/>
      <c r="AM6" s="1623"/>
      <c r="AN6" s="1623"/>
      <c r="AO6" s="1623"/>
      <c r="AP6" s="1623"/>
      <c r="AQ6" s="1623"/>
      <c r="AR6" s="1623"/>
      <c r="AS6" s="1623"/>
      <c r="AT6" s="1623"/>
      <c r="AU6" s="1623"/>
      <c r="AV6" s="544"/>
      <c r="AW6" s="54"/>
      <c r="AX6" s="64"/>
      <c r="AZ6" s="1327"/>
      <c r="BA6" s="55"/>
      <c r="BB6" s="54"/>
      <c r="BC6" s="137"/>
      <c r="BD6" s="137"/>
      <c r="BE6" s="137"/>
      <c r="BF6" s="137"/>
      <c r="BG6" s="137"/>
      <c r="BH6" s="137"/>
      <c r="BI6" s="137"/>
      <c r="BJ6" s="137"/>
      <c r="BK6" s="137"/>
      <c r="BL6" s="137"/>
      <c r="BM6" s="137"/>
      <c r="BN6" s="137"/>
      <c r="BO6" s="137"/>
      <c r="BP6" s="137"/>
      <c r="BQ6" s="137"/>
      <c r="BR6" s="137"/>
      <c r="BS6" s="137"/>
      <c r="BT6" s="137"/>
      <c r="BU6" s="54"/>
      <c r="BV6" s="54"/>
      <c r="BW6" s="54"/>
      <c r="BX6" s="54"/>
      <c r="BY6" s="54"/>
      <c r="BZ6" s="54"/>
      <c r="CA6" s="137"/>
      <c r="CB6" s="137"/>
      <c r="CC6" s="137"/>
      <c r="CD6" s="137"/>
      <c r="CE6" s="137"/>
      <c r="CF6" s="137"/>
      <c r="CG6" s="137"/>
      <c r="CH6" s="137"/>
      <c r="CI6" s="137"/>
      <c r="CJ6" s="137"/>
      <c r="CK6" s="54"/>
      <c r="CL6" s="54"/>
    </row>
    <row r="7" spans="1:92" ht="15.75" customHeight="1">
      <c r="A7" s="537"/>
      <c r="B7" s="545"/>
      <c r="C7" s="1835"/>
      <c r="D7" s="1570"/>
      <c r="E7" s="1570"/>
      <c r="F7" s="1570"/>
      <c r="G7" s="2018" t="s">
        <v>836</v>
      </c>
      <c r="H7" s="1702"/>
      <c r="I7" s="1702"/>
      <c r="J7" s="1702"/>
      <c r="K7" s="1702"/>
      <c r="L7" s="1702"/>
      <c r="M7" s="1702"/>
      <c r="N7" s="1702"/>
      <c r="O7" s="1702"/>
      <c r="P7" s="1702"/>
      <c r="Q7" s="1703"/>
      <c r="R7" s="2018" t="s">
        <v>1433</v>
      </c>
      <c r="S7" s="1702"/>
      <c r="T7" s="1702"/>
      <c r="U7" s="1702"/>
      <c r="V7" s="1702"/>
      <c r="W7" s="1702"/>
      <c r="X7" s="1702"/>
      <c r="Y7" s="1702"/>
      <c r="Z7" s="1702"/>
      <c r="AA7" s="1702"/>
      <c r="AB7" s="1702"/>
      <c r="AC7" s="1703"/>
      <c r="AD7" s="2018" t="s">
        <v>1434</v>
      </c>
      <c r="AE7" s="1702"/>
      <c r="AF7" s="1702"/>
      <c r="AG7" s="1702"/>
      <c r="AH7" s="1702"/>
      <c r="AI7" s="1702"/>
      <c r="AJ7" s="1702"/>
      <c r="AK7" s="1702"/>
      <c r="AL7" s="1702"/>
      <c r="AM7" s="2019" t="s">
        <v>1280</v>
      </c>
      <c r="AN7" s="2020"/>
      <c r="AO7" s="2020"/>
      <c r="AP7" s="2020"/>
      <c r="AQ7" s="2020"/>
      <c r="AR7" s="2020"/>
      <c r="AS7" s="2020"/>
      <c r="AT7" s="2020"/>
      <c r="AU7" s="2020"/>
      <c r="AV7" s="547"/>
      <c r="AX7" s="1328"/>
      <c r="AZ7" s="1108"/>
      <c r="BA7" s="55"/>
      <c r="BB7" s="55"/>
      <c r="BC7" s="137"/>
      <c r="BD7" s="137"/>
      <c r="BE7" s="137"/>
      <c r="BF7" s="137"/>
      <c r="BG7" s="137"/>
      <c r="BH7" s="137"/>
      <c r="BI7" s="137"/>
      <c r="BJ7" s="137"/>
      <c r="BK7" s="137"/>
      <c r="BL7" s="137"/>
      <c r="BM7" s="137"/>
      <c r="BN7" s="137"/>
      <c r="BO7" s="137"/>
      <c r="BP7" s="137"/>
      <c r="BQ7" s="1329"/>
      <c r="BR7" s="1329"/>
      <c r="BS7" s="137"/>
      <c r="BT7" s="137"/>
      <c r="BU7" s="54"/>
      <c r="BV7" s="54"/>
      <c r="BW7" s="54"/>
      <c r="BX7" s="54"/>
      <c r="BY7" s="54"/>
      <c r="BZ7" s="54"/>
      <c r="CA7" s="137"/>
      <c r="CB7" s="137"/>
      <c r="CC7" s="137"/>
      <c r="CD7" s="137"/>
      <c r="CE7" s="137"/>
      <c r="CF7" s="137"/>
      <c r="CG7" s="137"/>
      <c r="CH7" s="137"/>
      <c r="CI7" s="137"/>
      <c r="CJ7" s="137"/>
      <c r="CK7" s="54"/>
      <c r="CL7" s="54"/>
    </row>
    <row r="8" spans="1:92" ht="15.75" customHeight="1">
      <c r="A8" s="537"/>
      <c r="B8" s="54"/>
      <c r="C8" s="2017"/>
      <c r="D8" s="1686"/>
      <c r="E8" s="1686"/>
      <c r="F8" s="1686"/>
      <c r="G8" s="2017"/>
      <c r="H8" s="1686"/>
      <c r="I8" s="1686"/>
      <c r="J8" s="1686"/>
      <c r="K8" s="1686"/>
      <c r="L8" s="1686"/>
      <c r="M8" s="1686"/>
      <c r="N8" s="1686"/>
      <c r="O8" s="1686"/>
      <c r="P8" s="1686"/>
      <c r="Q8" s="1687"/>
      <c r="R8" s="2017" t="s">
        <v>1194</v>
      </c>
      <c r="S8" s="1686"/>
      <c r="T8" s="1686"/>
      <c r="U8" s="1686"/>
      <c r="V8" s="1686"/>
      <c r="W8" s="1686"/>
      <c r="X8" s="1686"/>
      <c r="Y8" s="1686"/>
      <c r="Z8" s="1686"/>
      <c r="AA8" s="1686"/>
      <c r="AB8" s="1686"/>
      <c r="AC8" s="1687"/>
      <c r="AD8" s="2023" t="s">
        <v>1435</v>
      </c>
      <c r="AE8" s="2024"/>
      <c r="AF8" s="2024"/>
      <c r="AG8" s="2024"/>
      <c r="AH8" s="2024"/>
      <c r="AI8" s="2024"/>
      <c r="AJ8" s="2024"/>
      <c r="AK8" s="2024"/>
      <c r="AL8" s="2024"/>
      <c r="AM8" s="2021"/>
      <c r="AN8" s="2022"/>
      <c r="AO8" s="2022"/>
      <c r="AP8" s="2022"/>
      <c r="AQ8" s="2022"/>
      <c r="AR8" s="2022"/>
      <c r="AS8" s="2022"/>
      <c r="AT8" s="2022"/>
      <c r="AU8" s="2022"/>
      <c r="AV8" s="547"/>
      <c r="AX8" s="1328"/>
      <c r="AZ8" s="1108"/>
      <c r="BA8" s="759"/>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1325"/>
      <c r="CN8" s="1325"/>
    </row>
    <row r="9" spans="1:92" ht="15.75" customHeight="1">
      <c r="A9" s="537"/>
      <c r="B9" s="54"/>
      <c r="C9" s="2056" t="s">
        <v>324</v>
      </c>
      <c r="D9" s="2029"/>
      <c r="E9" s="2058" t="s">
        <v>251</v>
      </c>
      <c r="F9" s="2056"/>
      <c r="G9" s="2018" t="s">
        <v>325</v>
      </c>
      <c r="H9" s="1702"/>
      <c r="I9" s="1702"/>
      <c r="J9" s="1702"/>
      <c r="K9" s="1702"/>
      <c r="L9" s="1701" t="s">
        <v>251</v>
      </c>
      <c r="M9" s="1702"/>
      <c r="N9" s="1702"/>
      <c r="O9" s="1702"/>
      <c r="P9" s="1702"/>
      <c r="Q9" s="1703"/>
      <c r="R9" s="2060" t="s">
        <v>325</v>
      </c>
      <c r="S9" s="2061"/>
      <c r="T9" s="2061"/>
      <c r="U9" s="1685" t="s">
        <v>251</v>
      </c>
      <c r="V9" s="1686"/>
      <c r="W9" s="1686"/>
      <c r="X9" s="1686"/>
      <c r="Y9" s="1686"/>
      <c r="Z9" s="2054"/>
      <c r="AA9" s="2048" t="s">
        <v>327</v>
      </c>
      <c r="AB9" s="2049"/>
      <c r="AC9" s="2050"/>
      <c r="AD9" s="2029" t="s">
        <v>325</v>
      </c>
      <c r="AE9" s="2030"/>
      <c r="AF9" s="2031"/>
      <c r="AG9" s="1608" t="s">
        <v>251</v>
      </c>
      <c r="AH9" s="1609"/>
      <c r="AI9" s="1609"/>
      <c r="AJ9" s="1609"/>
      <c r="AK9" s="1609"/>
      <c r="AL9" s="1610"/>
      <c r="AM9" s="2029" t="s">
        <v>325</v>
      </c>
      <c r="AN9" s="2030"/>
      <c r="AO9" s="2031"/>
      <c r="AP9" s="1608" t="s">
        <v>251</v>
      </c>
      <c r="AQ9" s="1609"/>
      <c r="AR9" s="1609"/>
      <c r="AS9" s="1609"/>
      <c r="AT9" s="1609"/>
      <c r="AU9" s="1609"/>
      <c r="AV9" s="547"/>
      <c r="AX9" s="1330"/>
      <c r="BA9" s="55"/>
      <c r="BB9" s="137"/>
      <c r="BC9" s="137"/>
      <c r="BD9" s="137"/>
      <c r="BE9" s="137"/>
      <c r="BF9" s="137"/>
      <c r="BG9" s="137"/>
      <c r="BH9" s="137"/>
      <c r="BI9" s="137"/>
      <c r="BJ9" s="137"/>
      <c r="BK9" s="137"/>
      <c r="BL9" s="137"/>
      <c r="BM9" s="137"/>
      <c r="BN9" s="137"/>
      <c r="BO9" s="137"/>
      <c r="BP9" s="137"/>
      <c r="BQ9" s="1329"/>
      <c r="BR9" s="1329"/>
      <c r="BS9" s="137"/>
      <c r="BT9" s="137"/>
      <c r="BU9" s="137"/>
      <c r="BV9" s="137"/>
      <c r="BW9" s="137"/>
      <c r="BX9" s="137"/>
      <c r="BY9" s="137"/>
      <c r="BZ9" s="137"/>
      <c r="CA9" s="137"/>
      <c r="CB9" s="137"/>
      <c r="CC9" s="137"/>
      <c r="CD9" s="137"/>
      <c r="CE9" s="137"/>
      <c r="CF9" s="137"/>
      <c r="CG9" s="137"/>
      <c r="CH9" s="137"/>
      <c r="CI9" s="137"/>
      <c r="CJ9" s="137"/>
      <c r="CK9" s="54"/>
      <c r="CL9" s="137"/>
      <c r="CM9" s="1325"/>
      <c r="CN9" s="1325"/>
    </row>
    <row r="10" spans="1:92" ht="15.75" customHeight="1">
      <c r="A10" s="537"/>
      <c r="B10" s="54"/>
      <c r="C10" s="2057"/>
      <c r="D10" s="1772"/>
      <c r="E10" s="2059"/>
      <c r="F10" s="2057"/>
      <c r="G10" s="2017"/>
      <c r="H10" s="1686"/>
      <c r="I10" s="2054"/>
      <c r="J10" s="2025" t="s">
        <v>326</v>
      </c>
      <c r="K10" s="2026"/>
      <c r="L10" s="2025" t="s">
        <v>49</v>
      </c>
      <c r="M10" s="2026"/>
      <c r="N10" s="2026"/>
      <c r="O10" s="2025" t="s">
        <v>1436</v>
      </c>
      <c r="P10" s="2026"/>
      <c r="Q10" s="2028"/>
      <c r="R10" s="1772"/>
      <c r="S10" s="1773"/>
      <c r="T10" s="1773"/>
      <c r="U10" s="2055" t="s">
        <v>49</v>
      </c>
      <c r="V10" s="1773"/>
      <c r="W10" s="1773"/>
      <c r="X10" s="2055" t="s">
        <v>1437</v>
      </c>
      <c r="Y10" s="1773"/>
      <c r="Z10" s="1774"/>
      <c r="AA10" s="2051"/>
      <c r="AB10" s="2052"/>
      <c r="AC10" s="2053"/>
      <c r="AD10" s="1772"/>
      <c r="AE10" s="1773"/>
      <c r="AF10" s="1774"/>
      <c r="AG10" s="2025" t="s">
        <v>49</v>
      </c>
      <c r="AH10" s="2026"/>
      <c r="AI10" s="2027"/>
      <c r="AJ10" s="2025" t="s">
        <v>1437</v>
      </c>
      <c r="AK10" s="2026"/>
      <c r="AL10" s="2028"/>
      <c r="AM10" s="1772"/>
      <c r="AN10" s="1773"/>
      <c r="AO10" s="1774"/>
      <c r="AP10" s="2025" t="s">
        <v>49</v>
      </c>
      <c r="AQ10" s="2026"/>
      <c r="AR10" s="2027"/>
      <c r="AS10" s="2025" t="s">
        <v>1437</v>
      </c>
      <c r="AT10" s="2026"/>
      <c r="AU10" s="2026"/>
      <c r="AV10" s="547"/>
      <c r="AX10" s="1330"/>
      <c r="AY10" s="978"/>
      <c r="AZ10" s="553"/>
      <c r="BA10" s="137"/>
      <c r="BB10" s="55"/>
      <c r="BC10" s="137"/>
      <c r="BD10" s="137"/>
      <c r="BE10" s="137"/>
      <c r="BF10" s="137"/>
      <c r="BG10" s="137"/>
      <c r="BH10" s="137"/>
      <c r="BI10" s="137"/>
      <c r="BJ10" s="137"/>
      <c r="BK10" s="137"/>
      <c r="BL10" s="137"/>
      <c r="BM10" s="137"/>
      <c r="BN10" s="137"/>
      <c r="BO10" s="137"/>
      <c r="BP10" s="137"/>
      <c r="BQ10" s="1331"/>
      <c r="BR10" s="1331"/>
      <c r="BS10" s="137"/>
      <c r="BT10" s="137"/>
      <c r="BU10" s="137"/>
      <c r="BV10" s="137"/>
      <c r="BW10" s="137"/>
      <c r="BX10" s="137"/>
      <c r="BY10" s="137"/>
      <c r="BZ10" s="137"/>
      <c r="CA10" s="137"/>
      <c r="CB10" s="137"/>
      <c r="CC10" s="137"/>
      <c r="CD10" s="137"/>
      <c r="CE10" s="137"/>
      <c r="CF10" s="137"/>
      <c r="CG10" s="137"/>
      <c r="CH10" s="137"/>
      <c r="CI10" s="141"/>
      <c r="CJ10" s="141"/>
      <c r="CK10" s="54"/>
      <c r="CL10" s="54"/>
    </row>
    <row r="11" spans="1:92" ht="15.75" customHeight="1">
      <c r="A11" s="537"/>
      <c r="B11" s="54"/>
      <c r="C11" s="2032"/>
      <c r="D11" s="2033"/>
      <c r="E11" s="2036"/>
      <c r="F11" s="2032"/>
      <c r="G11" s="2038"/>
      <c r="H11" s="2039"/>
      <c r="I11" s="2039"/>
      <c r="J11" s="2041"/>
      <c r="K11" s="2042"/>
      <c r="L11" s="2045"/>
      <c r="M11" s="2039"/>
      <c r="N11" s="2039"/>
      <c r="O11" s="2045"/>
      <c r="P11" s="2039"/>
      <c r="Q11" s="2047"/>
      <c r="R11" s="2073"/>
      <c r="S11" s="2074"/>
      <c r="T11" s="2074"/>
      <c r="U11" s="2075"/>
      <c r="V11" s="2074"/>
      <c r="W11" s="2074"/>
      <c r="X11" s="2075"/>
      <c r="Y11" s="2074"/>
      <c r="Z11" s="2076"/>
      <c r="AA11" s="1952" t="str">
        <f>IF(SUM(R11:Z12)&gt;=1,"（1）","")</f>
        <v/>
      </c>
      <c r="AB11" s="1952"/>
      <c r="AC11" s="1953"/>
      <c r="AD11" s="2038"/>
      <c r="AE11" s="2039"/>
      <c r="AF11" s="2062"/>
      <c r="AG11" s="2045"/>
      <c r="AH11" s="2039"/>
      <c r="AI11" s="2062"/>
      <c r="AJ11" s="2045"/>
      <c r="AK11" s="2039"/>
      <c r="AL11" s="2047"/>
      <c r="AM11" s="2038"/>
      <c r="AN11" s="2039"/>
      <c r="AO11" s="2062"/>
      <c r="AP11" s="2045"/>
      <c r="AQ11" s="2039"/>
      <c r="AR11" s="2062"/>
      <c r="AS11" s="2045"/>
      <c r="AT11" s="2039"/>
      <c r="AU11" s="2039"/>
      <c r="AV11" s="547"/>
      <c r="AX11" s="1330"/>
      <c r="AZ11" s="1108"/>
      <c r="BA11" s="137"/>
      <c r="BB11" s="55"/>
      <c r="BX11" s="54"/>
      <c r="BY11" s="54"/>
      <c r="BZ11" s="54"/>
      <c r="CA11" s="54"/>
      <c r="CB11" s="54"/>
      <c r="CC11" s="54"/>
      <c r="CD11" s="54"/>
      <c r="CE11" s="54"/>
      <c r="CF11" s="54"/>
      <c r="CG11" s="54"/>
      <c r="CH11" s="54"/>
      <c r="CI11" s="54"/>
      <c r="CJ11" s="54"/>
      <c r="CK11" s="54"/>
      <c r="CL11" s="54"/>
    </row>
    <row r="12" spans="1:92" ht="15.75" customHeight="1">
      <c r="A12" s="537"/>
      <c r="B12" s="54"/>
      <c r="C12" s="2034"/>
      <c r="D12" s="2035"/>
      <c r="E12" s="2037"/>
      <c r="F12" s="2034"/>
      <c r="G12" s="1845"/>
      <c r="H12" s="2040"/>
      <c r="I12" s="2040"/>
      <c r="J12" s="2043"/>
      <c r="K12" s="2044"/>
      <c r="L12" s="2046"/>
      <c r="M12" s="2040"/>
      <c r="N12" s="2040"/>
      <c r="O12" s="2046"/>
      <c r="P12" s="2040"/>
      <c r="Q12" s="1846"/>
      <c r="R12" s="1845"/>
      <c r="S12" s="2040"/>
      <c r="T12" s="2040"/>
      <c r="U12" s="2046"/>
      <c r="V12" s="2040"/>
      <c r="W12" s="2040"/>
      <c r="X12" s="2046"/>
      <c r="Y12" s="2040"/>
      <c r="Z12" s="2063"/>
      <c r="AA12" s="2077"/>
      <c r="AB12" s="2077"/>
      <c r="AC12" s="2078"/>
      <c r="AD12" s="1845"/>
      <c r="AE12" s="2040"/>
      <c r="AF12" s="2063"/>
      <c r="AG12" s="2046"/>
      <c r="AH12" s="2040"/>
      <c r="AI12" s="2063"/>
      <c r="AJ12" s="2046"/>
      <c r="AK12" s="2040"/>
      <c r="AL12" s="1846"/>
      <c r="AM12" s="1845"/>
      <c r="AN12" s="2040"/>
      <c r="AO12" s="2063"/>
      <c r="AP12" s="2046"/>
      <c r="AQ12" s="2040"/>
      <c r="AR12" s="2063"/>
      <c r="AS12" s="2046"/>
      <c r="AT12" s="2040"/>
      <c r="AU12" s="2040"/>
      <c r="AV12" s="547"/>
      <c r="AX12" s="1330"/>
      <c r="AZ12" s="1325"/>
      <c r="BA12" s="54"/>
      <c r="BB12" s="54"/>
      <c r="BX12" s="54"/>
      <c r="BY12" s="54"/>
      <c r="BZ12" s="54"/>
      <c r="CA12" s="54"/>
      <c r="CB12" s="54"/>
      <c r="CC12" s="54"/>
      <c r="CD12" s="54"/>
      <c r="CE12" s="54"/>
      <c r="CF12" s="54"/>
      <c r="CG12" s="54"/>
      <c r="CH12" s="54"/>
      <c r="CI12" s="54"/>
      <c r="CJ12" s="54"/>
      <c r="CK12" s="54"/>
      <c r="CL12" s="54"/>
    </row>
    <row r="13" spans="1:92" ht="15.75" customHeight="1">
      <c r="A13" s="537"/>
      <c r="B13" s="54"/>
      <c r="C13" s="54"/>
      <c r="D13" s="54"/>
      <c r="E13" s="54"/>
      <c r="F13" s="54"/>
      <c r="G13" s="54"/>
      <c r="H13" s="54"/>
      <c r="I13" s="54"/>
      <c r="J13" s="54"/>
      <c r="K13" s="54"/>
      <c r="L13" s="549"/>
      <c r="M13" s="549"/>
      <c r="N13" s="549"/>
      <c r="O13" s="550"/>
      <c r="P13" s="550"/>
      <c r="Q13" s="549"/>
      <c r="R13" s="549"/>
      <c r="S13" s="549"/>
      <c r="T13" s="549"/>
      <c r="U13" s="549"/>
      <c r="V13" s="549"/>
      <c r="W13" s="549"/>
      <c r="X13" s="549"/>
      <c r="Y13" s="549"/>
      <c r="Z13" s="550"/>
      <c r="AA13" s="550"/>
      <c r="AB13" s="549"/>
      <c r="AC13" s="549"/>
      <c r="AD13" s="549"/>
      <c r="AE13" s="549"/>
      <c r="AF13" s="549"/>
      <c r="AG13" s="549"/>
      <c r="AH13" s="549"/>
      <c r="AI13" s="549"/>
      <c r="AJ13" s="549"/>
      <c r="AK13" s="551"/>
      <c r="AL13" s="552" t="s">
        <v>15</v>
      </c>
      <c r="AM13" s="1812" t="s">
        <v>1417</v>
      </c>
      <c r="AN13" s="1812"/>
      <c r="AO13" s="1812"/>
      <c r="AP13" s="1812"/>
      <c r="AQ13" s="1812"/>
      <c r="AR13" s="1812"/>
      <c r="AS13" s="1812"/>
      <c r="AT13" s="1812"/>
      <c r="AU13" s="1812"/>
      <c r="AV13" s="1812"/>
      <c r="AW13" s="1812"/>
      <c r="AX13" s="670"/>
      <c r="AZ13" s="1325"/>
      <c r="BA13" s="54"/>
      <c r="BB13" s="1332"/>
      <c r="CH13" s="54"/>
      <c r="CI13" s="54"/>
      <c r="CJ13" s="54"/>
      <c r="CK13" s="54"/>
      <c r="CL13" s="54"/>
    </row>
    <row r="14" spans="1:92" ht="15.75" customHeight="1">
      <c r="A14" s="537"/>
      <c r="B14" s="54"/>
      <c r="C14" s="1765" t="s">
        <v>329</v>
      </c>
      <c r="D14" s="1623"/>
      <c r="E14" s="1623"/>
      <c r="F14" s="1623"/>
      <c r="G14" s="1623"/>
      <c r="H14" s="1623"/>
      <c r="I14" s="1623"/>
      <c r="J14" s="1623"/>
      <c r="K14" s="1623"/>
      <c r="L14" s="1623"/>
      <c r="M14" s="1623"/>
      <c r="N14" s="1624"/>
      <c r="O14" s="2064" t="s">
        <v>1281</v>
      </c>
      <c r="P14" s="2065"/>
      <c r="Q14" s="2065"/>
      <c r="R14" s="2065"/>
      <c r="S14" s="2065"/>
      <c r="T14" s="2065"/>
      <c r="U14" s="2065"/>
      <c r="V14" s="2065"/>
      <c r="W14" s="2065"/>
      <c r="X14" s="2066" t="s">
        <v>145</v>
      </c>
      <c r="Y14" s="2067"/>
      <c r="Z14" s="2068"/>
      <c r="AK14" s="542"/>
      <c r="AL14" s="554"/>
      <c r="AM14" s="1812"/>
      <c r="AN14" s="1812"/>
      <c r="AO14" s="1812"/>
      <c r="AP14" s="1812"/>
      <c r="AQ14" s="1812"/>
      <c r="AR14" s="1812"/>
      <c r="AS14" s="1812"/>
      <c r="AT14" s="1812"/>
      <c r="AU14" s="1812"/>
      <c r="AV14" s="1812"/>
      <c r="AW14" s="1812"/>
      <c r="AX14" s="670"/>
      <c r="BA14" s="54"/>
      <c r="BB14" s="1333"/>
      <c r="CH14" s="54"/>
      <c r="CI14" s="54"/>
      <c r="CJ14" s="54"/>
      <c r="CK14" s="137"/>
      <c r="CL14" s="54"/>
    </row>
    <row r="15" spans="1:92" ht="15.75" customHeight="1">
      <c r="A15" s="537"/>
      <c r="B15" s="54"/>
      <c r="C15" s="2060" t="s">
        <v>325</v>
      </c>
      <c r="D15" s="2061"/>
      <c r="E15" s="2061"/>
      <c r="F15" s="1685" t="s">
        <v>251</v>
      </c>
      <c r="G15" s="1686"/>
      <c r="H15" s="1686"/>
      <c r="I15" s="1686"/>
      <c r="J15" s="1686"/>
      <c r="K15" s="2054"/>
      <c r="L15" s="2048" t="s">
        <v>330</v>
      </c>
      <c r="M15" s="2049"/>
      <c r="N15" s="2050"/>
      <c r="O15" s="2060" t="s">
        <v>325</v>
      </c>
      <c r="P15" s="2061"/>
      <c r="Q15" s="2061"/>
      <c r="R15" s="1685" t="s">
        <v>251</v>
      </c>
      <c r="S15" s="1686"/>
      <c r="T15" s="1686"/>
      <c r="U15" s="1686"/>
      <c r="V15" s="1686"/>
      <c r="W15" s="1687"/>
      <c r="X15" s="2069"/>
      <c r="Y15" s="1564"/>
      <c r="Z15" s="2070"/>
      <c r="AK15" s="542"/>
      <c r="AL15" s="2079" t="s">
        <v>469</v>
      </c>
      <c r="AM15" s="2080" t="s">
        <v>1255</v>
      </c>
      <c r="AN15" s="2080"/>
      <c r="AO15" s="2080"/>
      <c r="AP15" s="2080"/>
      <c r="AQ15" s="2080"/>
      <c r="AR15" s="2080"/>
      <c r="AS15" s="2080"/>
      <c r="AT15" s="2080"/>
      <c r="AU15" s="2080"/>
      <c r="AV15" s="2080"/>
      <c r="AW15" s="2080"/>
      <c r="AX15" s="670"/>
      <c r="BA15" s="54"/>
      <c r="BB15" s="54"/>
      <c r="CH15" s="79"/>
      <c r="CI15" s="79"/>
      <c r="CJ15" s="79"/>
      <c r="CK15" s="79"/>
      <c r="CL15" s="79"/>
    </row>
    <row r="16" spans="1:92" ht="15.75" customHeight="1">
      <c r="A16" s="537"/>
      <c r="B16" s="54"/>
      <c r="C16" s="1772"/>
      <c r="D16" s="1773"/>
      <c r="E16" s="1773"/>
      <c r="F16" s="2055" t="s">
        <v>49</v>
      </c>
      <c r="G16" s="1773"/>
      <c r="H16" s="1773"/>
      <c r="I16" s="2055" t="s">
        <v>1437</v>
      </c>
      <c r="J16" s="1773"/>
      <c r="K16" s="1774"/>
      <c r="L16" s="2052"/>
      <c r="M16" s="2052"/>
      <c r="N16" s="2053"/>
      <c r="O16" s="1772"/>
      <c r="P16" s="1773"/>
      <c r="Q16" s="1773"/>
      <c r="R16" s="2055" t="s">
        <v>49</v>
      </c>
      <c r="S16" s="1773"/>
      <c r="T16" s="1773"/>
      <c r="U16" s="2055" t="s">
        <v>1437</v>
      </c>
      <c r="V16" s="1773"/>
      <c r="W16" s="2081"/>
      <c r="X16" s="2071"/>
      <c r="Y16" s="1668"/>
      <c r="Z16" s="2072"/>
      <c r="AK16" s="542"/>
      <c r="AL16" s="2079"/>
      <c r="AM16" s="2080"/>
      <c r="AN16" s="2080"/>
      <c r="AO16" s="2080"/>
      <c r="AP16" s="2080"/>
      <c r="AQ16" s="2080"/>
      <c r="AR16" s="2080"/>
      <c r="AS16" s="2080"/>
      <c r="AT16" s="2080"/>
      <c r="AU16" s="2080"/>
      <c r="AV16" s="2080"/>
      <c r="AW16" s="2080"/>
      <c r="AX16" s="670"/>
      <c r="BA16" s="54"/>
      <c r="BB16" s="54"/>
      <c r="CH16" s="79"/>
      <c r="CI16" s="79"/>
      <c r="CJ16" s="79"/>
      <c r="CK16" s="79"/>
      <c r="CL16" s="79"/>
    </row>
    <row r="17" spans="1:117" ht="15.75" customHeight="1">
      <c r="A17" s="537"/>
      <c r="B17" s="54"/>
      <c r="C17" s="2073"/>
      <c r="D17" s="2074"/>
      <c r="E17" s="2074"/>
      <c r="F17" s="2075"/>
      <c r="G17" s="2074"/>
      <c r="H17" s="2074"/>
      <c r="I17" s="2075"/>
      <c r="J17" s="2074"/>
      <c r="K17" s="2076"/>
      <c r="L17" s="2092"/>
      <c r="M17" s="2092"/>
      <c r="N17" s="2093"/>
      <c r="O17" s="2074"/>
      <c r="P17" s="2074"/>
      <c r="Q17" s="2074"/>
      <c r="R17" s="2045"/>
      <c r="S17" s="2039"/>
      <c r="T17" s="2039"/>
      <c r="U17" s="2045"/>
      <c r="V17" s="2039"/>
      <c r="W17" s="2047"/>
      <c r="X17" s="2084">
        <f>C11+E11+G11+L11+O11+R11+U11+X11+AD11+AG11+AJ11+AM11+AP11+AS11+C17+F17+I17+O17+R17+U17</f>
        <v>0</v>
      </c>
      <c r="Y17" s="2085"/>
      <c r="Z17" s="2086"/>
      <c r="AK17" s="542"/>
      <c r="AL17" s="2079"/>
      <c r="AM17" s="2080"/>
      <c r="AN17" s="2080"/>
      <c r="AO17" s="2080"/>
      <c r="AP17" s="2080"/>
      <c r="AQ17" s="2080"/>
      <c r="AR17" s="2080"/>
      <c r="AS17" s="2080"/>
      <c r="AT17" s="2080"/>
      <c r="AU17" s="2080"/>
      <c r="AV17" s="2080"/>
      <c r="AW17" s="2080"/>
      <c r="AX17" s="1334"/>
      <c r="BA17" s="1335"/>
      <c r="BB17" s="549"/>
      <c r="BC17" s="549"/>
      <c r="BD17" s="549"/>
      <c r="BE17" s="550"/>
      <c r="BF17" s="550"/>
      <c r="BG17" s="549"/>
      <c r="BH17" s="549"/>
      <c r="BI17" s="549"/>
      <c r="BJ17" s="549"/>
      <c r="BK17" s="549"/>
      <c r="BL17" s="549"/>
      <c r="CH17" s="82"/>
      <c r="CI17" s="82"/>
      <c r="CJ17" s="82"/>
      <c r="CK17" s="82"/>
      <c r="CL17" s="82"/>
    </row>
    <row r="18" spans="1:117" ht="15.75" customHeight="1">
      <c r="A18" s="537"/>
      <c r="B18" s="54"/>
      <c r="C18" s="1845"/>
      <c r="D18" s="2040"/>
      <c r="E18" s="2040"/>
      <c r="F18" s="2046"/>
      <c r="G18" s="2040"/>
      <c r="H18" s="2040"/>
      <c r="I18" s="2046"/>
      <c r="J18" s="2040"/>
      <c r="K18" s="2063"/>
      <c r="L18" s="2094"/>
      <c r="M18" s="2094"/>
      <c r="N18" s="2095"/>
      <c r="O18" s="2040"/>
      <c r="P18" s="2040"/>
      <c r="Q18" s="2040"/>
      <c r="R18" s="2046"/>
      <c r="S18" s="2040"/>
      <c r="T18" s="2040"/>
      <c r="U18" s="2046"/>
      <c r="V18" s="2040"/>
      <c r="W18" s="1846"/>
      <c r="X18" s="1849"/>
      <c r="Y18" s="2087"/>
      <c r="Z18" s="1850"/>
      <c r="AK18" s="542"/>
      <c r="AM18" s="2080"/>
      <c r="AN18" s="2080"/>
      <c r="AO18" s="2080"/>
      <c r="AP18" s="2080"/>
      <c r="AQ18" s="2080"/>
      <c r="AR18" s="2080"/>
      <c r="AS18" s="2080"/>
      <c r="AT18" s="2080"/>
      <c r="AU18" s="2080"/>
      <c r="AV18" s="2080"/>
      <c r="AW18" s="2080"/>
      <c r="AX18" s="1334"/>
      <c r="BA18" s="1336"/>
      <c r="BB18" s="549"/>
      <c r="BC18" s="549"/>
      <c r="BD18" s="549"/>
      <c r="BE18" s="550"/>
      <c r="BF18" s="550"/>
      <c r="BG18" s="549"/>
      <c r="BH18" s="549"/>
      <c r="BI18" s="549"/>
      <c r="BJ18" s="549"/>
      <c r="BK18" s="549"/>
      <c r="BL18" s="549"/>
      <c r="CH18" s="584"/>
      <c r="CI18" s="584"/>
      <c r="CJ18" s="584"/>
      <c r="CK18" s="584"/>
      <c r="CL18" s="584"/>
    </row>
    <row r="19" spans="1:117" ht="15.75" customHeight="1">
      <c r="A19" s="537"/>
      <c r="B19" s="54"/>
      <c r="C19" s="530"/>
      <c r="D19" s="555"/>
      <c r="E19" s="555"/>
      <c r="F19" s="555"/>
      <c r="AK19" s="542"/>
      <c r="AM19" s="2080"/>
      <c r="AN19" s="2080"/>
      <c r="AO19" s="2080"/>
      <c r="AP19" s="2080"/>
      <c r="AQ19" s="2080"/>
      <c r="AR19" s="2080"/>
      <c r="AS19" s="2080"/>
      <c r="AT19" s="2080"/>
      <c r="AU19" s="2080"/>
      <c r="AV19" s="2080"/>
      <c r="AW19" s="2080"/>
      <c r="AX19" s="1334"/>
      <c r="BA19" s="1337"/>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row>
    <row r="20" spans="1:117" ht="14.1" customHeight="1">
      <c r="A20" s="537"/>
      <c r="B20" s="54"/>
      <c r="C20" s="2088" t="s">
        <v>152</v>
      </c>
      <c r="D20" s="2089"/>
      <c r="E20" s="2089"/>
      <c r="F20" s="2089"/>
      <c r="G20" s="2089"/>
      <c r="H20" s="2089"/>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557"/>
      <c r="AK20" s="557"/>
      <c r="AL20" s="558"/>
      <c r="AM20" s="559"/>
      <c r="AN20" s="557"/>
      <c r="AO20" s="557"/>
      <c r="AP20" s="557"/>
      <c r="AQ20" s="557"/>
      <c r="AR20" s="557"/>
      <c r="AS20" s="557"/>
      <c r="AT20" s="557"/>
      <c r="AU20" s="557"/>
      <c r="AV20" s="557"/>
      <c r="AW20" s="560"/>
      <c r="AX20" s="1334"/>
      <c r="AZ20" s="1338"/>
      <c r="BA20" s="54"/>
      <c r="BO20" s="54"/>
      <c r="BP20" s="54"/>
      <c r="BQ20" s="54"/>
      <c r="BR20" s="54"/>
      <c r="BS20" s="54"/>
      <c r="BT20" s="54"/>
      <c r="BU20" s="54"/>
      <c r="BV20" s="54"/>
      <c r="BW20" s="54"/>
      <c r="BX20" s="847"/>
      <c r="BY20" s="847"/>
      <c r="BZ20" s="847"/>
      <c r="CA20" s="54"/>
      <c r="CB20" s="54"/>
      <c r="CC20" s="54"/>
      <c r="CD20" s="54"/>
      <c r="CE20" s="54"/>
      <c r="CF20" s="54"/>
      <c r="CG20" s="54"/>
      <c r="CH20" s="54"/>
      <c r="CI20" s="54"/>
      <c r="CJ20" s="54"/>
      <c r="CK20" s="54"/>
      <c r="CL20" s="54"/>
    </row>
    <row r="21" spans="1:117" ht="14.1" customHeight="1">
      <c r="A21" s="537"/>
      <c r="B21" s="54"/>
      <c r="C21" s="2090" t="s">
        <v>457</v>
      </c>
      <c r="D21" s="1675"/>
      <c r="E21" s="1815" t="s">
        <v>939</v>
      </c>
      <c r="F21" s="1815"/>
      <c r="G21" s="1815"/>
      <c r="H21" s="1815"/>
      <c r="I21" s="1815"/>
      <c r="J21" s="1815"/>
      <c r="K21" s="1815"/>
      <c r="L21" s="1815"/>
      <c r="M21" s="1815"/>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c r="AL21" s="1815"/>
      <c r="AM21" s="1815"/>
      <c r="AN21" s="1815"/>
      <c r="AO21" s="1815"/>
      <c r="AP21" s="1815"/>
      <c r="AQ21" s="1815"/>
      <c r="AR21" s="1815"/>
      <c r="AS21" s="1815"/>
      <c r="AT21" s="1815"/>
      <c r="AU21" s="1815"/>
      <c r="AV21" s="1815"/>
      <c r="AW21" s="561"/>
      <c r="AX21" s="1339"/>
      <c r="AY21" s="1340"/>
      <c r="BA21" s="54"/>
      <c r="BO21" s="54"/>
      <c r="BP21" s="54"/>
      <c r="BQ21" s="54"/>
      <c r="BR21" s="54"/>
      <c r="BS21" s="54"/>
      <c r="BT21" s="54"/>
      <c r="BU21" s="54"/>
      <c r="BV21" s="54"/>
      <c r="BW21" s="54"/>
      <c r="BX21" s="638"/>
      <c r="BY21" s="638"/>
      <c r="BZ21" s="638"/>
      <c r="CA21" s="54"/>
      <c r="CB21" s="54"/>
      <c r="CC21" s="54"/>
      <c r="CD21" s="54"/>
      <c r="CE21" s="54"/>
      <c r="CF21" s="54"/>
      <c r="CG21" s="54"/>
      <c r="CH21" s="54"/>
      <c r="CI21" s="54"/>
      <c r="CJ21" s="54"/>
      <c r="CK21" s="54"/>
      <c r="CL21" s="54"/>
    </row>
    <row r="22" spans="1:117" ht="14.1" customHeight="1">
      <c r="A22" s="537"/>
      <c r="B22" s="54"/>
      <c r="C22" s="2090" t="s">
        <v>404</v>
      </c>
      <c r="D22" s="1675"/>
      <c r="E22" s="2091" t="s">
        <v>1197</v>
      </c>
      <c r="F22" s="2091"/>
      <c r="G22" s="2091"/>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561"/>
      <c r="AX22" s="1330"/>
      <c r="AY22" s="751"/>
      <c r="AZ22" s="553"/>
      <c r="BA22" s="54"/>
      <c r="BO22" s="54"/>
      <c r="BP22" s="54"/>
      <c r="BQ22" s="54"/>
      <c r="BR22" s="54"/>
      <c r="BS22" s="54"/>
      <c r="BT22" s="54"/>
      <c r="BU22" s="54"/>
      <c r="BV22" s="54"/>
      <c r="BW22" s="54"/>
      <c r="BX22" s="638"/>
      <c r="BY22" s="638"/>
      <c r="BZ22" s="638"/>
      <c r="CA22" s="54"/>
      <c r="CB22" s="54"/>
      <c r="CC22" s="54"/>
      <c r="CD22" s="54"/>
      <c r="CE22" s="54"/>
      <c r="CF22" s="54"/>
      <c r="CG22" s="54"/>
      <c r="CH22" s="54"/>
      <c r="CI22" s="54"/>
      <c r="CJ22" s="54"/>
      <c r="CK22" s="54"/>
      <c r="CL22" s="54"/>
    </row>
    <row r="23" spans="1:117" ht="14.1" customHeight="1">
      <c r="A23" s="537"/>
      <c r="C23" s="562"/>
      <c r="D23" s="2082" t="s">
        <v>768</v>
      </c>
      <c r="E23" s="2082"/>
      <c r="F23" s="1815" t="s">
        <v>1198</v>
      </c>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c r="AL23" s="1815"/>
      <c r="AM23" s="1815"/>
      <c r="AN23" s="1815"/>
      <c r="AO23" s="1815"/>
      <c r="AP23" s="1815"/>
      <c r="AQ23" s="1815"/>
      <c r="AR23" s="1815"/>
      <c r="AS23" s="1815"/>
      <c r="AT23" s="1815"/>
      <c r="AU23" s="1815"/>
      <c r="AV23" s="1815"/>
      <c r="AW23" s="561"/>
      <c r="AX23" s="1330"/>
      <c r="AY23" s="751"/>
      <c r="AZ23" s="553"/>
      <c r="BA23" s="54"/>
      <c r="BD23" s="596"/>
      <c r="BE23" s="596"/>
      <c r="BF23" s="596"/>
      <c r="BG23" s="596"/>
      <c r="BH23" s="596"/>
      <c r="BI23" s="596"/>
      <c r="BJ23" s="596"/>
      <c r="BK23" s="596"/>
      <c r="BL23" s="596"/>
      <c r="BM23" s="596"/>
      <c r="BN23" s="596"/>
      <c r="BO23" s="596"/>
      <c r="BP23" s="596"/>
      <c r="BQ23" s="596"/>
      <c r="BR23" s="596"/>
      <c r="BS23" s="596"/>
      <c r="BT23" s="596"/>
      <c r="BU23" s="596"/>
      <c r="BV23" s="596"/>
      <c r="BW23" s="596"/>
      <c r="BX23" s="596"/>
      <c r="BY23" s="596"/>
      <c r="BZ23" s="596"/>
      <c r="CA23" s="596"/>
      <c r="CB23" s="596"/>
      <c r="CC23" s="596"/>
      <c r="CD23" s="596"/>
      <c r="CE23" s="596"/>
      <c r="CF23" s="596"/>
      <c r="CG23" s="596"/>
      <c r="CH23" s="596"/>
      <c r="CI23" s="54"/>
      <c r="CJ23" s="54"/>
      <c r="CK23" s="54"/>
      <c r="CL23" s="54"/>
    </row>
    <row r="24" spans="1:117" ht="14.1" customHeight="1">
      <c r="A24" s="537"/>
      <c r="B24" s="564"/>
      <c r="C24" s="562"/>
      <c r="E24" s="137"/>
      <c r="F24" s="531" t="s">
        <v>127</v>
      </c>
      <c r="G24" s="2083" t="s">
        <v>1438</v>
      </c>
      <c r="H24" s="2083"/>
      <c r="I24" s="2083"/>
      <c r="J24" s="2083"/>
      <c r="K24" s="2083"/>
      <c r="L24" s="2083"/>
      <c r="M24" s="2083"/>
      <c r="N24" s="2083"/>
      <c r="O24" s="2083"/>
      <c r="P24" s="2083"/>
      <c r="Q24" s="2083"/>
      <c r="R24" s="2083"/>
      <c r="S24" s="2083"/>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c r="AT24" s="2083"/>
      <c r="AU24" s="2083"/>
      <c r="AV24" s="2083"/>
      <c r="AW24" s="565"/>
      <c r="AX24" s="1330"/>
      <c r="AY24" s="751"/>
      <c r="AZ24" s="553"/>
      <c r="BA24" s="54"/>
      <c r="BD24" s="596"/>
      <c r="BE24" s="596"/>
      <c r="BF24" s="596"/>
      <c r="BG24" s="596"/>
      <c r="BH24" s="596"/>
      <c r="BI24" s="596"/>
      <c r="BJ24" s="596"/>
      <c r="BK24" s="596"/>
      <c r="BL24" s="596"/>
      <c r="BM24" s="596"/>
      <c r="BN24" s="596"/>
      <c r="BO24" s="596"/>
      <c r="BP24" s="596"/>
      <c r="BQ24" s="596"/>
      <c r="BR24" s="596"/>
      <c r="BS24" s="596"/>
      <c r="BT24" s="596"/>
      <c r="BU24" s="596"/>
      <c r="BV24" s="596"/>
      <c r="BW24" s="596"/>
      <c r="BX24" s="596"/>
      <c r="BY24" s="596"/>
      <c r="BZ24" s="596"/>
      <c r="CA24" s="596"/>
      <c r="CB24" s="596"/>
      <c r="CC24" s="596"/>
      <c r="CD24" s="596"/>
      <c r="CE24" s="596"/>
      <c r="CF24" s="596"/>
      <c r="CG24" s="596"/>
      <c r="CH24" s="596"/>
      <c r="CI24" s="54"/>
      <c r="CJ24" s="54"/>
      <c r="CK24" s="54"/>
      <c r="CL24" s="54"/>
    </row>
    <row r="25" spans="1:117" ht="14.1" customHeight="1">
      <c r="A25" s="537"/>
      <c r="C25" s="566"/>
      <c r="D25" s="2082" t="s">
        <v>1200</v>
      </c>
      <c r="E25" s="2082"/>
      <c r="F25" s="1815" t="s">
        <v>1199</v>
      </c>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1815"/>
      <c r="AG25" s="1815"/>
      <c r="AH25" s="1815"/>
      <c r="AI25" s="1815"/>
      <c r="AJ25" s="1815"/>
      <c r="AK25" s="1815"/>
      <c r="AL25" s="1815"/>
      <c r="AM25" s="1815"/>
      <c r="AN25" s="1815"/>
      <c r="AO25" s="1815"/>
      <c r="AP25" s="1815"/>
      <c r="AQ25" s="1815"/>
      <c r="AR25" s="1815"/>
      <c r="AS25" s="1815"/>
      <c r="AT25" s="1815"/>
      <c r="AU25" s="1815"/>
      <c r="AV25" s="1815"/>
      <c r="AW25" s="561"/>
      <c r="AX25" s="1330"/>
      <c r="AY25" s="751"/>
      <c r="AZ25" s="1341"/>
      <c r="BA25" s="54"/>
      <c r="BD25" s="596"/>
      <c r="BE25" s="596"/>
      <c r="BF25" s="596"/>
      <c r="BG25" s="596"/>
      <c r="BH25" s="596"/>
      <c r="BI25" s="596"/>
      <c r="BJ25" s="596"/>
      <c r="BK25" s="596"/>
      <c r="BL25" s="596"/>
      <c r="BM25" s="596"/>
      <c r="BN25" s="596"/>
      <c r="BO25" s="596"/>
      <c r="BP25" s="596"/>
      <c r="BQ25" s="596"/>
      <c r="BR25" s="596"/>
      <c r="BS25" s="596"/>
      <c r="BT25" s="596"/>
      <c r="BU25" s="596"/>
      <c r="BV25" s="596"/>
      <c r="BW25" s="596"/>
      <c r="BX25" s="596"/>
      <c r="BY25" s="596"/>
      <c r="BZ25" s="596"/>
      <c r="CA25" s="596"/>
      <c r="CB25" s="596"/>
      <c r="CC25" s="596"/>
      <c r="CD25" s="596"/>
      <c r="CE25" s="596"/>
      <c r="CF25" s="596"/>
      <c r="CG25" s="596"/>
      <c r="CH25" s="596"/>
      <c r="CI25" s="54"/>
      <c r="CJ25" s="54"/>
      <c r="CK25" s="54"/>
      <c r="CL25" s="54"/>
    </row>
    <row r="26" spans="1:117" ht="14.1" customHeight="1">
      <c r="A26" s="537"/>
      <c r="B26" s="564"/>
      <c r="C26" s="562"/>
      <c r="F26" s="563" t="s">
        <v>127</v>
      </c>
      <c r="G26" s="1815" t="s">
        <v>331</v>
      </c>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c r="AG26" s="1815"/>
      <c r="AH26" s="1815"/>
      <c r="AI26" s="1815"/>
      <c r="AJ26" s="1815"/>
      <c r="AK26" s="1815"/>
      <c r="AL26" s="1815"/>
      <c r="AM26" s="1815"/>
      <c r="AN26" s="1815"/>
      <c r="AO26" s="1815"/>
      <c r="AP26" s="1815"/>
      <c r="AQ26" s="1815"/>
      <c r="AR26" s="1815"/>
      <c r="AS26" s="1815"/>
      <c r="AT26" s="1815"/>
      <c r="AU26" s="1815"/>
      <c r="AV26" s="1815"/>
      <c r="AW26" s="561"/>
      <c r="AX26" s="1330"/>
      <c r="AY26" s="751"/>
      <c r="AZ26" s="1342"/>
      <c r="BA26" s="54"/>
      <c r="BB26" s="54"/>
      <c r="BC26" s="54"/>
      <c r="BD26" s="596"/>
      <c r="BE26" s="596"/>
      <c r="BF26" s="596"/>
      <c r="BG26" s="596"/>
      <c r="BH26" s="596"/>
      <c r="BI26" s="596"/>
      <c r="BJ26" s="596"/>
      <c r="BK26" s="596"/>
      <c r="BL26" s="596"/>
      <c r="BM26" s="596"/>
      <c r="BN26" s="596"/>
      <c r="BO26" s="596"/>
      <c r="BP26" s="596"/>
      <c r="BQ26" s="596"/>
      <c r="BR26" s="596"/>
      <c r="BS26" s="596"/>
      <c r="BT26" s="596"/>
      <c r="BU26" s="596"/>
      <c r="BV26" s="596"/>
      <c r="BW26" s="596"/>
      <c r="BX26" s="596"/>
      <c r="BY26" s="596"/>
      <c r="BZ26" s="596"/>
      <c r="CA26" s="596"/>
      <c r="CB26" s="596"/>
      <c r="CC26" s="596"/>
      <c r="CD26" s="596"/>
      <c r="CE26" s="596"/>
      <c r="CF26" s="596"/>
      <c r="CG26" s="596"/>
      <c r="CH26" s="596"/>
      <c r="CI26" s="54"/>
      <c r="CJ26" s="54"/>
      <c r="CK26" s="54"/>
      <c r="CL26" s="54"/>
    </row>
    <row r="27" spans="1:117" ht="13.5" customHeight="1">
      <c r="A27" s="537"/>
      <c r="C27" s="562"/>
      <c r="D27" s="2082" t="s">
        <v>1202</v>
      </c>
      <c r="E27" s="2082"/>
      <c r="F27" s="1815" t="s">
        <v>1201</v>
      </c>
      <c r="G27" s="1815"/>
      <c r="H27" s="1815"/>
      <c r="I27" s="1815"/>
      <c r="J27" s="1815"/>
      <c r="K27" s="1815"/>
      <c r="L27" s="1815"/>
      <c r="M27" s="1815"/>
      <c r="N27" s="1815"/>
      <c r="O27" s="1815"/>
      <c r="P27" s="1815"/>
      <c r="Q27" s="1815"/>
      <c r="R27" s="1815"/>
      <c r="S27" s="1815"/>
      <c r="T27" s="1815"/>
      <c r="U27" s="1815"/>
      <c r="V27" s="1815"/>
      <c r="W27" s="1815"/>
      <c r="X27" s="1815"/>
      <c r="Y27" s="1815"/>
      <c r="Z27" s="1815"/>
      <c r="AA27" s="1815"/>
      <c r="AB27" s="1815"/>
      <c r="AC27" s="1815"/>
      <c r="AD27" s="1815"/>
      <c r="AE27" s="1815"/>
      <c r="AF27" s="1815"/>
      <c r="AG27" s="1815"/>
      <c r="AH27" s="1815"/>
      <c r="AI27" s="1815"/>
      <c r="AJ27" s="1815"/>
      <c r="AK27" s="1815"/>
      <c r="AL27" s="1815"/>
      <c r="AM27" s="1815"/>
      <c r="AN27" s="1815"/>
      <c r="AO27" s="1815"/>
      <c r="AP27" s="1815"/>
      <c r="AQ27" s="1815"/>
      <c r="AR27" s="1815"/>
      <c r="AS27" s="1815"/>
      <c r="AT27" s="1815"/>
      <c r="AU27" s="1815"/>
      <c r="AV27" s="1815"/>
      <c r="AW27" s="561"/>
      <c r="AX27" s="1330"/>
      <c r="BA27" s="54"/>
      <c r="CH27" s="638"/>
      <c r="CI27" s="638"/>
      <c r="CJ27" s="638"/>
      <c r="CK27" s="638"/>
      <c r="CL27" s="638"/>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row>
    <row r="28" spans="1:117" ht="13.5" customHeight="1">
      <c r="A28" s="537"/>
      <c r="C28" s="562"/>
      <c r="F28" s="563" t="s">
        <v>127</v>
      </c>
      <c r="G28" s="2097" t="s">
        <v>1639</v>
      </c>
      <c r="H28" s="2097"/>
      <c r="I28" s="2097"/>
      <c r="J28" s="2097"/>
      <c r="K28" s="2097"/>
      <c r="L28" s="2097"/>
      <c r="M28" s="2097"/>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c r="AL28" s="2097"/>
      <c r="AM28" s="2097"/>
      <c r="AN28" s="2097"/>
      <c r="AO28" s="2097"/>
      <c r="AP28" s="2097"/>
      <c r="AQ28" s="2097"/>
      <c r="AR28" s="2097"/>
      <c r="AS28" s="2097"/>
      <c r="AT28" s="2097"/>
      <c r="AU28" s="2097"/>
      <c r="AV28" s="2097"/>
      <c r="AW28" s="561"/>
      <c r="AX28" s="1343"/>
      <c r="AY28" s="638"/>
      <c r="AZ28" s="1344"/>
      <c r="BA28" s="54"/>
      <c r="CH28" s="638"/>
      <c r="CI28" s="638"/>
      <c r="CJ28" s="638"/>
      <c r="CK28" s="638"/>
      <c r="CL28" s="638"/>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row>
    <row r="29" spans="1:117" ht="14.1" customHeight="1">
      <c r="A29" s="537"/>
      <c r="B29" s="564"/>
      <c r="C29" s="562"/>
      <c r="G29" s="2097"/>
      <c r="H29" s="2097"/>
      <c r="I29" s="2097"/>
      <c r="J29" s="2097"/>
      <c r="K29" s="2097"/>
      <c r="L29" s="2097"/>
      <c r="M29" s="2097"/>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c r="AL29" s="2097"/>
      <c r="AM29" s="2097"/>
      <c r="AN29" s="2097"/>
      <c r="AO29" s="2097"/>
      <c r="AP29" s="2097"/>
      <c r="AQ29" s="2097"/>
      <c r="AR29" s="2097"/>
      <c r="AS29" s="2097"/>
      <c r="AT29" s="2097"/>
      <c r="AU29" s="2097"/>
      <c r="AV29" s="2097"/>
      <c r="AW29" s="567"/>
      <c r="AX29" s="1345"/>
      <c r="AY29" s="638"/>
      <c r="AZ29" s="54"/>
      <c r="BA29" s="54"/>
      <c r="BF29" s="54"/>
      <c r="BG29" s="54"/>
      <c r="BH29" s="54"/>
      <c r="BI29" s="1346"/>
      <c r="BJ29" s="1346"/>
      <c r="BK29" s="1346"/>
      <c r="CK29" s="638"/>
      <c r="CL29" s="638"/>
      <c r="CM29" s="724"/>
      <c r="CN29" s="724"/>
      <c r="CO29" s="724"/>
    </row>
    <row r="30" spans="1:117" ht="14.1" customHeight="1">
      <c r="A30" s="537"/>
      <c r="C30" s="2098" t="s">
        <v>713</v>
      </c>
      <c r="D30" s="2082"/>
      <c r="E30" s="2091" t="s">
        <v>1640</v>
      </c>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568"/>
      <c r="AX30" s="670"/>
      <c r="BF30" s="54"/>
      <c r="BG30" s="54"/>
      <c r="BH30" s="54"/>
      <c r="BI30" s="1346"/>
      <c r="BJ30" s="1346"/>
      <c r="BK30" s="1346"/>
      <c r="CK30" s="54"/>
      <c r="CL30" s="54"/>
    </row>
    <row r="31" spans="1:117" ht="14.1" customHeight="1">
      <c r="A31" s="537"/>
      <c r="C31" s="2098" t="s">
        <v>1203</v>
      </c>
      <c r="D31" s="2082"/>
      <c r="E31" s="2000" t="s">
        <v>1641</v>
      </c>
      <c r="F31" s="2000"/>
      <c r="G31" s="2000"/>
      <c r="H31" s="2000"/>
      <c r="I31" s="2000"/>
      <c r="J31" s="2000"/>
      <c r="K31" s="2000"/>
      <c r="L31" s="2000"/>
      <c r="M31" s="2000"/>
      <c r="N31" s="2000"/>
      <c r="O31" s="2000"/>
      <c r="P31" s="2000"/>
      <c r="Q31" s="2000"/>
      <c r="R31" s="2000"/>
      <c r="S31" s="2000"/>
      <c r="T31" s="2000"/>
      <c r="U31" s="2000"/>
      <c r="V31" s="2000"/>
      <c r="W31" s="2000"/>
      <c r="X31" s="2000"/>
      <c r="Y31" s="2000"/>
      <c r="Z31" s="2000"/>
      <c r="AA31" s="2000"/>
      <c r="AB31" s="2000"/>
      <c r="AC31" s="2000"/>
      <c r="AD31" s="2000"/>
      <c r="AE31" s="2000"/>
      <c r="AF31" s="2000"/>
      <c r="AG31" s="2000"/>
      <c r="AH31" s="2000"/>
      <c r="AI31" s="2000"/>
      <c r="AJ31" s="2000"/>
      <c r="AK31" s="2000"/>
      <c r="AL31" s="2000"/>
      <c r="AM31" s="2000"/>
      <c r="AN31" s="2000"/>
      <c r="AO31" s="2000"/>
      <c r="AP31" s="2000"/>
      <c r="AQ31" s="2000"/>
      <c r="AR31" s="2000"/>
      <c r="AS31" s="2000"/>
      <c r="AT31" s="2000"/>
      <c r="AU31" s="2000"/>
      <c r="AV31" s="2000"/>
      <c r="AW31" s="568"/>
      <c r="AX31" s="670"/>
      <c r="BF31" s="54"/>
      <c r="BG31" s="54"/>
      <c r="BH31" s="54"/>
      <c r="BI31" s="1346"/>
      <c r="BJ31" s="1346"/>
      <c r="BK31" s="1346"/>
      <c r="BX31" s="54"/>
      <c r="BY31" s="54"/>
      <c r="BZ31" s="54"/>
      <c r="CA31" s="54"/>
      <c r="CB31" s="54"/>
      <c r="CC31" s="54"/>
      <c r="CD31" s="54"/>
      <c r="CE31" s="54"/>
      <c r="CF31" s="54"/>
      <c r="CG31" s="54"/>
      <c r="CH31" s="54"/>
      <c r="CI31" s="54"/>
      <c r="CJ31" s="54"/>
      <c r="CK31" s="54"/>
      <c r="CL31" s="54"/>
    </row>
    <row r="32" spans="1:117" ht="14.1" customHeight="1">
      <c r="A32" s="537"/>
      <c r="C32" s="562"/>
      <c r="E32" s="2000"/>
      <c r="F32" s="2000"/>
      <c r="G32" s="2000"/>
      <c r="H32" s="2000"/>
      <c r="I32" s="2000"/>
      <c r="J32" s="2000"/>
      <c r="K32" s="2000"/>
      <c r="L32" s="2000"/>
      <c r="M32" s="2000"/>
      <c r="N32" s="2000"/>
      <c r="O32" s="2000"/>
      <c r="P32" s="2000"/>
      <c r="Q32" s="2000"/>
      <c r="R32" s="2000"/>
      <c r="S32" s="2000"/>
      <c r="T32" s="2000"/>
      <c r="U32" s="2000"/>
      <c r="V32" s="2000"/>
      <c r="W32" s="2000"/>
      <c r="X32" s="2000"/>
      <c r="Y32" s="2000"/>
      <c r="Z32" s="2000"/>
      <c r="AA32" s="2000"/>
      <c r="AB32" s="2000"/>
      <c r="AC32" s="2000"/>
      <c r="AD32" s="2000"/>
      <c r="AE32" s="2000"/>
      <c r="AF32" s="2000"/>
      <c r="AG32" s="2000"/>
      <c r="AH32" s="2000"/>
      <c r="AI32" s="2000"/>
      <c r="AJ32" s="2000"/>
      <c r="AK32" s="2000"/>
      <c r="AL32" s="2000"/>
      <c r="AM32" s="2000"/>
      <c r="AN32" s="2000"/>
      <c r="AO32" s="2000"/>
      <c r="AP32" s="2000"/>
      <c r="AQ32" s="2000"/>
      <c r="AR32" s="2000"/>
      <c r="AS32" s="2000"/>
      <c r="AT32" s="2000"/>
      <c r="AU32" s="2000"/>
      <c r="AV32" s="2000"/>
      <c r="AW32" s="568"/>
      <c r="AX32" s="1330"/>
      <c r="BF32" s="54"/>
      <c r="BG32" s="54"/>
      <c r="BH32" s="54"/>
      <c r="BI32" s="1346"/>
      <c r="BJ32" s="1346"/>
      <c r="BK32" s="1346"/>
      <c r="BX32" s="54"/>
      <c r="BY32" s="54"/>
      <c r="BZ32" s="54"/>
      <c r="CA32" s="54"/>
      <c r="CB32" s="54"/>
      <c r="CC32" s="54"/>
      <c r="CD32" s="54"/>
      <c r="CE32" s="54"/>
      <c r="CF32" s="54"/>
      <c r="CG32" s="54"/>
      <c r="CH32" s="54"/>
      <c r="CI32" s="54"/>
      <c r="CJ32" s="54"/>
      <c r="CK32" s="54"/>
      <c r="CL32" s="54"/>
    </row>
    <row r="33" spans="1:90" ht="14.1" customHeight="1">
      <c r="A33" s="537"/>
      <c r="C33" s="2098" t="s">
        <v>411</v>
      </c>
      <c r="D33" s="2082"/>
      <c r="E33" s="2097" t="s">
        <v>1439</v>
      </c>
      <c r="F33" s="2097"/>
      <c r="G33" s="2097"/>
      <c r="H33" s="2097"/>
      <c r="I33" s="2097"/>
      <c r="J33" s="2097"/>
      <c r="K33" s="2097"/>
      <c r="L33" s="2097"/>
      <c r="M33" s="2097"/>
      <c r="N33" s="2097"/>
      <c r="O33" s="2097"/>
      <c r="P33" s="2097"/>
      <c r="Q33" s="2097"/>
      <c r="R33" s="2097"/>
      <c r="S33" s="2097"/>
      <c r="T33" s="2097"/>
      <c r="U33" s="2097"/>
      <c r="V33" s="2097"/>
      <c r="W33" s="2097"/>
      <c r="X33" s="2097"/>
      <c r="Y33" s="2097"/>
      <c r="Z33" s="2097"/>
      <c r="AA33" s="2097"/>
      <c r="AB33" s="2097"/>
      <c r="AC33" s="2097"/>
      <c r="AD33" s="2097"/>
      <c r="AE33" s="2097"/>
      <c r="AF33" s="2097"/>
      <c r="AG33" s="2097"/>
      <c r="AH33" s="2097"/>
      <c r="AI33" s="2097"/>
      <c r="AJ33" s="2097"/>
      <c r="AK33" s="2097"/>
      <c r="AL33" s="2097"/>
      <c r="AM33" s="2097"/>
      <c r="AN33" s="2097"/>
      <c r="AO33" s="2097"/>
      <c r="AP33" s="2097"/>
      <c r="AQ33" s="2097"/>
      <c r="AR33" s="2097"/>
      <c r="AS33" s="2097"/>
      <c r="AT33" s="2097"/>
      <c r="AU33" s="2097"/>
      <c r="AV33" s="2097"/>
      <c r="AW33" s="561"/>
      <c r="AX33" s="670"/>
      <c r="BX33" s="54"/>
      <c r="BY33" s="54"/>
      <c r="BZ33" s="54"/>
      <c r="CA33" s="54"/>
      <c r="CB33" s="54"/>
      <c r="CC33" s="54"/>
      <c r="CD33" s="54"/>
      <c r="CE33" s="54"/>
      <c r="CF33" s="54"/>
      <c r="CG33" s="54"/>
      <c r="CH33" s="54"/>
      <c r="CI33" s="54"/>
      <c r="CJ33" s="54"/>
      <c r="CK33" s="54"/>
      <c r="CL33" s="54"/>
    </row>
    <row r="34" spans="1:90" ht="14.1" customHeight="1">
      <c r="A34" s="66"/>
      <c r="C34" s="569"/>
      <c r="D34" s="54"/>
      <c r="E34" s="2097"/>
      <c r="F34" s="2097"/>
      <c r="G34" s="2097"/>
      <c r="H34" s="2097"/>
      <c r="I34" s="2097"/>
      <c r="J34" s="2097"/>
      <c r="K34" s="2097"/>
      <c r="L34" s="2097"/>
      <c r="M34" s="2097"/>
      <c r="N34" s="2097"/>
      <c r="O34" s="2097"/>
      <c r="P34" s="2097"/>
      <c r="Q34" s="2097"/>
      <c r="R34" s="2097"/>
      <c r="S34" s="2097"/>
      <c r="T34" s="2097"/>
      <c r="U34" s="2097"/>
      <c r="V34" s="2097"/>
      <c r="W34" s="2097"/>
      <c r="X34" s="2097"/>
      <c r="Y34" s="2097"/>
      <c r="Z34" s="2097"/>
      <c r="AA34" s="2097"/>
      <c r="AB34" s="2097"/>
      <c r="AC34" s="2097"/>
      <c r="AD34" s="2097"/>
      <c r="AE34" s="2097"/>
      <c r="AF34" s="2097"/>
      <c r="AG34" s="2097"/>
      <c r="AH34" s="2097"/>
      <c r="AI34" s="2097"/>
      <c r="AJ34" s="2097"/>
      <c r="AK34" s="2097"/>
      <c r="AL34" s="2097"/>
      <c r="AM34" s="2097"/>
      <c r="AN34" s="2097"/>
      <c r="AO34" s="2097"/>
      <c r="AP34" s="2097"/>
      <c r="AQ34" s="2097"/>
      <c r="AR34" s="2097"/>
      <c r="AS34" s="2097"/>
      <c r="AT34" s="2097"/>
      <c r="AU34" s="2097"/>
      <c r="AV34" s="2097"/>
      <c r="AW34" s="561"/>
      <c r="AX34" s="670"/>
      <c r="BX34" s="54"/>
      <c r="BY34" s="54"/>
      <c r="BZ34" s="54"/>
      <c r="CA34" s="54"/>
      <c r="CB34" s="54"/>
      <c r="CC34" s="54"/>
      <c r="CD34" s="54"/>
      <c r="CE34" s="54"/>
      <c r="CF34" s="54"/>
      <c r="CG34" s="54"/>
      <c r="CH34" s="54"/>
      <c r="CI34" s="54"/>
      <c r="CJ34" s="54"/>
      <c r="CK34" s="54"/>
      <c r="CL34" s="54"/>
    </row>
    <row r="35" spans="1:90" ht="14.1" customHeight="1">
      <c r="A35" s="66"/>
      <c r="C35" s="2098" t="s">
        <v>1427</v>
      </c>
      <c r="D35" s="2082"/>
      <c r="E35" s="2091" t="s">
        <v>1570</v>
      </c>
      <c r="F35" s="2091"/>
      <c r="G35" s="2091"/>
      <c r="H35" s="2091"/>
      <c r="I35" s="2091"/>
      <c r="J35" s="2091"/>
      <c r="K35" s="2091"/>
      <c r="L35" s="2091"/>
      <c r="M35" s="2091"/>
      <c r="N35" s="2091"/>
      <c r="O35" s="2091"/>
      <c r="P35" s="2091"/>
      <c r="Q35" s="2091"/>
      <c r="R35" s="2091"/>
      <c r="S35" s="2091"/>
      <c r="T35" s="2091"/>
      <c r="U35" s="2091"/>
      <c r="V35" s="2091"/>
      <c r="W35" s="2091"/>
      <c r="X35" s="2091"/>
      <c r="Y35" s="2091"/>
      <c r="Z35" s="2091"/>
      <c r="AA35" s="2091"/>
      <c r="AB35" s="2091"/>
      <c r="AC35" s="2091"/>
      <c r="AD35" s="2091"/>
      <c r="AE35" s="2091"/>
      <c r="AF35" s="2091"/>
      <c r="AG35" s="2091"/>
      <c r="AH35" s="2091"/>
      <c r="AI35" s="2091"/>
      <c r="AJ35" s="2091"/>
      <c r="AK35" s="2091"/>
      <c r="AL35" s="2091"/>
      <c r="AM35" s="2091"/>
      <c r="AN35" s="2091"/>
      <c r="AO35" s="2091"/>
      <c r="AP35" s="2091"/>
      <c r="AQ35" s="2091"/>
      <c r="AR35" s="2091"/>
      <c r="AS35" s="2091"/>
      <c r="AT35" s="2091"/>
      <c r="AU35" s="2091"/>
      <c r="AV35" s="2091"/>
      <c r="AW35" s="570"/>
      <c r="AX35" s="1343"/>
      <c r="BA35" s="54"/>
      <c r="BX35" s="54"/>
      <c r="BY35" s="54"/>
      <c r="BZ35" s="54"/>
      <c r="CA35" s="54"/>
      <c r="CB35" s="54"/>
      <c r="CC35" s="54"/>
      <c r="CD35" s="54"/>
      <c r="CE35" s="54"/>
      <c r="CF35" s="54"/>
      <c r="CG35" s="54"/>
      <c r="CH35" s="54"/>
      <c r="CI35" s="54"/>
      <c r="CJ35" s="54"/>
      <c r="CK35" s="54"/>
      <c r="CL35" s="54"/>
    </row>
    <row r="36" spans="1:90" ht="14.1" customHeight="1">
      <c r="A36" s="537"/>
      <c r="C36" s="571"/>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3"/>
      <c r="AH36" s="573"/>
      <c r="AI36" s="573"/>
      <c r="AJ36" s="572"/>
      <c r="AK36" s="574"/>
      <c r="AL36" s="575"/>
      <c r="AM36" s="575"/>
      <c r="AN36" s="575"/>
      <c r="AO36" s="575"/>
      <c r="AP36" s="575"/>
      <c r="AQ36" s="575"/>
      <c r="AR36" s="575"/>
      <c r="AS36" s="575"/>
      <c r="AT36" s="575"/>
      <c r="AU36" s="575"/>
      <c r="AV36" s="575"/>
      <c r="AW36" s="576"/>
      <c r="AX36" s="1343"/>
      <c r="BM36" s="54"/>
      <c r="BX36" s="54"/>
      <c r="BY36" s="54"/>
      <c r="BZ36" s="54"/>
      <c r="CA36" s="54"/>
      <c r="CB36" s="54"/>
      <c r="CC36" s="54"/>
      <c r="CD36" s="54"/>
      <c r="CE36" s="54"/>
      <c r="CF36" s="54"/>
      <c r="CG36" s="54"/>
      <c r="CH36" s="54"/>
      <c r="CI36" s="54"/>
      <c r="CJ36" s="54"/>
      <c r="CK36" s="54"/>
      <c r="CL36" s="54"/>
    </row>
    <row r="37" spans="1:90" ht="14.1" customHeight="1">
      <c r="A37" s="53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K37" s="578"/>
      <c r="AL37" s="579"/>
      <c r="AM37" s="579"/>
      <c r="AN37" s="579"/>
      <c r="AO37" s="579"/>
      <c r="AP37" s="579"/>
      <c r="AQ37" s="579"/>
      <c r="AR37" s="579"/>
      <c r="AS37" s="579"/>
      <c r="AT37" s="579"/>
      <c r="AU37" s="579"/>
      <c r="AV37" s="579"/>
      <c r="AW37" s="579"/>
      <c r="AX37" s="1343"/>
      <c r="BM37" s="54"/>
      <c r="BX37" s="54"/>
      <c r="BY37" s="54"/>
      <c r="BZ37" s="54"/>
      <c r="CA37" s="54"/>
      <c r="CB37" s="54"/>
      <c r="CC37" s="54"/>
      <c r="CD37" s="54"/>
      <c r="CE37" s="54"/>
      <c r="CF37" s="54"/>
      <c r="CG37" s="54"/>
      <c r="CH37" s="54"/>
      <c r="CI37" s="54"/>
      <c r="CJ37" s="54"/>
      <c r="CK37" s="54"/>
      <c r="CL37" s="54"/>
    </row>
    <row r="38" spans="1:90" ht="14.1" customHeight="1">
      <c r="A38" s="1814" t="s">
        <v>453</v>
      </c>
      <c r="B38" s="1675"/>
      <c r="C38" s="1815" t="s">
        <v>473</v>
      </c>
      <c r="D38" s="1815"/>
      <c r="E38" s="1815"/>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875"/>
      <c r="AL38" s="552" t="s">
        <v>127</v>
      </c>
      <c r="AM38" s="1812" t="s">
        <v>1394</v>
      </c>
      <c r="AN38" s="1812"/>
      <c r="AO38" s="1812"/>
      <c r="AP38" s="1812"/>
      <c r="AQ38" s="1812"/>
      <c r="AR38" s="1812"/>
      <c r="AS38" s="1812"/>
      <c r="AT38" s="1812"/>
      <c r="AU38" s="1812"/>
      <c r="AV38" s="1812"/>
      <c r="AW38" s="1812"/>
      <c r="AX38" s="1347"/>
      <c r="BM38" s="54"/>
      <c r="BX38" s="54"/>
      <c r="BY38" s="54"/>
      <c r="BZ38" s="54"/>
      <c r="CA38" s="54"/>
      <c r="CB38" s="54"/>
      <c r="CC38" s="54"/>
      <c r="CD38" s="54"/>
      <c r="CE38" s="54"/>
      <c r="CF38" s="54"/>
      <c r="CG38" s="54"/>
      <c r="CH38" s="54"/>
      <c r="CI38" s="54"/>
      <c r="CJ38" s="54"/>
      <c r="CK38" s="54"/>
      <c r="CL38" s="54"/>
    </row>
    <row r="39" spans="1:90" ht="14.1" customHeight="1">
      <c r="A39" s="66"/>
      <c r="B39" s="54"/>
      <c r="C39" s="580" t="s">
        <v>35</v>
      </c>
      <c r="D39" s="2096" t="s">
        <v>1440</v>
      </c>
      <c r="E39" s="2096"/>
      <c r="F39" s="2096"/>
      <c r="G39" s="2096"/>
      <c r="H39" s="2096"/>
      <c r="I39" s="2096"/>
      <c r="J39" s="2096"/>
      <c r="K39" s="2096"/>
      <c r="L39" s="2096"/>
      <c r="M39" s="2096"/>
      <c r="N39" s="2096"/>
      <c r="O39" s="2096"/>
      <c r="P39" s="2096"/>
      <c r="Q39" s="2096"/>
      <c r="R39" s="2096"/>
      <c r="S39" s="2096"/>
      <c r="T39" s="54"/>
      <c r="U39" s="54"/>
      <c r="V39" s="54"/>
      <c r="W39" s="54"/>
      <c r="X39" s="54"/>
      <c r="Y39" s="54"/>
      <c r="Z39" s="549"/>
      <c r="AA39" s="54"/>
      <c r="AB39" s="137"/>
      <c r="AC39" s="54"/>
      <c r="AD39" s="54"/>
      <c r="AE39" s="54"/>
      <c r="AF39" s="54"/>
      <c r="AG39" s="54"/>
      <c r="AH39" s="54"/>
      <c r="AI39" s="54"/>
      <c r="AJ39" s="54"/>
      <c r="AK39" s="54"/>
      <c r="AL39" s="63"/>
      <c r="AM39" s="1812"/>
      <c r="AN39" s="1812"/>
      <c r="AO39" s="1812"/>
      <c r="AP39" s="1812"/>
      <c r="AQ39" s="1812"/>
      <c r="AR39" s="1812"/>
      <c r="AS39" s="1812"/>
      <c r="AT39" s="1812"/>
      <c r="AU39" s="1812"/>
      <c r="AV39" s="1812"/>
      <c r="AW39" s="1812"/>
      <c r="AX39" s="1348"/>
      <c r="AZ39" s="1214"/>
      <c r="BA39" s="538" t="s">
        <v>1204</v>
      </c>
      <c r="BL39" s="54"/>
      <c r="BM39" s="54"/>
      <c r="BX39" s="54"/>
      <c r="BY39" s="54"/>
      <c r="BZ39" s="54"/>
      <c r="CA39" s="54"/>
      <c r="CB39" s="54"/>
      <c r="CC39" s="54"/>
      <c r="CD39" s="54"/>
      <c r="CE39" s="54"/>
      <c r="CF39" s="54"/>
      <c r="CG39" s="54"/>
      <c r="CH39" s="54"/>
      <c r="CI39" s="54"/>
      <c r="CJ39" s="54"/>
      <c r="CK39" s="54"/>
      <c r="CL39" s="54"/>
    </row>
    <row r="40" spans="1:90" ht="14.25" customHeight="1">
      <c r="A40" s="61"/>
      <c r="B40" s="54"/>
      <c r="C40" s="54"/>
      <c r="D40" s="55" t="s">
        <v>215</v>
      </c>
      <c r="E40" s="2099" t="s">
        <v>266</v>
      </c>
      <c r="F40" s="2099"/>
      <c r="G40" s="2099"/>
      <c r="H40" s="2099"/>
      <c r="I40" s="2099"/>
      <c r="J40" s="2099"/>
      <c r="K40" s="2099"/>
      <c r="L40" s="2099"/>
      <c r="M40" s="2099"/>
      <c r="N40" s="2099"/>
      <c r="O40" s="2099"/>
      <c r="P40" s="2099"/>
      <c r="Q40" s="2099"/>
      <c r="R40" s="54"/>
      <c r="S40" s="2100" t="str">
        <f>AA79</f>
        <v/>
      </c>
      <c r="T40" s="2100"/>
      <c r="U40" s="137" t="s">
        <v>115</v>
      </c>
      <c r="V40" s="54"/>
      <c r="W40" s="54"/>
      <c r="X40" s="54"/>
      <c r="Y40" s="54"/>
      <c r="Z40" s="54"/>
      <c r="AA40" s="54"/>
      <c r="AB40" s="54"/>
      <c r="AC40" s="54"/>
      <c r="AD40" s="54"/>
      <c r="AE40" s="54"/>
      <c r="AF40" s="54"/>
      <c r="AG40" s="54"/>
      <c r="AH40" s="54"/>
      <c r="AI40" s="54"/>
      <c r="AJ40" s="54"/>
      <c r="AK40" s="54"/>
      <c r="AL40" s="582"/>
      <c r="AM40" s="583"/>
      <c r="AN40" s="583"/>
      <c r="AO40" s="583"/>
      <c r="AP40" s="583"/>
      <c r="AQ40" s="583"/>
      <c r="AR40" s="583"/>
      <c r="AS40" s="583"/>
      <c r="AT40" s="583"/>
      <c r="AU40" s="583"/>
      <c r="AV40" s="583"/>
      <c r="AW40" s="583"/>
      <c r="AX40" s="1348"/>
      <c r="AZ40" s="1049"/>
      <c r="BA40" s="759" t="s">
        <v>1196</v>
      </c>
      <c r="BB40" s="54"/>
      <c r="BC40" s="54"/>
      <c r="BD40" s="54"/>
      <c r="BE40" s="54"/>
      <c r="BF40" s="54"/>
      <c r="BG40" s="54"/>
      <c r="BH40" s="54"/>
      <c r="BI40" s="54"/>
      <c r="BJ40" s="54"/>
      <c r="BK40" s="54"/>
      <c r="BL40" s="54"/>
      <c r="BM40" s="54"/>
      <c r="BX40" s="54"/>
      <c r="BY40" s="54"/>
      <c r="BZ40" s="54"/>
      <c r="CA40" s="54"/>
      <c r="CB40" s="54"/>
      <c r="CC40" s="54"/>
      <c r="CD40" s="54"/>
      <c r="CE40" s="54"/>
      <c r="CF40" s="54"/>
      <c r="CG40" s="54"/>
      <c r="CH40" s="54"/>
      <c r="CI40" s="54"/>
      <c r="CJ40" s="54"/>
      <c r="CK40" s="54"/>
      <c r="CL40" s="54"/>
    </row>
    <row r="41" spans="1:90" ht="14.1" customHeight="1" thickBot="1">
      <c r="A41" s="61"/>
      <c r="B41" s="54"/>
      <c r="C41" s="54"/>
      <c r="D41" s="54" t="s">
        <v>1441</v>
      </c>
      <c r="E41" s="2099" t="s">
        <v>1123</v>
      </c>
      <c r="F41" s="2099"/>
      <c r="G41" s="2099"/>
      <c r="H41" s="2099"/>
      <c r="I41" s="2099"/>
      <c r="J41" s="2099"/>
      <c r="K41" s="2099"/>
      <c r="L41" s="2099"/>
      <c r="M41" s="2099"/>
      <c r="N41" s="2099"/>
      <c r="O41" s="2099"/>
      <c r="P41" s="2099"/>
      <c r="Q41" s="2099"/>
      <c r="R41" s="54"/>
      <c r="S41" s="2101">
        <f>$G$11+$L$11+$O$11+$AD$11+$AG$11+$AJ$11+$AM$11+$AP$11+$AS$11+IF(COUNT(R11:Z12)&gt;0,1,0)</f>
        <v>0</v>
      </c>
      <c r="T41" s="2101"/>
      <c r="U41" s="137" t="s">
        <v>115</v>
      </c>
      <c r="V41" s="54"/>
      <c r="W41" s="54"/>
      <c r="X41" s="54"/>
      <c r="Y41" s="584"/>
      <c r="Z41" s="584"/>
      <c r="AA41" s="584"/>
      <c r="AB41" s="54"/>
      <c r="AC41" s="584"/>
      <c r="AD41" s="584"/>
      <c r="AE41" s="584"/>
      <c r="AF41" s="1346"/>
      <c r="AG41" s="1346"/>
      <c r="AH41" s="1346"/>
      <c r="AI41" s="54"/>
      <c r="AJ41" s="54"/>
      <c r="AK41" s="584"/>
      <c r="AL41" s="2102" t="s">
        <v>1642</v>
      </c>
      <c r="AM41" s="2103"/>
      <c r="AN41" s="2103"/>
      <c r="AO41" s="2103"/>
      <c r="AP41" s="2103"/>
      <c r="AQ41" s="2103"/>
      <c r="AR41" s="2103"/>
      <c r="AS41" s="2103"/>
      <c r="AT41" s="2103"/>
      <c r="AU41" s="2103"/>
      <c r="AV41" s="2103"/>
      <c r="AW41" s="2103"/>
      <c r="AX41" s="1330"/>
      <c r="AZ41" s="1049"/>
      <c r="BA41" s="54"/>
      <c r="BB41" s="54" t="s">
        <v>335</v>
      </c>
      <c r="BC41" s="54"/>
      <c r="BD41" s="54"/>
      <c r="BE41" s="54"/>
      <c r="BF41" s="54"/>
      <c r="BG41" s="54"/>
      <c r="BH41" s="54"/>
      <c r="BI41" s="54"/>
      <c r="BJ41" s="54"/>
      <c r="BK41" s="54"/>
      <c r="BL41" s="54"/>
      <c r="BM41" s="54"/>
      <c r="BX41" s="54"/>
      <c r="BY41" s="54"/>
      <c r="BZ41" s="54"/>
      <c r="CA41" s="54"/>
      <c r="CB41" s="54"/>
      <c r="CC41" s="54"/>
      <c r="CD41" s="54"/>
      <c r="CE41" s="54"/>
      <c r="CF41" s="54"/>
      <c r="CG41" s="54"/>
      <c r="CH41" s="54"/>
      <c r="CI41" s="54"/>
      <c r="CJ41" s="54"/>
      <c r="CK41" s="54"/>
      <c r="CL41" s="54"/>
    </row>
    <row r="42" spans="1:90" ht="14.1" customHeight="1" thickBot="1">
      <c r="A42" s="61"/>
      <c r="B42" s="54"/>
      <c r="C42" s="55"/>
      <c r="D42" s="55" t="s">
        <v>1442</v>
      </c>
      <c r="E42" s="2099" t="s">
        <v>1122</v>
      </c>
      <c r="F42" s="2099"/>
      <c r="G42" s="2099"/>
      <c r="H42" s="2099"/>
      <c r="I42" s="2099"/>
      <c r="J42" s="2099"/>
      <c r="K42" s="2099"/>
      <c r="L42" s="2099"/>
      <c r="M42" s="2099"/>
      <c r="N42" s="2099"/>
      <c r="O42" s="2099"/>
      <c r="P42" s="2099"/>
      <c r="Q42" s="2099"/>
      <c r="R42" s="54"/>
      <c r="S42" s="2104" t="str">
        <f>$BE$52</f>
        <v/>
      </c>
      <c r="T42" s="2105"/>
      <c r="U42" s="137" t="s">
        <v>115</v>
      </c>
      <c r="V42" s="54"/>
      <c r="W42" s="54"/>
      <c r="X42" s="54"/>
      <c r="Y42" s="1349"/>
      <c r="Z42" s="1349"/>
      <c r="AA42" s="1349"/>
      <c r="AB42" s="1350"/>
      <c r="AC42" s="1349"/>
      <c r="AD42" s="1349"/>
      <c r="AE42" s="1349"/>
      <c r="AF42" s="1346"/>
      <c r="AG42" s="1346"/>
      <c r="AH42" s="1346"/>
      <c r="AI42" s="54"/>
      <c r="AJ42" s="54"/>
      <c r="AK42" s="584"/>
      <c r="AL42" s="122" t="s">
        <v>30</v>
      </c>
      <c r="AM42" s="1812" t="s">
        <v>1643</v>
      </c>
      <c r="AN42" s="1812"/>
      <c r="AO42" s="1812"/>
      <c r="AP42" s="1812"/>
      <c r="AQ42" s="1812"/>
      <c r="AR42" s="1812"/>
      <c r="AS42" s="1812"/>
      <c r="AT42" s="1812"/>
      <c r="AU42" s="1812"/>
      <c r="AV42" s="1812"/>
      <c r="AW42" s="1812"/>
      <c r="AX42" s="670"/>
      <c r="AZ42" s="1049"/>
      <c r="BA42" s="54"/>
      <c r="BB42" s="54"/>
      <c r="BC42" s="54" t="s">
        <v>179</v>
      </c>
      <c r="BD42" s="54"/>
      <c r="BE42" s="54"/>
      <c r="BF42" s="54"/>
      <c r="BG42" s="54"/>
      <c r="BH42" s="54"/>
      <c r="BI42" s="54"/>
      <c r="BJ42" s="54"/>
      <c r="BK42" s="54"/>
      <c r="BL42" s="82"/>
      <c r="BM42" s="54"/>
      <c r="BX42" s="54"/>
      <c r="BY42" s="54"/>
      <c r="BZ42" s="54"/>
      <c r="CA42" s="54"/>
      <c r="CB42" s="54"/>
      <c r="CC42" s="54"/>
      <c r="CD42" s="54"/>
      <c r="CE42" s="54"/>
      <c r="CF42" s="54"/>
      <c r="CG42" s="54"/>
      <c r="CH42" s="54"/>
      <c r="CI42" s="54"/>
      <c r="CJ42" s="54"/>
      <c r="CK42" s="54"/>
      <c r="CL42" s="54"/>
    </row>
    <row r="43" spans="1:90" ht="14.1" customHeight="1">
      <c r="A43" s="61"/>
      <c r="B43" s="54"/>
      <c r="C43" s="55"/>
      <c r="D43" s="55"/>
      <c r="E43" s="1322"/>
      <c r="F43" s="1322"/>
      <c r="G43" s="1322"/>
      <c r="H43" s="1322"/>
      <c r="I43" s="1322"/>
      <c r="J43" s="1322"/>
      <c r="K43" s="1322"/>
      <c r="L43" s="1322"/>
      <c r="M43" s="1322"/>
      <c r="N43" s="1322"/>
      <c r="O43" s="1322"/>
      <c r="P43" s="1322"/>
      <c r="Q43" s="1322"/>
      <c r="R43" s="54"/>
      <c r="S43" s="1351"/>
      <c r="T43" s="1351"/>
      <c r="U43" s="137"/>
      <c r="V43" s="54"/>
      <c r="W43" s="54"/>
      <c r="X43" s="54"/>
      <c r="Y43" s="1349"/>
      <c r="Z43" s="1349"/>
      <c r="AA43" s="1349"/>
      <c r="AB43" s="1350"/>
      <c r="AC43" s="1349"/>
      <c r="AD43" s="1349"/>
      <c r="AE43" s="1349"/>
      <c r="AF43" s="1346"/>
      <c r="AG43" s="1346"/>
      <c r="AH43" s="1346"/>
      <c r="AI43" s="54"/>
      <c r="AJ43" s="54"/>
      <c r="AK43" s="584"/>
      <c r="AL43" s="74"/>
      <c r="AM43" s="1812"/>
      <c r="AN43" s="1812"/>
      <c r="AO43" s="1812"/>
      <c r="AP43" s="1812"/>
      <c r="AQ43" s="1812"/>
      <c r="AR43" s="1812"/>
      <c r="AS43" s="1812"/>
      <c r="AT43" s="1812"/>
      <c r="AU43" s="1812"/>
      <c r="AV43" s="1812"/>
      <c r="AW43" s="1812"/>
      <c r="AX43" s="670"/>
      <c r="AZ43" s="1049"/>
      <c r="BA43" s="54"/>
      <c r="BB43" s="137"/>
      <c r="BC43" s="54" t="s">
        <v>180</v>
      </c>
      <c r="BD43" s="137"/>
      <c r="BE43" s="1352"/>
      <c r="BF43" s="82"/>
      <c r="BG43" s="82"/>
      <c r="BH43" s="82"/>
      <c r="BI43" s="82"/>
      <c r="BJ43" s="82"/>
      <c r="BK43" s="82"/>
      <c r="BL43" s="54"/>
      <c r="BX43" s="54"/>
      <c r="BY43" s="54"/>
      <c r="BZ43" s="54"/>
      <c r="CA43" s="54"/>
      <c r="CB43" s="54"/>
      <c r="CC43" s="54"/>
      <c r="CD43" s="54"/>
      <c r="CE43" s="54"/>
      <c r="CF43" s="54"/>
      <c r="CG43" s="54"/>
      <c r="CH43" s="54"/>
      <c r="CI43" s="54"/>
      <c r="CJ43" s="54"/>
      <c r="CK43" s="54"/>
      <c r="CL43" s="54"/>
    </row>
    <row r="44" spans="1:90" ht="14.1" customHeight="1">
      <c r="A44" s="61"/>
      <c r="B44" s="54"/>
      <c r="C44" s="55" t="s">
        <v>470</v>
      </c>
      <c r="D44" s="55" t="s">
        <v>1737</v>
      </c>
      <c r="E44" s="55"/>
      <c r="F44" s="55"/>
      <c r="G44" s="55"/>
      <c r="H44" s="55"/>
      <c r="I44" s="55"/>
      <c r="J44" s="55"/>
      <c r="K44" s="55"/>
      <c r="L44" s="55"/>
      <c r="M44" s="55"/>
      <c r="V44" s="54"/>
      <c r="W44" s="54"/>
      <c r="X44" s="54"/>
      <c r="Y44" s="584"/>
      <c r="Z44" s="584"/>
      <c r="AA44" s="584"/>
      <c r="AB44" s="1350"/>
      <c r="AC44" s="584"/>
      <c r="AD44" s="584"/>
      <c r="AE44" s="584"/>
      <c r="AF44" s="1346"/>
      <c r="AG44" s="1346"/>
      <c r="AH44" s="1346"/>
      <c r="AI44" s="54"/>
      <c r="AJ44" s="54"/>
      <c r="AK44" s="584"/>
      <c r="AL44" s="74"/>
      <c r="AM44" s="1812"/>
      <c r="AN44" s="1812"/>
      <c r="AO44" s="1812"/>
      <c r="AP44" s="1812"/>
      <c r="AQ44" s="1812"/>
      <c r="AR44" s="1812"/>
      <c r="AS44" s="1812"/>
      <c r="AT44" s="1812"/>
      <c r="AU44" s="1812"/>
      <c r="AV44" s="1812"/>
      <c r="AW44" s="1812"/>
      <c r="AX44" s="670"/>
      <c r="AZ44" s="1049"/>
      <c r="BA44" s="54"/>
      <c r="BB44" s="54"/>
      <c r="BC44" s="54" t="s">
        <v>181</v>
      </c>
      <c r="BD44" s="54"/>
      <c r="BE44" s="54"/>
      <c r="BF44" s="54"/>
      <c r="BG44" s="54"/>
      <c r="BH44" s="54"/>
      <c r="BI44" s="54"/>
      <c r="BJ44" s="54"/>
      <c r="BK44" s="54"/>
      <c r="BX44" s="54"/>
      <c r="BY44" s="54"/>
      <c r="BZ44" s="54"/>
      <c r="CA44" s="54"/>
      <c r="CB44" s="54"/>
      <c r="CC44" s="54"/>
      <c r="CD44" s="54"/>
      <c r="CE44" s="54"/>
      <c r="CF44" s="54"/>
      <c r="CG44" s="54"/>
      <c r="CH44" s="54"/>
    </row>
    <row r="45" spans="1:90" ht="14.1" customHeight="1">
      <c r="A45" s="61"/>
      <c r="B45" s="54"/>
      <c r="C45" s="55"/>
      <c r="D45" s="55"/>
      <c r="E45" s="137" t="s">
        <v>127</v>
      </c>
      <c r="F45" s="55" t="s">
        <v>1656</v>
      </c>
      <c r="G45" s="55"/>
      <c r="H45" s="55"/>
      <c r="I45" s="55"/>
      <c r="J45" s="55"/>
      <c r="K45" s="55"/>
      <c r="L45" s="55"/>
      <c r="M45" s="55"/>
      <c r="V45" s="54"/>
      <c r="W45" s="54"/>
      <c r="X45" s="54"/>
      <c r="Y45" s="584"/>
      <c r="Z45" s="584"/>
      <c r="AA45" s="584"/>
      <c r="AB45" s="1350"/>
      <c r="AC45" s="584"/>
      <c r="AD45" s="584"/>
      <c r="AE45" s="584"/>
      <c r="AF45" s="1346"/>
      <c r="AG45" s="1346"/>
      <c r="AH45" s="1346"/>
      <c r="AI45" s="54"/>
      <c r="AJ45" s="54"/>
      <c r="AK45" s="584"/>
      <c r="AL45" s="585"/>
      <c r="AM45" s="1812"/>
      <c r="AN45" s="1812"/>
      <c r="AO45" s="1812"/>
      <c r="AP45" s="1812"/>
      <c r="AQ45" s="1812"/>
      <c r="AR45" s="1812"/>
      <c r="AS45" s="1812"/>
      <c r="AT45" s="1812"/>
      <c r="AU45" s="1812"/>
      <c r="AV45" s="1812"/>
      <c r="AW45" s="1812"/>
      <c r="AX45" s="670"/>
      <c r="BA45" s="54"/>
      <c r="BB45" s="54"/>
      <c r="BC45" s="54"/>
      <c r="BD45" s="54"/>
      <c r="BE45" s="54"/>
      <c r="BF45" s="54"/>
      <c r="BG45" s="54"/>
      <c r="BH45" s="54"/>
      <c r="BI45" s="54"/>
      <c r="BJ45" s="54"/>
      <c r="BK45" s="54"/>
      <c r="BM45" s="870" t="s">
        <v>332</v>
      </c>
      <c r="BN45" s="870"/>
      <c r="BO45" s="870"/>
      <c r="BR45" s="54"/>
      <c r="BV45" s="54"/>
      <c r="BX45" s="54"/>
      <c r="BY45" s="54"/>
      <c r="BZ45" s="54"/>
      <c r="CA45" s="54"/>
      <c r="CB45" s="54"/>
      <c r="CC45" s="54"/>
      <c r="CD45" s="54"/>
      <c r="CE45" s="54"/>
      <c r="CF45" s="54"/>
      <c r="CG45" s="54"/>
      <c r="CH45" s="54"/>
    </row>
    <row r="46" spans="1:90" ht="14.1" customHeight="1">
      <c r="A46" s="61"/>
      <c r="B46" s="54"/>
      <c r="C46" s="55"/>
      <c r="D46" s="55"/>
      <c r="E46" s="137"/>
      <c r="F46" s="55"/>
      <c r="G46" s="55"/>
      <c r="H46" s="55"/>
      <c r="I46" s="55"/>
      <c r="J46" s="55"/>
      <c r="K46" s="55"/>
      <c r="L46" s="55"/>
      <c r="M46" s="55"/>
      <c r="V46" s="54"/>
      <c r="W46" s="54"/>
      <c r="X46" s="54"/>
      <c r="Y46" s="584"/>
      <c r="Z46" s="584"/>
      <c r="AA46" s="584"/>
      <c r="AB46" s="1350"/>
      <c r="AC46" s="584"/>
      <c r="AD46" s="584"/>
      <c r="AE46" s="584"/>
      <c r="AF46" s="1346"/>
      <c r="AG46" s="1346"/>
      <c r="AH46" s="1346"/>
      <c r="AI46" s="54"/>
      <c r="AJ46" s="54"/>
      <c r="AK46" s="584"/>
      <c r="AL46" s="586"/>
      <c r="AM46" s="1812"/>
      <c r="AN46" s="1812"/>
      <c r="AO46" s="1812"/>
      <c r="AP46" s="1812"/>
      <c r="AQ46" s="1812"/>
      <c r="AR46" s="1812"/>
      <c r="AS46" s="1812"/>
      <c r="AT46" s="1812"/>
      <c r="AU46" s="1812"/>
      <c r="AV46" s="1812"/>
      <c r="AW46" s="1812"/>
      <c r="AX46" s="670"/>
      <c r="BA46" s="1570" t="s">
        <v>174</v>
      </c>
      <c r="BB46" s="1570"/>
      <c r="BC46" s="1570"/>
      <c r="BD46" s="1570"/>
      <c r="BE46" s="1570"/>
      <c r="BF46" s="1570"/>
      <c r="BG46" s="1570"/>
      <c r="BH46" s="1570"/>
      <c r="BI46" s="1570"/>
      <c r="BJ46" s="1570"/>
      <c r="BK46" s="1353"/>
      <c r="BL46" s="1354"/>
      <c r="BM46" s="1570" t="s">
        <v>174</v>
      </c>
      <c r="BN46" s="1570"/>
      <c r="BO46" s="1570"/>
      <c r="BP46" s="1570"/>
      <c r="BQ46" s="1570"/>
      <c r="BR46" s="1570"/>
      <c r="BS46" s="1570"/>
      <c r="BT46" s="1570"/>
      <c r="BU46" s="1570"/>
      <c r="BV46" s="1570"/>
      <c r="BX46" s="54"/>
      <c r="CF46" s="1355" t="s">
        <v>1657</v>
      </c>
      <c r="CG46" s="1356"/>
    </row>
    <row r="47" spans="1:90" ht="14.1" customHeight="1">
      <c r="A47" s="66"/>
      <c r="B47" s="54"/>
      <c r="C47" s="580" t="s">
        <v>471</v>
      </c>
      <c r="D47" s="1815" t="s">
        <v>1168</v>
      </c>
      <c r="E47" s="1815"/>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1815"/>
      <c r="AB47" s="1815"/>
      <c r="AC47" s="1815"/>
      <c r="AD47" s="1815"/>
      <c r="AE47" s="1815"/>
      <c r="AF47" s="1815"/>
      <c r="AG47" s="1815"/>
      <c r="AH47" s="1815"/>
      <c r="AI47" s="1815"/>
      <c r="AJ47" s="1815"/>
      <c r="AK47" s="54"/>
      <c r="AL47" s="63"/>
      <c r="AM47" s="1812"/>
      <c r="AN47" s="1812"/>
      <c r="AO47" s="1812"/>
      <c r="AP47" s="1812"/>
      <c r="AQ47" s="1812"/>
      <c r="AR47" s="1812"/>
      <c r="AS47" s="1812"/>
      <c r="AT47" s="1812"/>
      <c r="AU47" s="1812"/>
      <c r="AV47" s="1812"/>
      <c r="AW47" s="1812"/>
      <c r="AX47" s="670"/>
      <c r="AZ47" s="1049"/>
      <c r="BA47" s="1589"/>
      <c r="BB47" s="1589"/>
      <c r="BC47" s="1589"/>
      <c r="BD47" s="1589"/>
      <c r="BE47" s="1589"/>
      <c r="BF47" s="1589"/>
      <c r="BG47" s="1589"/>
      <c r="BH47" s="1589"/>
      <c r="BI47" s="1589"/>
      <c r="BJ47" s="1589"/>
      <c r="BK47" s="1353"/>
      <c r="BL47" s="1354"/>
      <c r="BM47" s="1589"/>
      <c r="BN47" s="1589"/>
      <c r="BO47" s="1589"/>
      <c r="BP47" s="1589"/>
      <c r="BQ47" s="1589"/>
      <c r="BR47" s="1589"/>
      <c r="BS47" s="1589"/>
      <c r="BT47" s="1589"/>
      <c r="BU47" s="1589"/>
      <c r="BV47" s="1589"/>
      <c r="BX47" s="54"/>
      <c r="CF47" s="1357" t="b">
        <v>0</v>
      </c>
      <c r="CG47" s="1358"/>
    </row>
    <row r="48" spans="1:90" ht="14.1" customHeight="1">
      <c r="A48" s="66"/>
      <c r="C48" s="1815" t="s">
        <v>1283</v>
      </c>
      <c r="D48" s="1815"/>
      <c r="E48" s="1815"/>
      <c r="F48" s="1815"/>
      <c r="G48" s="1815"/>
      <c r="H48" s="1815"/>
      <c r="I48" s="1815"/>
      <c r="J48" s="1815"/>
      <c r="K48" s="1815"/>
      <c r="L48" s="1815"/>
      <c r="M48" s="1815"/>
      <c r="N48" s="1815"/>
      <c r="O48" s="1815"/>
      <c r="P48" s="1815"/>
      <c r="Q48" s="1815"/>
      <c r="R48" s="1815"/>
      <c r="S48" s="1815"/>
      <c r="T48" s="1815"/>
      <c r="U48" s="1815"/>
      <c r="V48" s="1815"/>
      <c r="W48" s="1815"/>
      <c r="X48" s="1815"/>
      <c r="Y48" s="1815"/>
      <c r="AK48" s="754"/>
      <c r="AL48" s="122" t="s">
        <v>30</v>
      </c>
      <c r="AM48" s="2106" t="s">
        <v>1428</v>
      </c>
      <c r="AN48" s="2106"/>
      <c r="AO48" s="2106"/>
      <c r="AP48" s="2106"/>
      <c r="AQ48" s="2106"/>
      <c r="AR48" s="2106"/>
      <c r="AS48" s="2106"/>
      <c r="AT48" s="2106"/>
      <c r="AU48" s="2106"/>
      <c r="AV48" s="2106"/>
      <c r="AW48" s="2106"/>
      <c r="AX48" s="670"/>
      <c r="AZ48" s="1049"/>
      <c r="BA48" s="2107" t="s">
        <v>1029</v>
      </c>
      <c r="BB48" s="2108"/>
      <c r="BC48" s="2108"/>
      <c r="BD48" s="2109"/>
      <c r="BE48" s="2113"/>
      <c r="BF48" s="2114"/>
      <c r="BG48" s="2114"/>
      <c r="BH48" s="2117" t="s">
        <v>177</v>
      </c>
      <c r="BI48" s="2117"/>
      <c r="BJ48" s="2118"/>
      <c r="BK48" s="1353"/>
      <c r="BL48" s="1354"/>
      <c r="BM48" s="2107" t="s">
        <v>1029</v>
      </c>
      <c r="BN48" s="2108"/>
      <c r="BO48" s="2108"/>
      <c r="BP48" s="2109"/>
      <c r="BQ48" s="2121">
        <v>173</v>
      </c>
      <c r="BR48" s="2122"/>
      <c r="BS48" s="2122"/>
      <c r="BT48" s="2117" t="s">
        <v>177</v>
      </c>
      <c r="BU48" s="2117"/>
      <c r="BV48" s="2118"/>
      <c r="BX48" s="54"/>
      <c r="CF48" s="1359" t="b">
        <v>0</v>
      </c>
      <c r="CG48" s="1360"/>
    </row>
    <row r="49" spans="1:76" ht="14.1" customHeight="1">
      <c r="A49" s="66"/>
      <c r="E49" s="1765" t="s">
        <v>382</v>
      </c>
      <c r="F49" s="1623"/>
      <c r="G49" s="1623"/>
      <c r="H49" s="1624"/>
      <c r="I49" s="1765" t="s">
        <v>383</v>
      </c>
      <c r="J49" s="1623"/>
      <c r="K49" s="1623"/>
      <c r="L49" s="1624"/>
      <c r="M49" s="1765" t="s">
        <v>1648</v>
      </c>
      <c r="N49" s="1623"/>
      <c r="O49" s="1623"/>
      <c r="P49" s="1624"/>
      <c r="Q49" s="1765" t="s">
        <v>1649</v>
      </c>
      <c r="R49" s="1623"/>
      <c r="S49" s="1623"/>
      <c r="T49" s="1624"/>
      <c r="U49" s="1765" t="s">
        <v>1660</v>
      </c>
      <c r="V49" s="1623"/>
      <c r="W49" s="1623"/>
      <c r="X49" s="1624"/>
      <c r="Y49" s="1765" t="s">
        <v>1661</v>
      </c>
      <c r="Z49" s="1623"/>
      <c r="AA49" s="1623"/>
      <c r="AB49" s="1624"/>
      <c r="AC49" s="544"/>
      <c r="AD49" s="54"/>
      <c r="AE49" s="54"/>
      <c r="AF49" s="54"/>
      <c r="AG49" s="54"/>
      <c r="AH49" s="54"/>
      <c r="AI49" s="54"/>
      <c r="AJ49" s="54"/>
      <c r="AK49" s="1361"/>
      <c r="AL49" s="582"/>
      <c r="AM49" s="2106"/>
      <c r="AN49" s="2106"/>
      <c r="AO49" s="2106"/>
      <c r="AP49" s="2106"/>
      <c r="AQ49" s="2106"/>
      <c r="AR49" s="2106"/>
      <c r="AS49" s="2106"/>
      <c r="AT49" s="2106"/>
      <c r="AU49" s="2106"/>
      <c r="AV49" s="2106"/>
      <c r="AW49" s="2106"/>
      <c r="AX49" s="670"/>
      <c r="AZ49" s="1049"/>
      <c r="BA49" s="2110"/>
      <c r="BB49" s="2111"/>
      <c r="BC49" s="2111"/>
      <c r="BD49" s="2112"/>
      <c r="BE49" s="2115"/>
      <c r="BF49" s="2116"/>
      <c r="BG49" s="2116"/>
      <c r="BH49" s="2119"/>
      <c r="BI49" s="2119"/>
      <c r="BJ49" s="2120"/>
      <c r="BK49" s="1353"/>
      <c r="BL49" s="1354"/>
      <c r="BM49" s="2110"/>
      <c r="BN49" s="2111"/>
      <c r="BO49" s="2111"/>
      <c r="BP49" s="2112"/>
      <c r="BQ49" s="2123"/>
      <c r="BR49" s="2124"/>
      <c r="BS49" s="2124"/>
      <c r="BT49" s="2119"/>
      <c r="BU49" s="2119"/>
      <c r="BV49" s="2120"/>
      <c r="BX49" s="54"/>
    </row>
    <row r="50" spans="1:76" ht="14.1" customHeight="1">
      <c r="A50" s="66"/>
      <c r="E50" s="2125"/>
      <c r="F50" s="2126"/>
      <c r="G50" s="2126"/>
      <c r="H50" s="1362" t="s">
        <v>1169</v>
      </c>
      <c r="I50" s="2125"/>
      <c r="J50" s="2126"/>
      <c r="K50" s="2126"/>
      <c r="L50" s="1362" t="s">
        <v>1169</v>
      </c>
      <c r="M50" s="2125"/>
      <c r="N50" s="2126"/>
      <c r="O50" s="2126"/>
      <c r="P50" s="1362" t="s">
        <v>1169</v>
      </c>
      <c r="Q50" s="2125"/>
      <c r="R50" s="2126"/>
      <c r="S50" s="2126"/>
      <c r="T50" s="1362" t="s">
        <v>1169</v>
      </c>
      <c r="U50" s="2125"/>
      <c r="V50" s="2126"/>
      <c r="W50" s="2126"/>
      <c r="X50" s="1362" t="s">
        <v>1169</v>
      </c>
      <c r="Y50" s="2125"/>
      <c r="Z50" s="2126"/>
      <c r="AA50" s="2126"/>
      <c r="AB50" s="1362" t="s">
        <v>1169</v>
      </c>
      <c r="AC50" s="138"/>
      <c r="AD50" s="555"/>
      <c r="AE50" s="1363"/>
      <c r="AF50" s="138"/>
      <c r="AG50" s="555"/>
      <c r="AH50" s="1363"/>
      <c r="AI50" s="138"/>
      <c r="AJ50" s="555"/>
      <c r="AK50" s="607"/>
      <c r="AL50" s="582"/>
      <c r="AM50" s="2106"/>
      <c r="AN50" s="2106"/>
      <c r="AO50" s="2106"/>
      <c r="AP50" s="2106"/>
      <c r="AQ50" s="2106"/>
      <c r="AR50" s="2106"/>
      <c r="AS50" s="2106"/>
      <c r="AT50" s="2106"/>
      <c r="AU50" s="2106"/>
      <c r="AV50" s="2106"/>
      <c r="AW50" s="2106"/>
      <c r="AX50" s="670"/>
      <c r="AZ50" s="751"/>
      <c r="BA50" s="2107" t="s">
        <v>333</v>
      </c>
      <c r="BB50" s="2108"/>
      <c r="BC50" s="2108"/>
      <c r="BD50" s="2109"/>
      <c r="BE50" s="2121">
        <f>BE57</f>
        <v>0</v>
      </c>
      <c r="BF50" s="2122"/>
      <c r="BG50" s="2122"/>
      <c r="BH50" s="2117" t="s">
        <v>177</v>
      </c>
      <c r="BI50" s="2117"/>
      <c r="BJ50" s="2118"/>
      <c r="BK50" s="1353"/>
      <c r="BL50" s="1354"/>
      <c r="BM50" s="2107" t="s">
        <v>333</v>
      </c>
      <c r="BN50" s="2108"/>
      <c r="BO50" s="2108"/>
      <c r="BP50" s="2109"/>
      <c r="BQ50" s="2121">
        <f>BQ57</f>
        <v>1792</v>
      </c>
      <c r="BR50" s="2122"/>
      <c r="BS50" s="2122"/>
      <c r="BT50" s="2117" t="s">
        <v>177</v>
      </c>
      <c r="BU50" s="2117"/>
      <c r="BV50" s="2118"/>
      <c r="BX50" s="54"/>
    </row>
    <row r="51" spans="1:76" ht="14.1" customHeight="1" thickBot="1">
      <c r="A51" s="61"/>
      <c r="B51" s="54"/>
      <c r="C51" s="55"/>
      <c r="D51" s="55"/>
      <c r="E51" s="137"/>
      <c r="F51" s="55"/>
      <c r="G51" s="55"/>
      <c r="H51" s="55"/>
      <c r="I51" s="55"/>
      <c r="J51" s="55"/>
      <c r="K51" s="55"/>
      <c r="L51" s="55"/>
      <c r="M51" s="55"/>
      <c r="V51" s="54"/>
      <c r="W51" s="54"/>
      <c r="X51" s="54"/>
      <c r="Y51" s="584"/>
      <c r="Z51" s="584"/>
      <c r="AA51" s="584"/>
      <c r="AB51" s="1350"/>
      <c r="AC51" s="584"/>
      <c r="AD51" s="584"/>
      <c r="AE51" s="584"/>
      <c r="AF51" s="1346"/>
      <c r="AG51" s="1346"/>
      <c r="AH51" s="1346"/>
      <c r="AI51" s="54"/>
      <c r="AJ51" s="54"/>
      <c r="AK51" s="584"/>
      <c r="AL51" s="552" t="s">
        <v>15</v>
      </c>
      <c r="AM51" s="1812" t="s">
        <v>1247</v>
      </c>
      <c r="AN51" s="1812"/>
      <c r="AO51" s="1812"/>
      <c r="AP51" s="1812"/>
      <c r="AQ51" s="1812"/>
      <c r="AR51" s="1812"/>
      <c r="AS51" s="1812"/>
      <c r="AT51" s="1812"/>
      <c r="AU51" s="1812"/>
      <c r="AV51" s="1812"/>
      <c r="AW51" s="1812"/>
      <c r="AX51" s="864"/>
      <c r="AZ51" s="751"/>
      <c r="BA51" s="2160"/>
      <c r="BB51" s="2049"/>
      <c r="BC51" s="2049"/>
      <c r="BD51" s="2050"/>
      <c r="BE51" s="2161"/>
      <c r="BF51" s="2162"/>
      <c r="BG51" s="2162"/>
      <c r="BH51" s="2163"/>
      <c r="BI51" s="2163"/>
      <c r="BJ51" s="2164"/>
      <c r="BK51" s="1353"/>
      <c r="BL51" s="1354"/>
      <c r="BM51" s="2160"/>
      <c r="BN51" s="2049"/>
      <c r="BO51" s="2049"/>
      <c r="BP51" s="2050"/>
      <c r="BQ51" s="2161"/>
      <c r="BR51" s="2162"/>
      <c r="BS51" s="2162"/>
      <c r="BT51" s="2163"/>
      <c r="BU51" s="2163"/>
      <c r="BV51" s="2164"/>
      <c r="BX51" s="54"/>
    </row>
    <row r="52" spans="1:76" ht="14.1" customHeight="1">
      <c r="A52" s="61"/>
      <c r="B52" s="54"/>
      <c r="C52" s="580" t="s">
        <v>443</v>
      </c>
      <c r="D52" s="2096" t="s">
        <v>1264</v>
      </c>
      <c r="E52" s="2096"/>
      <c r="F52" s="2096"/>
      <c r="G52" s="2096"/>
      <c r="H52" s="2096"/>
      <c r="I52" s="2096"/>
      <c r="J52" s="2096"/>
      <c r="K52" s="2096"/>
      <c r="L52" s="2096"/>
      <c r="M52" s="2096"/>
      <c r="N52" s="2096"/>
      <c r="O52" s="2096"/>
      <c r="P52" s="2096"/>
      <c r="Q52" s="2096"/>
      <c r="R52" s="2096"/>
      <c r="S52" s="2096"/>
      <c r="T52" s="2096"/>
      <c r="U52" s="2096"/>
      <c r="V52" s="2096"/>
      <c r="W52" s="2096"/>
      <c r="X52" s="2096"/>
      <c r="Y52" s="2096"/>
      <c r="Z52" s="2096"/>
      <c r="AA52" s="2096"/>
      <c r="AB52" s="2096"/>
      <c r="AC52" s="2096"/>
      <c r="AD52" s="2096"/>
      <c r="AE52" s="2096"/>
      <c r="AF52" s="2096"/>
      <c r="AG52" s="2096"/>
      <c r="AH52" s="2096"/>
      <c r="AI52" s="2096"/>
      <c r="AJ52" s="2096"/>
      <c r="AK52" s="584"/>
      <c r="AL52" s="587"/>
      <c r="AM52" s="1812"/>
      <c r="AN52" s="1812"/>
      <c r="AO52" s="1812"/>
      <c r="AP52" s="1812"/>
      <c r="AQ52" s="1812"/>
      <c r="AR52" s="1812"/>
      <c r="AS52" s="1812"/>
      <c r="AT52" s="1812"/>
      <c r="AU52" s="1812"/>
      <c r="AV52" s="1812"/>
      <c r="AW52" s="1812"/>
      <c r="AX52" s="670"/>
      <c r="AZ52" s="1049"/>
      <c r="BA52" s="2154" t="s">
        <v>173</v>
      </c>
      <c r="BB52" s="2155"/>
      <c r="BC52" s="2155"/>
      <c r="BD52" s="2156"/>
      <c r="BE52" s="2127" t="str">
        <f>IF(ISERROR(BE50/BE48),"",(BE50/BE48))</f>
        <v/>
      </c>
      <c r="BF52" s="2128"/>
      <c r="BG52" s="2128"/>
      <c r="BH52" s="2131" t="s">
        <v>109</v>
      </c>
      <c r="BI52" s="2131"/>
      <c r="BJ52" s="2132"/>
      <c r="BK52" s="1353"/>
      <c r="BL52" s="1354"/>
      <c r="BM52" s="2154" t="s">
        <v>173</v>
      </c>
      <c r="BN52" s="2155"/>
      <c r="BO52" s="2155"/>
      <c r="BP52" s="2156"/>
      <c r="BQ52" s="2127">
        <f>IF(ISERROR(BQ50/BQ48),"",(BQ50/BQ48))</f>
        <v>10.358381502890174</v>
      </c>
      <c r="BR52" s="2128"/>
      <c r="BS52" s="2128"/>
      <c r="BT52" s="2131" t="s">
        <v>109</v>
      </c>
      <c r="BU52" s="2131"/>
      <c r="BV52" s="2132"/>
      <c r="BX52" s="54"/>
    </row>
    <row r="53" spans="1:76" ht="14.1" customHeight="1" thickBot="1">
      <c r="A53" s="61"/>
      <c r="B53" s="54"/>
      <c r="C53" s="580"/>
      <c r="D53" s="1318" t="s">
        <v>1662</v>
      </c>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4"/>
      <c r="AL53" s="552" t="s">
        <v>15</v>
      </c>
      <c r="AM53" s="1812" t="s">
        <v>1429</v>
      </c>
      <c r="AN53" s="1812"/>
      <c r="AO53" s="1812"/>
      <c r="AP53" s="1812"/>
      <c r="AQ53" s="1812"/>
      <c r="AR53" s="1812"/>
      <c r="AS53" s="1812"/>
      <c r="AT53" s="1812"/>
      <c r="AU53" s="1812"/>
      <c r="AV53" s="1812"/>
      <c r="AW53" s="1812"/>
      <c r="AX53" s="1330"/>
      <c r="AZ53" s="1049"/>
      <c r="BA53" s="2157"/>
      <c r="BB53" s="2158"/>
      <c r="BC53" s="2158"/>
      <c r="BD53" s="2159"/>
      <c r="BE53" s="2129"/>
      <c r="BF53" s="2130"/>
      <c r="BG53" s="2130"/>
      <c r="BH53" s="2133"/>
      <c r="BI53" s="2133"/>
      <c r="BJ53" s="2134"/>
      <c r="BK53" s="1353"/>
      <c r="BL53" s="1354"/>
      <c r="BM53" s="2157"/>
      <c r="BN53" s="2158"/>
      <c r="BO53" s="2158"/>
      <c r="BP53" s="2159"/>
      <c r="BQ53" s="2129"/>
      <c r="BR53" s="2130"/>
      <c r="BS53" s="2130"/>
      <c r="BT53" s="2133"/>
      <c r="BU53" s="2133"/>
      <c r="BV53" s="2134"/>
      <c r="BX53" s="54"/>
    </row>
    <row r="54" spans="1:76" ht="14.1" customHeight="1">
      <c r="A54" s="537"/>
      <c r="B54" s="54"/>
      <c r="D54" s="2135" t="s">
        <v>154</v>
      </c>
      <c r="E54" s="2135"/>
      <c r="F54" s="2135"/>
      <c r="G54" s="2135"/>
      <c r="H54" s="2135"/>
      <c r="I54" s="2135"/>
      <c r="J54" s="2135"/>
      <c r="K54" s="2135"/>
      <c r="L54" s="2135"/>
      <c r="M54" s="2135"/>
      <c r="N54" s="1365"/>
      <c r="O54" s="1366"/>
      <c r="P54" s="1366"/>
      <c r="Q54" s="1366"/>
      <c r="R54" s="1366"/>
      <c r="S54" s="1366"/>
      <c r="T54" s="1366"/>
      <c r="U54" s="1366"/>
      <c r="V54" s="1366"/>
      <c r="W54" s="1366"/>
      <c r="X54" s="1366"/>
      <c r="Y54" s="1366"/>
      <c r="Z54" s="1366"/>
      <c r="AA54" s="1366"/>
      <c r="AB54" s="1366"/>
      <c r="AC54" s="1366"/>
      <c r="AD54" s="1366"/>
      <c r="AE54" s="1366"/>
      <c r="AF54" s="1366"/>
      <c r="AG54" s="1366"/>
      <c r="AH54" s="1366"/>
      <c r="AJ54" s="54"/>
      <c r="AK54" s="62"/>
      <c r="AL54" s="63"/>
      <c r="AM54" s="1812"/>
      <c r="AN54" s="1812"/>
      <c r="AO54" s="1812"/>
      <c r="AP54" s="1812"/>
      <c r="AQ54" s="1812"/>
      <c r="AR54" s="1812"/>
      <c r="AS54" s="1812"/>
      <c r="AT54" s="1812"/>
      <c r="AU54" s="1812"/>
      <c r="AV54" s="1812"/>
      <c r="AW54" s="1812"/>
      <c r="AX54" s="117"/>
      <c r="BA54" s="2136" t="s">
        <v>1443</v>
      </c>
      <c r="BB54" s="2136"/>
      <c r="BC54" s="2136"/>
      <c r="BD54" s="2136"/>
      <c r="BE54" s="2136"/>
      <c r="BF54" s="2136"/>
      <c r="BG54" s="2136"/>
      <c r="BH54" s="2136"/>
      <c r="BI54" s="2136"/>
      <c r="BJ54" s="2136"/>
      <c r="BK54" s="1353"/>
      <c r="BL54" s="1354"/>
      <c r="BM54" s="2136" t="s">
        <v>1443</v>
      </c>
      <c r="BN54" s="2136"/>
      <c r="BO54" s="2136"/>
      <c r="BP54" s="2136"/>
      <c r="BQ54" s="2136"/>
      <c r="BR54" s="2136"/>
      <c r="BS54" s="2136"/>
      <c r="BT54" s="2136"/>
      <c r="BU54" s="2136"/>
      <c r="BV54" s="2136"/>
      <c r="BX54" s="54"/>
    </row>
    <row r="55" spans="1:76" ht="14.1" customHeight="1">
      <c r="A55" s="537"/>
      <c r="B55" s="54"/>
      <c r="D55" s="2138"/>
      <c r="E55" s="2139"/>
      <c r="F55" s="2142" t="s">
        <v>155</v>
      </c>
      <c r="G55" s="2143"/>
      <c r="H55" s="2143"/>
      <c r="I55" s="2143"/>
      <c r="J55" s="2143"/>
      <c r="K55" s="2143"/>
      <c r="L55" s="2142" t="s">
        <v>134</v>
      </c>
      <c r="M55" s="2143"/>
      <c r="N55" s="2143"/>
      <c r="O55" s="2143"/>
      <c r="P55" s="2143"/>
      <c r="Q55" s="2143"/>
      <c r="R55" s="2143"/>
      <c r="S55" s="2143"/>
      <c r="T55" s="2143"/>
      <c r="U55" s="2143"/>
      <c r="V55" s="2143"/>
      <c r="W55" s="2143"/>
      <c r="X55" s="2143"/>
      <c r="Y55" s="2143"/>
      <c r="Z55" s="2143"/>
      <c r="AA55" s="2143"/>
      <c r="AB55" s="2143"/>
      <c r="AC55" s="2143"/>
      <c r="AD55" s="2146"/>
      <c r="AE55" s="2148" t="s">
        <v>12</v>
      </c>
      <c r="AF55" s="2149"/>
      <c r="AG55" s="2149"/>
      <c r="AH55" s="2150"/>
      <c r="AJ55" s="54"/>
      <c r="AK55" s="548"/>
      <c r="AL55" s="923" t="s">
        <v>1666</v>
      </c>
      <c r="AM55" s="54"/>
      <c r="AN55" s="1566" t="s">
        <v>1667</v>
      </c>
      <c r="AO55" s="1566"/>
      <c r="AP55" s="1566"/>
      <c r="AQ55" s="1566"/>
      <c r="AR55" s="1566"/>
      <c r="AS55" s="1566"/>
      <c r="AT55" s="1566"/>
      <c r="AU55" s="1566"/>
      <c r="AV55" s="1566"/>
      <c r="AW55" s="1566"/>
      <c r="AX55" s="117"/>
      <c r="BA55" s="2137"/>
      <c r="BB55" s="2137"/>
      <c r="BC55" s="2137"/>
      <c r="BD55" s="2137"/>
      <c r="BE55" s="2137"/>
      <c r="BF55" s="2137"/>
      <c r="BG55" s="2137"/>
      <c r="BH55" s="2137"/>
      <c r="BI55" s="2137"/>
      <c r="BJ55" s="2137"/>
      <c r="BK55" s="1353"/>
      <c r="BL55" s="1354"/>
      <c r="BM55" s="2137"/>
      <c r="BN55" s="2137"/>
      <c r="BO55" s="2137"/>
      <c r="BP55" s="2137"/>
      <c r="BQ55" s="2137"/>
      <c r="BR55" s="2137"/>
      <c r="BS55" s="2137"/>
      <c r="BT55" s="2137"/>
      <c r="BU55" s="2137"/>
      <c r="BV55" s="2137"/>
      <c r="BX55" s="54"/>
    </row>
    <row r="56" spans="1:76" ht="14.1" customHeight="1" thickBot="1">
      <c r="A56" s="537"/>
      <c r="B56" s="54"/>
      <c r="D56" s="2140"/>
      <c r="E56" s="2141"/>
      <c r="F56" s="2144"/>
      <c r="G56" s="2145"/>
      <c r="H56" s="2145"/>
      <c r="I56" s="2145"/>
      <c r="J56" s="2145"/>
      <c r="K56" s="2145"/>
      <c r="L56" s="2144"/>
      <c r="M56" s="2145"/>
      <c r="N56" s="2145"/>
      <c r="O56" s="2145"/>
      <c r="P56" s="2145"/>
      <c r="Q56" s="2145"/>
      <c r="R56" s="2145"/>
      <c r="S56" s="2145"/>
      <c r="T56" s="2145"/>
      <c r="U56" s="2145"/>
      <c r="V56" s="2145"/>
      <c r="W56" s="2145"/>
      <c r="X56" s="2145"/>
      <c r="Y56" s="2145"/>
      <c r="Z56" s="2145"/>
      <c r="AA56" s="2145"/>
      <c r="AB56" s="2145"/>
      <c r="AC56" s="2145"/>
      <c r="AD56" s="2147"/>
      <c r="AE56" s="2151"/>
      <c r="AF56" s="2152"/>
      <c r="AG56" s="2152"/>
      <c r="AH56" s="2153"/>
      <c r="AI56" s="54"/>
      <c r="AJ56" s="54"/>
      <c r="AK56" s="548"/>
      <c r="AL56" s="552"/>
      <c r="AM56" s="54"/>
      <c r="AN56" s="1566" t="s">
        <v>1668</v>
      </c>
      <c r="AO56" s="1566"/>
      <c r="AP56" s="1566"/>
      <c r="AQ56" s="1566"/>
      <c r="AR56" s="1566"/>
      <c r="AS56" s="1566"/>
      <c r="AT56" s="1566"/>
      <c r="AU56" s="1566"/>
      <c r="AV56" s="1566"/>
      <c r="AW56" s="1566"/>
      <c r="AX56" s="117"/>
      <c r="BA56" s="1714"/>
      <c r="BB56" s="1715"/>
      <c r="BC56" s="1715"/>
      <c r="BD56" s="1716"/>
      <c r="BE56" s="2165" t="s">
        <v>336</v>
      </c>
      <c r="BF56" s="2166"/>
      <c r="BG56" s="2166"/>
      <c r="BH56" s="2166"/>
      <c r="BI56" s="2166"/>
      <c r="BJ56" s="2167"/>
      <c r="BK56" s="1353"/>
      <c r="BL56" s="1354"/>
      <c r="BM56" s="1714"/>
      <c r="BN56" s="1715"/>
      <c r="BO56" s="1715"/>
      <c r="BP56" s="1716"/>
      <c r="BQ56" s="2165" t="s">
        <v>336</v>
      </c>
      <c r="BR56" s="2166"/>
      <c r="BS56" s="2166"/>
      <c r="BT56" s="2166"/>
      <c r="BU56" s="2166"/>
      <c r="BV56" s="2167"/>
      <c r="BX56" s="54"/>
    </row>
    <row r="57" spans="1:76" ht="14.1" customHeight="1" thickTop="1" thickBot="1">
      <c r="A57" s="537"/>
      <c r="B57" s="54"/>
      <c r="D57" s="2270" t="s">
        <v>1216</v>
      </c>
      <c r="E57" s="2271"/>
      <c r="F57" s="2270" t="s">
        <v>1035</v>
      </c>
      <c r="G57" s="2276"/>
      <c r="H57" s="2204" t="s">
        <v>749</v>
      </c>
      <c r="I57" s="2205"/>
      <c r="J57" s="2205"/>
      <c r="K57" s="2205"/>
      <c r="L57" s="1367"/>
      <c r="M57" s="1368"/>
      <c r="N57" s="2208" t="s">
        <v>1646</v>
      </c>
      <c r="O57" s="2208"/>
      <c r="P57" s="2209"/>
      <c r="Q57" s="2209"/>
      <c r="R57" s="2186" t="s">
        <v>42</v>
      </c>
      <c r="S57" s="2186" t="s">
        <v>797</v>
      </c>
      <c r="T57" s="2187">
        <v>3</v>
      </c>
      <c r="U57" s="2187"/>
      <c r="V57" s="2188" t="s">
        <v>750</v>
      </c>
      <c r="W57" s="2188"/>
      <c r="X57" s="2188"/>
      <c r="Y57" s="2188"/>
      <c r="Z57" s="2188"/>
      <c r="AA57" s="2189" t="str">
        <f>IF($P$57=0,"",ROUNDDOWN($P$57/$T$57,1))</f>
        <v/>
      </c>
      <c r="AB57" s="2189"/>
      <c r="AC57" s="2189"/>
      <c r="AD57" s="2190" t="s">
        <v>42</v>
      </c>
      <c r="AE57" s="2191" t="s">
        <v>751</v>
      </c>
      <c r="AF57" s="2192"/>
      <c r="AG57" s="2192"/>
      <c r="AH57" s="2193"/>
      <c r="AK57" s="54"/>
      <c r="AL57" s="552"/>
      <c r="AM57" s="54"/>
      <c r="AN57" s="1566"/>
      <c r="AO57" s="1566"/>
      <c r="AP57" s="1566"/>
      <c r="AQ57" s="1566"/>
      <c r="AR57" s="1566"/>
      <c r="AS57" s="1566"/>
      <c r="AT57" s="1566"/>
      <c r="AU57" s="1566"/>
      <c r="AV57" s="1566"/>
      <c r="AW57" s="1566"/>
      <c r="AX57" s="117"/>
      <c r="BA57" s="2168">
        <f>COUNTA(BE58:BG77)</f>
        <v>0</v>
      </c>
      <c r="BB57" s="2169"/>
      <c r="BC57" s="2169"/>
      <c r="BD57" s="2169"/>
      <c r="BE57" s="2170">
        <f>SUM(BE58:BG77)</f>
        <v>0</v>
      </c>
      <c r="BF57" s="2170"/>
      <c r="BG57" s="2171"/>
      <c r="BH57" s="1369" t="s">
        <v>334</v>
      </c>
      <c r="BI57" s="1370"/>
      <c r="BJ57" s="1371"/>
      <c r="BK57" s="1353"/>
      <c r="BL57" s="1354"/>
      <c r="BM57" s="2168">
        <f>COUNTA(BQ58:BS77)</f>
        <v>13</v>
      </c>
      <c r="BN57" s="2169"/>
      <c r="BO57" s="2169"/>
      <c r="BP57" s="2169"/>
      <c r="BQ57" s="2170">
        <f>SUM(BQ58:BS77)</f>
        <v>1792</v>
      </c>
      <c r="BR57" s="2170"/>
      <c r="BS57" s="2171"/>
      <c r="BT57" s="1369" t="s">
        <v>334</v>
      </c>
      <c r="BU57" s="1370"/>
      <c r="BV57" s="1371"/>
      <c r="BX57" s="54"/>
    </row>
    <row r="58" spans="1:76" ht="14.1" customHeight="1">
      <c r="A58" s="537"/>
      <c r="B58" s="54"/>
      <c r="D58" s="2272"/>
      <c r="E58" s="2273"/>
      <c r="F58" s="2272"/>
      <c r="G58" s="2277"/>
      <c r="H58" s="2206"/>
      <c r="I58" s="2207"/>
      <c r="J58" s="2207"/>
      <c r="K58" s="2207"/>
      <c r="L58" s="1372"/>
      <c r="M58" s="829"/>
      <c r="N58" s="2183"/>
      <c r="O58" s="2183"/>
      <c r="P58" s="1827"/>
      <c r="Q58" s="1827"/>
      <c r="R58" s="1570"/>
      <c r="S58" s="1570"/>
      <c r="T58" s="2061"/>
      <c r="U58" s="2061"/>
      <c r="V58" s="2188"/>
      <c r="W58" s="2188"/>
      <c r="X58" s="2188"/>
      <c r="Y58" s="2188"/>
      <c r="Z58" s="2188"/>
      <c r="AA58" s="2189"/>
      <c r="AB58" s="2189"/>
      <c r="AC58" s="2189"/>
      <c r="AD58" s="2190"/>
      <c r="AE58" s="2194"/>
      <c r="AF58" s="2195"/>
      <c r="AG58" s="2195"/>
      <c r="AH58" s="2196"/>
      <c r="AK58" s="548"/>
      <c r="AL58" s="552"/>
      <c r="AM58" s="54"/>
      <c r="AN58" s="1566"/>
      <c r="AO58" s="1566"/>
      <c r="AP58" s="1566"/>
      <c r="AQ58" s="1566"/>
      <c r="AR58" s="1566"/>
      <c r="AS58" s="1566"/>
      <c r="AT58" s="1566"/>
      <c r="AU58" s="1566"/>
      <c r="AV58" s="1566"/>
      <c r="AW58" s="1566"/>
      <c r="AX58" s="117"/>
      <c r="BA58" s="1714">
        <v>1</v>
      </c>
      <c r="BB58" s="1715"/>
      <c r="BC58" s="1715"/>
      <c r="BD58" s="1716"/>
      <c r="BE58" s="2230"/>
      <c r="BF58" s="2231"/>
      <c r="BG58" s="2231"/>
      <c r="BH58" s="101" t="s">
        <v>334</v>
      </c>
      <c r="BI58" s="140"/>
      <c r="BJ58" s="1373"/>
      <c r="BK58" s="1353"/>
      <c r="BL58" s="1354"/>
      <c r="BM58" s="1714">
        <v>1</v>
      </c>
      <c r="BN58" s="1715"/>
      <c r="BO58" s="1715"/>
      <c r="BP58" s="1716"/>
      <c r="BQ58" s="2174">
        <v>173</v>
      </c>
      <c r="BR58" s="2175"/>
      <c r="BS58" s="2175"/>
      <c r="BT58" s="101" t="s">
        <v>334</v>
      </c>
      <c r="BU58" s="140"/>
      <c r="BV58" s="1373"/>
      <c r="BX58" s="54"/>
    </row>
    <row r="59" spans="1:76" ht="14.1" customHeight="1">
      <c r="A59" s="537"/>
      <c r="B59" s="54"/>
      <c r="D59" s="2272"/>
      <c r="E59" s="2273"/>
      <c r="F59" s="2272"/>
      <c r="G59" s="2277"/>
      <c r="H59" s="1641" t="s">
        <v>112</v>
      </c>
      <c r="I59" s="1642"/>
      <c r="J59" s="1642"/>
      <c r="K59" s="2176"/>
      <c r="L59" s="2180"/>
      <c r="M59" s="2181"/>
      <c r="N59" s="2182" t="s">
        <v>1646</v>
      </c>
      <c r="O59" s="2182"/>
      <c r="P59" s="2184"/>
      <c r="Q59" s="2184"/>
      <c r="R59" s="1609" t="s">
        <v>109</v>
      </c>
      <c r="S59" s="1609" t="s">
        <v>797</v>
      </c>
      <c r="T59" s="2026">
        <v>5</v>
      </c>
      <c r="U59" s="2026"/>
      <c r="V59" s="2200" t="s">
        <v>1663</v>
      </c>
      <c r="W59" s="2200"/>
      <c r="X59" s="2200"/>
      <c r="Y59" s="2200"/>
      <c r="Z59" s="2200"/>
      <c r="AA59" s="2201" t="str">
        <f>IF($P$59=0,"",(IF($CF$47=TRUE,ROUNDDOWN($P$59/$T$59,1),"")))</f>
        <v/>
      </c>
      <c r="AB59" s="2201"/>
      <c r="AC59" s="2201"/>
      <c r="AD59" s="2203" t="s">
        <v>176</v>
      </c>
      <c r="AE59" s="2194"/>
      <c r="AF59" s="2195"/>
      <c r="AG59" s="2195"/>
      <c r="AH59" s="2196"/>
      <c r="AK59" s="548"/>
      <c r="AL59" s="552"/>
      <c r="AM59" s="54"/>
      <c r="AN59" s="1566"/>
      <c r="AO59" s="1566"/>
      <c r="AP59" s="1566"/>
      <c r="AQ59" s="1566"/>
      <c r="AR59" s="1566"/>
      <c r="AS59" s="1566"/>
      <c r="AT59" s="1566"/>
      <c r="AU59" s="1566"/>
      <c r="AV59" s="1566"/>
      <c r="AW59" s="1566"/>
      <c r="AX59" s="117"/>
      <c r="BA59" s="1714">
        <v>2</v>
      </c>
      <c r="BB59" s="1715"/>
      <c r="BC59" s="1715"/>
      <c r="BD59" s="1716"/>
      <c r="BE59" s="2230"/>
      <c r="BF59" s="2231"/>
      <c r="BG59" s="2231"/>
      <c r="BH59" s="101" t="s">
        <v>334</v>
      </c>
      <c r="BI59" s="1374"/>
      <c r="BJ59" s="1375"/>
      <c r="BK59" s="1353"/>
      <c r="BL59" s="1354"/>
      <c r="BM59" s="1714">
        <v>2</v>
      </c>
      <c r="BN59" s="1715"/>
      <c r="BO59" s="1715"/>
      <c r="BP59" s="1716"/>
      <c r="BQ59" s="2174">
        <v>173</v>
      </c>
      <c r="BR59" s="2175"/>
      <c r="BS59" s="2175"/>
      <c r="BT59" s="101" t="s">
        <v>334</v>
      </c>
      <c r="BU59" s="1374"/>
      <c r="BV59" s="1375"/>
      <c r="BX59" s="54"/>
    </row>
    <row r="60" spans="1:76" ht="14.1" customHeight="1">
      <c r="A60" s="537"/>
      <c r="B60" s="54"/>
      <c r="D60" s="2272"/>
      <c r="E60" s="2273"/>
      <c r="F60" s="2272"/>
      <c r="G60" s="2277"/>
      <c r="H60" s="2177"/>
      <c r="I60" s="2178"/>
      <c r="J60" s="2178"/>
      <c r="K60" s="2179"/>
      <c r="L60" s="2210"/>
      <c r="M60" s="1773"/>
      <c r="N60" s="2183"/>
      <c r="O60" s="2183"/>
      <c r="P60" s="2185"/>
      <c r="Q60" s="2185"/>
      <c r="R60" s="1609"/>
      <c r="S60" s="1609"/>
      <c r="T60" s="2026"/>
      <c r="U60" s="2026"/>
      <c r="V60" s="2200"/>
      <c r="W60" s="2200"/>
      <c r="X60" s="2200"/>
      <c r="Y60" s="2200"/>
      <c r="Z60" s="2200"/>
      <c r="AA60" s="2202"/>
      <c r="AB60" s="2202"/>
      <c r="AC60" s="2202"/>
      <c r="AD60" s="2203"/>
      <c r="AE60" s="2194"/>
      <c r="AF60" s="2195"/>
      <c r="AG60" s="2195"/>
      <c r="AH60" s="2196"/>
      <c r="AK60" s="548"/>
      <c r="AL60" s="552"/>
      <c r="AM60" s="54"/>
      <c r="AN60" s="1566"/>
      <c r="AO60" s="1566"/>
      <c r="AP60" s="1566"/>
      <c r="AQ60" s="1566"/>
      <c r="AR60" s="1566"/>
      <c r="AS60" s="1566"/>
      <c r="AT60" s="1566"/>
      <c r="AU60" s="1566"/>
      <c r="AV60" s="1566"/>
      <c r="AW60" s="1566"/>
      <c r="AX60" s="117"/>
      <c r="BA60" s="1714">
        <v>3</v>
      </c>
      <c r="BB60" s="1715"/>
      <c r="BC60" s="1715"/>
      <c r="BD60" s="1716"/>
      <c r="BE60" s="2230"/>
      <c r="BF60" s="2231"/>
      <c r="BG60" s="2231"/>
      <c r="BH60" s="101" t="s">
        <v>334</v>
      </c>
      <c r="BI60" s="1374"/>
      <c r="BJ60" s="1375"/>
      <c r="BK60" s="1353"/>
      <c r="BL60" s="1354"/>
      <c r="BM60" s="1714">
        <v>3</v>
      </c>
      <c r="BN60" s="1715"/>
      <c r="BO60" s="1715"/>
      <c r="BP60" s="1716"/>
      <c r="BQ60" s="2174">
        <v>173</v>
      </c>
      <c r="BR60" s="2175"/>
      <c r="BS60" s="2175"/>
      <c r="BT60" s="101" t="s">
        <v>334</v>
      </c>
      <c r="BU60" s="1374"/>
      <c r="BV60" s="1375"/>
      <c r="BX60" s="54"/>
    </row>
    <row r="61" spans="1:76" ht="14.1" customHeight="1">
      <c r="A61" s="537"/>
      <c r="B61" s="54"/>
      <c r="D61" s="2272"/>
      <c r="E61" s="2273"/>
      <c r="F61" s="2272"/>
      <c r="G61" s="2277"/>
      <c r="H61" s="2206" t="s">
        <v>1678</v>
      </c>
      <c r="I61" s="2207"/>
      <c r="J61" s="2207"/>
      <c r="K61" s="2279"/>
      <c r="L61" s="2180"/>
      <c r="M61" s="2181"/>
      <c r="N61" s="2182"/>
      <c r="O61" s="2182"/>
      <c r="P61" s="1702"/>
      <c r="Q61" s="1702"/>
      <c r="R61" s="1609"/>
      <c r="S61" s="1609"/>
      <c r="T61" s="2026"/>
      <c r="U61" s="2026"/>
      <c r="V61" s="2200" t="s">
        <v>1664</v>
      </c>
      <c r="W61" s="2200"/>
      <c r="X61" s="2200"/>
      <c r="Y61" s="2200"/>
      <c r="Z61" s="2200"/>
      <c r="AA61" s="2201" t="str">
        <f>IF($P$59+$P$63=0,"",IF($CF$47=TRUE,"",ROUNDDOWN(($P$59+$P$63)/6,1)))</f>
        <v/>
      </c>
      <c r="AB61" s="2201"/>
      <c r="AC61" s="2201"/>
      <c r="AD61" s="2203" t="s">
        <v>176</v>
      </c>
      <c r="AE61" s="2194"/>
      <c r="AF61" s="2195"/>
      <c r="AG61" s="2195"/>
      <c r="AH61" s="2196"/>
      <c r="AK61" s="548"/>
      <c r="AL61" s="552"/>
      <c r="AN61" s="1566"/>
      <c r="AO61" s="1566"/>
      <c r="AP61" s="1566"/>
      <c r="AQ61" s="1566"/>
      <c r="AR61" s="1566"/>
      <c r="AS61" s="1566"/>
      <c r="AT61" s="1566"/>
      <c r="AU61" s="1566"/>
      <c r="AV61" s="1566"/>
      <c r="AW61" s="1566"/>
      <c r="AX61" s="117"/>
      <c r="BA61" s="1714">
        <v>4</v>
      </c>
      <c r="BB61" s="1715"/>
      <c r="BC61" s="1715"/>
      <c r="BD61" s="1716"/>
      <c r="BE61" s="2230"/>
      <c r="BF61" s="2231"/>
      <c r="BG61" s="2231"/>
      <c r="BH61" s="101" t="s">
        <v>334</v>
      </c>
      <c r="BI61" s="1374"/>
      <c r="BJ61" s="1375"/>
      <c r="BK61" s="1353"/>
      <c r="BL61" s="1354"/>
      <c r="BM61" s="1714">
        <v>4</v>
      </c>
      <c r="BN61" s="1715"/>
      <c r="BO61" s="1715"/>
      <c r="BP61" s="1716"/>
      <c r="BQ61" s="2174">
        <v>173</v>
      </c>
      <c r="BR61" s="2175"/>
      <c r="BS61" s="2175"/>
      <c r="BT61" s="101" t="s">
        <v>334</v>
      </c>
      <c r="BU61" s="1374"/>
      <c r="BV61" s="1375"/>
    </row>
    <row r="62" spans="1:76" ht="14.1" customHeight="1">
      <c r="A62" s="537"/>
      <c r="B62" s="54"/>
      <c r="D62" s="2272"/>
      <c r="E62" s="2273"/>
      <c r="F62" s="2272"/>
      <c r="G62" s="2277"/>
      <c r="H62" s="2177"/>
      <c r="I62" s="2178"/>
      <c r="J62" s="2178"/>
      <c r="K62" s="2179"/>
      <c r="L62" s="2210"/>
      <c r="M62" s="1773"/>
      <c r="N62" s="2183"/>
      <c r="O62" s="2183"/>
      <c r="P62" s="1686"/>
      <c r="Q62" s="1686"/>
      <c r="R62" s="1609"/>
      <c r="S62" s="1609"/>
      <c r="T62" s="2026"/>
      <c r="U62" s="2026"/>
      <c r="V62" s="2200"/>
      <c r="W62" s="2200"/>
      <c r="X62" s="2200"/>
      <c r="Y62" s="2200"/>
      <c r="Z62" s="2200"/>
      <c r="AA62" s="2202"/>
      <c r="AB62" s="2202"/>
      <c r="AC62" s="2202"/>
      <c r="AD62" s="2203"/>
      <c r="AE62" s="2194"/>
      <c r="AF62" s="2195"/>
      <c r="AG62" s="2195"/>
      <c r="AH62" s="2196"/>
      <c r="AK62" s="548"/>
      <c r="AL62" s="552"/>
      <c r="AN62" s="1566"/>
      <c r="AO62" s="1566"/>
      <c r="AP62" s="1566"/>
      <c r="AQ62" s="1566"/>
      <c r="AR62" s="1566"/>
      <c r="AS62" s="1566"/>
      <c r="AT62" s="1566"/>
      <c r="AU62" s="1566"/>
      <c r="AV62" s="1566"/>
      <c r="AW62" s="1566"/>
      <c r="AX62" s="1347"/>
      <c r="BA62" s="1714">
        <v>5</v>
      </c>
      <c r="BB62" s="1715"/>
      <c r="BC62" s="1715"/>
      <c r="BD62" s="1716"/>
      <c r="BE62" s="2230"/>
      <c r="BF62" s="2231"/>
      <c r="BG62" s="2231"/>
      <c r="BH62" s="101" t="s">
        <v>334</v>
      </c>
      <c r="BI62" s="1374"/>
      <c r="BJ62" s="1375"/>
      <c r="BK62" s="1353"/>
      <c r="BL62" s="1354"/>
      <c r="BM62" s="1714">
        <v>5</v>
      </c>
      <c r="BN62" s="1715"/>
      <c r="BO62" s="1715"/>
      <c r="BP62" s="1716"/>
      <c r="BQ62" s="2174">
        <v>160</v>
      </c>
      <c r="BR62" s="2175"/>
      <c r="BS62" s="2175"/>
      <c r="BT62" s="101" t="s">
        <v>334</v>
      </c>
      <c r="BU62" s="1374"/>
      <c r="BV62" s="1375"/>
    </row>
    <row r="63" spans="1:76" ht="14.1" customHeight="1">
      <c r="A63" s="537"/>
      <c r="B63" s="54"/>
      <c r="D63" s="2272"/>
      <c r="E63" s="2273"/>
      <c r="F63" s="2272"/>
      <c r="G63" s="2277"/>
      <c r="H63" s="1641" t="s">
        <v>477</v>
      </c>
      <c r="I63" s="1642"/>
      <c r="J63" s="1642"/>
      <c r="K63" s="1642"/>
      <c r="L63" s="1376"/>
      <c r="M63" s="90"/>
      <c r="N63" s="2182" t="s">
        <v>1646</v>
      </c>
      <c r="O63" s="2182"/>
      <c r="P63" s="2184"/>
      <c r="Q63" s="2184"/>
      <c r="R63" s="1702" t="s">
        <v>42</v>
      </c>
      <c r="S63" s="1702" t="s">
        <v>797</v>
      </c>
      <c r="T63" s="2030">
        <v>6</v>
      </c>
      <c r="U63" s="2030"/>
      <c r="V63" s="2211" t="s">
        <v>113</v>
      </c>
      <c r="W63" s="2211"/>
      <c r="X63" s="2211"/>
      <c r="Y63" s="2211"/>
      <c r="Z63" s="2211"/>
      <c r="AA63" s="2201" t="str">
        <f>IF($P$63=0,"",(IF($CF$47=TRUE,ROUNDDOWN($P$63/$T$63,1),"")))</f>
        <v/>
      </c>
      <c r="AB63" s="2201"/>
      <c r="AC63" s="2201"/>
      <c r="AD63" s="2213" t="s">
        <v>42</v>
      </c>
      <c r="AE63" s="2194"/>
      <c r="AF63" s="2195"/>
      <c r="AG63" s="2195"/>
      <c r="AH63" s="2196"/>
      <c r="AK63" s="54"/>
      <c r="AL63" s="594"/>
      <c r="AN63" s="1566"/>
      <c r="AO63" s="1566"/>
      <c r="AP63" s="1566"/>
      <c r="AQ63" s="1566"/>
      <c r="AR63" s="1566"/>
      <c r="AS63" s="1566"/>
      <c r="AT63" s="1566"/>
      <c r="AU63" s="1566"/>
      <c r="AV63" s="1566"/>
      <c r="AW63" s="1566"/>
      <c r="AX63" s="1330"/>
      <c r="BA63" s="1714">
        <v>6</v>
      </c>
      <c r="BB63" s="1715"/>
      <c r="BC63" s="1715"/>
      <c r="BD63" s="1716"/>
      <c r="BE63" s="2230"/>
      <c r="BF63" s="2231"/>
      <c r="BG63" s="2231"/>
      <c r="BH63" s="101" t="s">
        <v>334</v>
      </c>
      <c r="BI63" s="140"/>
      <c r="BJ63" s="1373"/>
      <c r="BK63" s="1377"/>
      <c r="BL63" s="1378"/>
      <c r="BM63" s="1714">
        <v>6</v>
      </c>
      <c r="BN63" s="1715"/>
      <c r="BO63" s="1715"/>
      <c r="BP63" s="1716"/>
      <c r="BQ63" s="2174">
        <v>160</v>
      </c>
      <c r="BR63" s="2175"/>
      <c r="BS63" s="2175"/>
      <c r="BT63" s="101" t="s">
        <v>334</v>
      </c>
      <c r="BU63" s="140"/>
      <c r="BV63" s="1373"/>
    </row>
    <row r="64" spans="1:76" ht="14.1" customHeight="1">
      <c r="A64" s="537"/>
      <c r="B64" s="54"/>
      <c r="D64" s="2272"/>
      <c r="E64" s="2273"/>
      <c r="F64" s="2272"/>
      <c r="G64" s="2277"/>
      <c r="H64" s="2177"/>
      <c r="I64" s="2178"/>
      <c r="J64" s="2178"/>
      <c r="K64" s="2178"/>
      <c r="L64" s="1372"/>
      <c r="M64" s="829"/>
      <c r="N64" s="2183"/>
      <c r="O64" s="2183"/>
      <c r="P64" s="2185"/>
      <c r="Q64" s="2185"/>
      <c r="R64" s="1686"/>
      <c r="S64" s="1686"/>
      <c r="T64" s="1773"/>
      <c r="U64" s="1773"/>
      <c r="V64" s="2212"/>
      <c r="W64" s="2212"/>
      <c r="X64" s="2212"/>
      <c r="Y64" s="2212"/>
      <c r="Z64" s="2212"/>
      <c r="AA64" s="2202"/>
      <c r="AB64" s="2202"/>
      <c r="AC64" s="2202"/>
      <c r="AD64" s="2214"/>
      <c r="AE64" s="2194"/>
      <c r="AF64" s="2195"/>
      <c r="AG64" s="2195"/>
      <c r="AH64" s="2196"/>
      <c r="AK64" s="54"/>
      <c r="AL64" s="923" t="s">
        <v>1666</v>
      </c>
      <c r="AM64" s="54"/>
      <c r="AN64" s="1566" t="s">
        <v>1655</v>
      </c>
      <c r="AO64" s="1566"/>
      <c r="AP64" s="1566"/>
      <c r="AQ64" s="1566"/>
      <c r="AR64" s="1566"/>
      <c r="AS64" s="1566"/>
      <c r="AT64" s="1566"/>
      <c r="AU64" s="1566"/>
      <c r="AV64" s="1566"/>
      <c r="AW64" s="1566"/>
      <c r="AX64" s="1330"/>
      <c r="BA64" s="1714">
        <v>7</v>
      </c>
      <c r="BB64" s="1715"/>
      <c r="BC64" s="1715"/>
      <c r="BD64" s="1716"/>
      <c r="BE64" s="2230"/>
      <c r="BF64" s="2231"/>
      <c r="BG64" s="2231"/>
      <c r="BH64" s="101" t="s">
        <v>334</v>
      </c>
      <c r="BI64" s="1374"/>
      <c r="BJ64" s="1375"/>
      <c r="BK64" s="1353"/>
      <c r="BL64" s="1354"/>
      <c r="BM64" s="1714">
        <v>7</v>
      </c>
      <c r="BN64" s="1715"/>
      <c r="BO64" s="1715"/>
      <c r="BP64" s="1716"/>
      <c r="BQ64" s="2174">
        <v>140</v>
      </c>
      <c r="BR64" s="2175"/>
      <c r="BS64" s="2175"/>
      <c r="BT64" s="101" t="s">
        <v>334</v>
      </c>
      <c r="BU64" s="1374"/>
      <c r="BV64" s="1375"/>
    </row>
    <row r="65" spans="1:87" ht="14.1" customHeight="1">
      <c r="A65" s="537"/>
      <c r="B65" s="54"/>
      <c r="D65" s="2272"/>
      <c r="E65" s="2273"/>
      <c r="F65" s="2272"/>
      <c r="G65" s="2277"/>
      <c r="H65" s="1683" t="s">
        <v>752</v>
      </c>
      <c r="I65" s="1570"/>
      <c r="J65" s="1570"/>
      <c r="K65" s="1570"/>
      <c r="L65" s="1376"/>
      <c r="M65" s="90"/>
      <c r="N65" s="2182" t="s">
        <v>1646</v>
      </c>
      <c r="O65" s="2182"/>
      <c r="P65" s="1827"/>
      <c r="Q65" s="1827"/>
      <c r="R65" s="1570" t="s">
        <v>42</v>
      </c>
      <c r="S65" s="1570" t="s">
        <v>797</v>
      </c>
      <c r="T65" s="2061">
        <v>15</v>
      </c>
      <c r="U65" s="2061"/>
      <c r="V65" s="2215" t="s">
        <v>113</v>
      </c>
      <c r="W65" s="2215"/>
      <c r="X65" s="2215"/>
      <c r="Y65" s="2215"/>
      <c r="Z65" s="2215"/>
      <c r="AA65" s="2189" t="str">
        <f>IF($P$65=0,"",ROUNDDOWN($P$65/$T$65,1))</f>
        <v/>
      </c>
      <c r="AB65" s="2189"/>
      <c r="AC65" s="2189"/>
      <c r="AD65" s="2190" t="s">
        <v>42</v>
      </c>
      <c r="AE65" s="2194"/>
      <c r="AF65" s="2195"/>
      <c r="AG65" s="2195"/>
      <c r="AH65" s="2196"/>
      <c r="AK65" s="54"/>
      <c r="AL65" s="594"/>
      <c r="AN65" s="2080" t="s">
        <v>1669</v>
      </c>
      <c r="AO65" s="2080"/>
      <c r="AP65" s="2080"/>
      <c r="AQ65" s="2080"/>
      <c r="AR65" s="2080"/>
      <c r="AS65" s="2080"/>
      <c r="AT65" s="2080"/>
      <c r="AU65" s="2080"/>
      <c r="AV65" s="2080"/>
      <c r="AW65" s="2080"/>
      <c r="AX65" s="2216"/>
      <c r="AZ65" s="1049"/>
      <c r="BA65" s="1714">
        <v>8</v>
      </c>
      <c r="BB65" s="1715"/>
      <c r="BC65" s="1715"/>
      <c r="BD65" s="1716"/>
      <c r="BE65" s="2230"/>
      <c r="BF65" s="2231"/>
      <c r="BG65" s="2231"/>
      <c r="BH65" s="101" t="s">
        <v>334</v>
      </c>
      <c r="BI65" s="1374"/>
      <c r="BJ65" s="1375"/>
      <c r="BK65" s="1379"/>
      <c r="BL65" s="1380"/>
      <c r="BM65" s="1714">
        <v>8</v>
      </c>
      <c r="BN65" s="1715"/>
      <c r="BO65" s="1715"/>
      <c r="BP65" s="1716"/>
      <c r="BQ65" s="2174">
        <v>140</v>
      </c>
      <c r="BR65" s="2175"/>
      <c r="BS65" s="2175"/>
      <c r="BT65" s="101" t="s">
        <v>334</v>
      </c>
      <c r="BU65" s="1374"/>
      <c r="BV65" s="1375"/>
    </row>
    <row r="66" spans="1:87" ht="14.1" customHeight="1">
      <c r="A66" s="537"/>
      <c r="B66" s="54"/>
      <c r="D66" s="2272"/>
      <c r="E66" s="2273"/>
      <c r="F66" s="2272"/>
      <c r="G66" s="2277"/>
      <c r="H66" s="1683"/>
      <c r="I66" s="1570"/>
      <c r="J66" s="1570"/>
      <c r="K66" s="1570"/>
      <c r="L66" s="1372"/>
      <c r="M66" s="829"/>
      <c r="N66" s="2183"/>
      <c r="O66" s="2183"/>
      <c r="P66" s="1827"/>
      <c r="Q66" s="1827"/>
      <c r="R66" s="1570"/>
      <c r="S66" s="1570"/>
      <c r="T66" s="2061"/>
      <c r="U66" s="2061"/>
      <c r="V66" s="2215"/>
      <c r="W66" s="2215"/>
      <c r="X66" s="2215"/>
      <c r="Y66" s="2215"/>
      <c r="Z66" s="2215"/>
      <c r="AA66" s="2189"/>
      <c r="AB66" s="2189"/>
      <c r="AC66" s="2189"/>
      <c r="AD66" s="2190"/>
      <c r="AE66" s="2194"/>
      <c r="AF66" s="2195"/>
      <c r="AG66" s="2195"/>
      <c r="AH66" s="2196"/>
      <c r="AK66" s="54"/>
      <c r="AL66" s="594"/>
      <c r="AN66" s="2080"/>
      <c r="AO66" s="2080"/>
      <c r="AP66" s="2080"/>
      <c r="AQ66" s="2080"/>
      <c r="AR66" s="2080"/>
      <c r="AS66" s="2080"/>
      <c r="AT66" s="2080"/>
      <c r="AU66" s="2080"/>
      <c r="AV66" s="2080"/>
      <c r="AW66" s="2080"/>
      <c r="AX66" s="2216"/>
      <c r="AZ66" s="1049"/>
      <c r="BA66" s="1714">
        <v>9</v>
      </c>
      <c r="BB66" s="1715"/>
      <c r="BC66" s="1715"/>
      <c r="BD66" s="1716"/>
      <c r="BE66" s="2230"/>
      <c r="BF66" s="2231"/>
      <c r="BG66" s="2231"/>
      <c r="BH66" s="101" t="s">
        <v>334</v>
      </c>
      <c r="BI66" s="1374"/>
      <c r="BJ66" s="1375"/>
      <c r="BK66" s="1379"/>
      <c r="BL66" s="1380"/>
      <c r="BM66" s="1714">
        <v>9</v>
      </c>
      <c r="BN66" s="1715"/>
      <c r="BO66" s="1715"/>
      <c r="BP66" s="1716"/>
      <c r="BQ66" s="2174">
        <v>120</v>
      </c>
      <c r="BR66" s="2175"/>
      <c r="BS66" s="2175"/>
      <c r="BT66" s="101" t="s">
        <v>334</v>
      </c>
      <c r="BU66" s="1374"/>
      <c r="BV66" s="1375"/>
    </row>
    <row r="67" spans="1:87" ht="14.1" customHeight="1">
      <c r="A67" s="537"/>
      <c r="B67" s="54"/>
      <c r="D67" s="2272"/>
      <c r="E67" s="2273"/>
      <c r="F67" s="2272"/>
      <c r="G67" s="2277"/>
      <c r="H67" s="1641" t="s">
        <v>753</v>
      </c>
      <c r="I67" s="1642"/>
      <c r="J67" s="1642"/>
      <c r="K67" s="1642"/>
      <c r="L67" s="1376"/>
      <c r="M67" s="90"/>
      <c r="N67" s="2182" t="s">
        <v>1646</v>
      </c>
      <c r="O67" s="2182"/>
      <c r="P67" s="2184"/>
      <c r="Q67" s="2184"/>
      <c r="R67" s="1702" t="s">
        <v>42</v>
      </c>
      <c r="S67" s="1702" t="s">
        <v>797</v>
      </c>
      <c r="T67" s="2030">
        <v>25</v>
      </c>
      <c r="U67" s="2030"/>
      <c r="V67" s="2211" t="s">
        <v>113</v>
      </c>
      <c r="W67" s="2211"/>
      <c r="X67" s="2211"/>
      <c r="Y67" s="2211"/>
      <c r="Z67" s="2211"/>
      <c r="AA67" s="2201" t="str">
        <f>IF($P$67=0,"",ROUNDDOWN($P$67/$T$67,1))</f>
        <v/>
      </c>
      <c r="AB67" s="2201"/>
      <c r="AC67" s="2201"/>
      <c r="AD67" s="2213" t="s">
        <v>42</v>
      </c>
      <c r="AE67" s="2194"/>
      <c r="AF67" s="2195"/>
      <c r="AG67" s="2195"/>
      <c r="AH67" s="2196"/>
      <c r="AK67" s="588"/>
      <c r="AL67" s="594"/>
      <c r="AN67" s="2080"/>
      <c r="AO67" s="2080"/>
      <c r="AP67" s="2080"/>
      <c r="AQ67" s="2080"/>
      <c r="AR67" s="2080"/>
      <c r="AS67" s="2080"/>
      <c r="AT67" s="2080"/>
      <c r="AU67" s="2080"/>
      <c r="AV67" s="2080"/>
      <c r="AW67" s="2080"/>
      <c r="AX67" s="2216"/>
      <c r="AZ67" s="1049"/>
      <c r="BA67" s="1714">
        <v>10</v>
      </c>
      <c r="BB67" s="1715"/>
      <c r="BC67" s="1715"/>
      <c r="BD67" s="1716"/>
      <c r="BE67" s="2230"/>
      <c r="BF67" s="2231"/>
      <c r="BG67" s="2231"/>
      <c r="BH67" s="101" t="s">
        <v>334</v>
      </c>
      <c r="BI67" s="1374"/>
      <c r="BJ67" s="1375"/>
      <c r="BK67" s="1379"/>
      <c r="BL67" s="1380"/>
      <c r="BM67" s="1714">
        <v>10</v>
      </c>
      <c r="BN67" s="1715"/>
      <c r="BO67" s="1715"/>
      <c r="BP67" s="1716"/>
      <c r="BQ67" s="2174">
        <v>120</v>
      </c>
      <c r="BR67" s="2175"/>
      <c r="BS67" s="2175"/>
      <c r="BT67" s="101" t="s">
        <v>334</v>
      </c>
      <c r="BU67" s="1374"/>
      <c r="BV67" s="1375"/>
      <c r="BX67" s="850"/>
    </row>
    <row r="68" spans="1:87" ht="14.1" customHeight="1">
      <c r="A68" s="537"/>
      <c r="B68" s="54"/>
      <c r="D68" s="2272"/>
      <c r="E68" s="2273"/>
      <c r="F68" s="2272"/>
      <c r="G68" s="2277"/>
      <c r="H68" s="2177"/>
      <c r="I68" s="2178"/>
      <c r="J68" s="2178"/>
      <c r="K68" s="2178"/>
      <c r="L68" s="1372"/>
      <c r="M68" s="829"/>
      <c r="N68" s="2183"/>
      <c r="O68" s="2183"/>
      <c r="P68" s="2185"/>
      <c r="Q68" s="2185"/>
      <c r="R68" s="1686"/>
      <c r="S68" s="1686"/>
      <c r="T68" s="1773"/>
      <c r="U68" s="1773"/>
      <c r="V68" s="2212"/>
      <c r="W68" s="2212"/>
      <c r="X68" s="2212"/>
      <c r="Y68" s="2212"/>
      <c r="Z68" s="2212"/>
      <c r="AA68" s="2202"/>
      <c r="AB68" s="2202"/>
      <c r="AC68" s="2202"/>
      <c r="AD68" s="2214"/>
      <c r="AE68" s="2194"/>
      <c r="AF68" s="2195"/>
      <c r="AG68" s="2195"/>
      <c r="AH68" s="2196"/>
      <c r="AK68" s="588"/>
      <c r="AL68" s="595"/>
      <c r="AM68" s="596"/>
      <c r="AN68" s="2080"/>
      <c r="AO68" s="2080"/>
      <c r="AP68" s="2080"/>
      <c r="AQ68" s="2080"/>
      <c r="AR68" s="2080"/>
      <c r="AS68" s="2080"/>
      <c r="AT68" s="2080"/>
      <c r="AU68" s="2080"/>
      <c r="AV68" s="2080"/>
      <c r="AW68" s="2080"/>
      <c r="AX68" s="2216"/>
      <c r="AZ68" s="1025"/>
      <c r="BA68" s="1714">
        <v>11</v>
      </c>
      <c r="BB68" s="1715"/>
      <c r="BC68" s="1715"/>
      <c r="BD68" s="1716"/>
      <c r="BE68" s="2230"/>
      <c r="BF68" s="2231"/>
      <c r="BG68" s="2231"/>
      <c r="BH68" s="101" t="s">
        <v>334</v>
      </c>
      <c r="BI68" s="140"/>
      <c r="BJ68" s="1373"/>
      <c r="BK68" s="1379"/>
      <c r="BL68" s="1380"/>
      <c r="BM68" s="1714">
        <v>11</v>
      </c>
      <c r="BN68" s="1715"/>
      <c r="BO68" s="1715"/>
      <c r="BP68" s="1716"/>
      <c r="BQ68" s="2174">
        <v>90</v>
      </c>
      <c r="BR68" s="2175"/>
      <c r="BS68" s="2175"/>
      <c r="BT68" s="101" t="s">
        <v>334</v>
      </c>
      <c r="BU68" s="140"/>
      <c r="BV68" s="1373"/>
    </row>
    <row r="69" spans="1:87" ht="14.1" customHeight="1">
      <c r="A69" s="537"/>
      <c r="B69" s="54"/>
      <c r="D69" s="2272"/>
      <c r="E69" s="2273"/>
      <c r="F69" s="2272"/>
      <c r="G69" s="2277"/>
      <c r="H69" s="1641" t="s">
        <v>1665</v>
      </c>
      <c r="I69" s="1642"/>
      <c r="J69" s="1642"/>
      <c r="K69" s="1642"/>
      <c r="L69" s="1376"/>
      <c r="M69" s="90"/>
      <c r="N69" s="2182" t="s">
        <v>1646</v>
      </c>
      <c r="O69" s="2182"/>
      <c r="P69" s="1702" t="str">
        <f>IF(CF48=FALSE,"",IF((E50+I50+M50+Q50+U50+Y50=0),"",E50+I50+M50+Q50+U50+Y50))</f>
        <v/>
      </c>
      <c r="Q69" s="1702"/>
      <c r="R69" s="1702" t="s">
        <v>42</v>
      </c>
      <c r="S69" s="1702" t="s">
        <v>797</v>
      </c>
      <c r="T69" s="2030">
        <v>2</v>
      </c>
      <c r="U69" s="2030"/>
      <c r="V69" s="2211" t="s">
        <v>113</v>
      </c>
      <c r="W69" s="2211"/>
      <c r="X69" s="2211"/>
      <c r="Y69" s="2211"/>
      <c r="Z69" s="2211"/>
      <c r="AA69" s="2201" t="str">
        <f>IF($P$69="","",ROUNDDOWN($P$69/$T$69,1))</f>
        <v/>
      </c>
      <c r="AB69" s="2201"/>
      <c r="AC69" s="2201"/>
      <c r="AD69" s="2213" t="s">
        <v>42</v>
      </c>
      <c r="AE69" s="2194"/>
      <c r="AF69" s="2195"/>
      <c r="AG69" s="2195"/>
      <c r="AH69" s="2196"/>
      <c r="AK69" s="588"/>
      <c r="AL69" s="2220" t="s">
        <v>803</v>
      </c>
      <c r="AM69" s="2221"/>
      <c r="AN69" s="2221"/>
      <c r="AO69" s="2221"/>
      <c r="AP69" s="2221"/>
      <c r="AQ69" s="2221"/>
      <c r="AR69" s="2221"/>
      <c r="AS69" s="2221"/>
      <c r="AT69" s="2221"/>
      <c r="AU69" s="2221"/>
      <c r="AV69" s="2221"/>
      <c r="AW69" s="2221"/>
      <c r="AX69" s="117"/>
      <c r="AZ69" s="584"/>
      <c r="BA69" s="1714">
        <v>12</v>
      </c>
      <c r="BB69" s="1715"/>
      <c r="BC69" s="1715"/>
      <c r="BD69" s="1716"/>
      <c r="BE69" s="2230"/>
      <c r="BF69" s="2231"/>
      <c r="BG69" s="2231"/>
      <c r="BH69" s="101" t="s">
        <v>334</v>
      </c>
      <c r="BI69" s="1374"/>
      <c r="BJ69" s="1375"/>
      <c r="BK69" s="1379"/>
      <c r="BL69" s="1380"/>
      <c r="BM69" s="1714">
        <v>12</v>
      </c>
      <c r="BN69" s="1715"/>
      <c r="BO69" s="1715"/>
      <c r="BP69" s="1716"/>
      <c r="BQ69" s="2174">
        <v>90</v>
      </c>
      <c r="BR69" s="2175"/>
      <c r="BS69" s="2175"/>
      <c r="BT69" s="101" t="s">
        <v>334</v>
      </c>
      <c r="BU69" s="1374"/>
      <c r="BV69" s="1375"/>
    </row>
    <row r="70" spans="1:87" ht="15" customHeight="1">
      <c r="A70" s="537"/>
      <c r="B70" s="54"/>
      <c r="D70" s="2272"/>
      <c r="E70" s="2273"/>
      <c r="F70" s="2272"/>
      <c r="G70" s="2277"/>
      <c r="H70" s="2177"/>
      <c r="I70" s="2178"/>
      <c r="J70" s="2178"/>
      <c r="K70" s="2178"/>
      <c r="L70" s="1372"/>
      <c r="M70" s="829"/>
      <c r="N70" s="2183"/>
      <c r="O70" s="2183"/>
      <c r="P70" s="1686"/>
      <c r="Q70" s="1686"/>
      <c r="R70" s="1686"/>
      <c r="S70" s="1686"/>
      <c r="T70" s="1773"/>
      <c r="U70" s="1773"/>
      <c r="V70" s="2212"/>
      <c r="W70" s="2212"/>
      <c r="X70" s="2212"/>
      <c r="Y70" s="2212"/>
      <c r="Z70" s="2212"/>
      <c r="AA70" s="2202"/>
      <c r="AB70" s="2202"/>
      <c r="AC70" s="2202"/>
      <c r="AD70" s="2214"/>
      <c r="AE70" s="2197"/>
      <c r="AF70" s="2198"/>
      <c r="AG70" s="2198"/>
      <c r="AH70" s="2199"/>
      <c r="AK70" s="588"/>
      <c r="AL70" s="552" t="s">
        <v>469</v>
      </c>
      <c r="AM70" s="589" t="s">
        <v>800</v>
      </c>
      <c r="AN70" s="1566" t="s">
        <v>1254</v>
      </c>
      <c r="AO70" s="1566"/>
      <c r="AP70" s="1566"/>
      <c r="AQ70" s="1566"/>
      <c r="AR70" s="1566"/>
      <c r="AS70" s="1566"/>
      <c r="AT70" s="1566"/>
      <c r="AU70" s="1566"/>
      <c r="AV70" s="1566"/>
      <c r="AW70" s="1566"/>
      <c r="AX70" s="117"/>
      <c r="AZ70" s="1381"/>
      <c r="BA70" s="1714">
        <v>13</v>
      </c>
      <c r="BB70" s="1715"/>
      <c r="BC70" s="1715"/>
      <c r="BD70" s="1716"/>
      <c r="BE70" s="2230"/>
      <c r="BF70" s="2231"/>
      <c r="BG70" s="2231"/>
      <c r="BH70" s="101" t="s">
        <v>334</v>
      </c>
      <c r="BI70" s="1374"/>
      <c r="BJ70" s="1375"/>
      <c r="BK70" s="1379"/>
      <c r="BL70" s="1380"/>
      <c r="BM70" s="1714">
        <v>13</v>
      </c>
      <c r="BN70" s="1715"/>
      <c r="BO70" s="1715"/>
      <c r="BP70" s="1716"/>
      <c r="BQ70" s="2174">
        <v>80</v>
      </c>
      <c r="BR70" s="2175"/>
      <c r="BS70" s="2175"/>
      <c r="BT70" s="101" t="s">
        <v>334</v>
      </c>
      <c r="BU70" s="1374"/>
      <c r="BV70" s="1375"/>
      <c r="BX70" s="850"/>
    </row>
    <row r="71" spans="1:87" ht="14.1" customHeight="1">
      <c r="A71" s="66"/>
      <c r="B71" s="54"/>
      <c r="D71" s="2272"/>
      <c r="E71" s="2273"/>
      <c r="F71" s="2272"/>
      <c r="G71" s="2277"/>
      <c r="H71" s="1701" t="s">
        <v>156</v>
      </c>
      <c r="I71" s="1702"/>
      <c r="J71" s="1702"/>
      <c r="K71" s="1702"/>
      <c r="L71" s="1376"/>
      <c r="M71" s="90"/>
      <c r="N71" s="2182" t="s">
        <v>1646</v>
      </c>
      <c r="O71" s="2182"/>
      <c r="P71" s="2297">
        <f>SUM($P$57:$Q$70)</f>
        <v>0</v>
      </c>
      <c r="Q71" s="2297"/>
      <c r="R71" s="2182" t="s">
        <v>42</v>
      </c>
      <c r="S71" s="2182"/>
      <c r="T71" s="2182"/>
      <c r="U71" s="2182"/>
      <c r="V71" s="1642" t="s">
        <v>1195</v>
      </c>
      <c r="W71" s="1642"/>
      <c r="X71" s="1642"/>
      <c r="Y71" s="1642"/>
      <c r="Z71" s="1642"/>
      <c r="AA71" s="2218" t="str">
        <f>IF($P$71=0,"",ROUND(SUM($AA$57:$AC$70),0))</f>
        <v/>
      </c>
      <c r="AB71" s="2218"/>
      <c r="AC71" s="2218"/>
      <c r="AD71" s="2222" t="s">
        <v>13</v>
      </c>
      <c r="AE71" s="2224" t="s">
        <v>1046</v>
      </c>
      <c r="AF71" s="2225"/>
      <c r="AG71" s="2225"/>
      <c r="AH71" s="2226"/>
      <c r="AK71" s="590"/>
      <c r="AL71" s="63"/>
      <c r="AM71" s="54"/>
      <c r="AN71" s="1566"/>
      <c r="AO71" s="1566"/>
      <c r="AP71" s="1566"/>
      <c r="AQ71" s="1566"/>
      <c r="AR71" s="1566"/>
      <c r="AS71" s="1566"/>
      <c r="AT71" s="1566"/>
      <c r="AU71" s="1566"/>
      <c r="AV71" s="1566"/>
      <c r="AW71" s="1566"/>
      <c r="AX71" s="117"/>
      <c r="BA71" s="1714">
        <v>14</v>
      </c>
      <c r="BB71" s="1715"/>
      <c r="BC71" s="1715"/>
      <c r="BD71" s="1716"/>
      <c r="BE71" s="2230"/>
      <c r="BF71" s="2231"/>
      <c r="BG71" s="2231"/>
      <c r="BH71" s="101" t="s">
        <v>334</v>
      </c>
      <c r="BI71" s="1374"/>
      <c r="BJ71" s="1375"/>
      <c r="BK71" s="1379"/>
      <c r="BL71" s="1380"/>
      <c r="BM71" s="1714">
        <v>14</v>
      </c>
      <c r="BN71" s="1715"/>
      <c r="BO71" s="1715"/>
      <c r="BP71" s="1716"/>
      <c r="BQ71" s="2174"/>
      <c r="BR71" s="2175"/>
      <c r="BS71" s="2175"/>
      <c r="BT71" s="101" t="s">
        <v>334</v>
      </c>
      <c r="BU71" s="1374"/>
      <c r="BV71" s="1375"/>
    </row>
    <row r="72" spans="1:87" ht="14.1" customHeight="1">
      <c r="A72" s="66"/>
      <c r="B72" s="54"/>
      <c r="D72" s="2272"/>
      <c r="E72" s="2273"/>
      <c r="F72" s="2274"/>
      <c r="G72" s="2278"/>
      <c r="H72" s="2296"/>
      <c r="I72" s="1589"/>
      <c r="J72" s="1589"/>
      <c r="K72" s="1589"/>
      <c r="L72" s="1372"/>
      <c r="M72" s="829"/>
      <c r="N72" s="2183"/>
      <c r="O72" s="2183"/>
      <c r="P72" s="2087"/>
      <c r="Q72" s="2087"/>
      <c r="R72" s="1860"/>
      <c r="S72" s="1860"/>
      <c r="T72" s="1860"/>
      <c r="U72" s="1860"/>
      <c r="V72" s="2217"/>
      <c r="W72" s="2217"/>
      <c r="X72" s="2217"/>
      <c r="Y72" s="2217"/>
      <c r="Z72" s="2217"/>
      <c r="AA72" s="2219"/>
      <c r="AB72" s="2219"/>
      <c r="AC72" s="2219"/>
      <c r="AD72" s="2223"/>
      <c r="AE72" s="2227"/>
      <c r="AF72" s="2228"/>
      <c r="AG72" s="2228"/>
      <c r="AH72" s="2229"/>
      <c r="AK72" s="580"/>
      <c r="AL72" s="552"/>
      <c r="AM72" s="138" t="s">
        <v>802</v>
      </c>
      <c r="AN72" s="1812" t="s">
        <v>1644</v>
      </c>
      <c r="AO72" s="1812"/>
      <c r="AP72" s="1812"/>
      <c r="AQ72" s="1812"/>
      <c r="AR72" s="1812"/>
      <c r="AS72" s="1812"/>
      <c r="AT72" s="1812"/>
      <c r="AU72" s="1812"/>
      <c r="AV72" s="1812"/>
      <c r="AW72" s="1812"/>
      <c r="AX72" s="117"/>
      <c r="BA72" s="1714">
        <v>15</v>
      </c>
      <c r="BB72" s="1715"/>
      <c r="BC72" s="1715"/>
      <c r="BD72" s="1716"/>
      <c r="BE72" s="2230"/>
      <c r="BF72" s="2231"/>
      <c r="BG72" s="2231"/>
      <c r="BH72" s="101" t="s">
        <v>334</v>
      </c>
      <c r="BI72" s="1374"/>
      <c r="BJ72" s="1375"/>
      <c r="BK72" s="1379"/>
      <c r="BL72" s="1380"/>
      <c r="BM72" s="1714">
        <v>15</v>
      </c>
      <c r="BN72" s="1715"/>
      <c r="BO72" s="1715"/>
      <c r="BP72" s="1716"/>
      <c r="BQ72" s="2174"/>
      <c r="BR72" s="2175"/>
      <c r="BS72" s="2175"/>
      <c r="BT72" s="101" t="s">
        <v>334</v>
      </c>
      <c r="BU72" s="1374"/>
      <c r="BV72" s="1375"/>
    </row>
    <row r="73" spans="1:87" ht="14.1" customHeight="1">
      <c r="A73" s="66"/>
      <c r="B73" s="54"/>
      <c r="D73" s="2272"/>
      <c r="E73" s="2273"/>
      <c r="F73" s="2280" t="s">
        <v>1021</v>
      </c>
      <c r="G73" s="2281"/>
      <c r="H73" s="2281"/>
      <c r="I73" s="2281"/>
      <c r="J73" s="2281"/>
      <c r="K73" s="2281"/>
      <c r="L73" s="2284" t="s">
        <v>802</v>
      </c>
      <c r="M73" s="2285"/>
      <c r="N73" s="2286" t="s">
        <v>1252</v>
      </c>
      <c r="O73" s="2286"/>
      <c r="P73" s="2286"/>
      <c r="Q73" s="2286"/>
      <c r="R73" s="2286"/>
      <c r="S73" s="2286"/>
      <c r="T73" s="2286"/>
      <c r="U73" s="2288" t="s">
        <v>61</v>
      </c>
      <c r="V73" s="2288"/>
      <c r="W73" s="2288"/>
      <c r="X73" s="2288"/>
      <c r="Y73" s="2288"/>
      <c r="Z73" s="2288"/>
      <c r="AA73" s="2289">
        <v>1</v>
      </c>
      <c r="AB73" s="2289"/>
      <c r="AC73" s="2289"/>
      <c r="AD73" s="2290" t="s">
        <v>13</v>
      </c>
      <c r="AE73" s="2138"/>
      <c r="AF73" s="2139"/>
      <c r="AG73" s="2139"/>
      <c r="AH73" s="2291"/>
      <c r="AK73" s="580"/>
      <c r="AL73" s="552"/>
      <c r="AM73" s="591"/>
      <c r="AN73" s="1812"/>
      <c r="AO73" s="1812"/>
      <c r="AP73" s="1812"/>
      <c r="AQ73" s="1812"/>
      <c r="AR73" s="1812"/>
      <c r="AS73" s="1812"/>
      <c r="AT73" s="1812"/>
      <c r="AU73" s="1812"/>
      <c r="AV73" s="1812"/>
      <c r="AW73" s="1812"/>
      <c r="AX73" s="117"/>
      <c r="BA73" s="1714">
        <v>16</v>
      </c>
      <c r="BB73" s="1715"/>
      <c r="BC73" s="1715"/>
      <c r="BD73" s="1716"/>
      <c r="BE73" s="2230"/>
      <c r="BF73" s="2231"/>
      <c r="BG73" s="2231"/>
      <c r="BH73" s="101" t="s">
        <v>334</v>
      </c>
      <c r="BI73" s="140"/>
      <c r="BJ73" s="1373"/>
      <c r="BK73" s="1379"/>
      <c r="BL73" s="1380"/>
      <c r="BM73" s="1714">
        <v>16</v>
      </c>
      <c r="BN73" s="1715"/>
      <c r="BO73" s="1715"/>
      <c r="BP73" s="1716"/>
      <c r="BQ73" s="2174"/>
      <c r="BR73" s="2175"/>
      <c r="BS73" s="2175"/>
      <c r="BT73" s="101" t="s">
        <v>334</v>
      </c>
      <c r="BU73" s="140"/>
      <c r="BV73" s="1373"/>
    </row>
    <row r="74" spans="1:87" ht="14.1" customHeight="1">
      <c r="A74" s="66"/>
      <c r="B74" s="54"/>
      <c r="D74" s="2272"/>
      <c r="E74" s="2273"/>
      <c r="F74" s="2280"/>
      <c r="G74" s="2281"/>
      <c r="H74" s="2281"/>
      <c r="I74" s="2281"/>
      <c r="J74" s="2281"/>
      <c r="K74" s="2281"/>
      <c r="L74" s="2259"/>
      <c r="M74" s="2260"/>
      <c r="N74" s="2287"/>
      <c r="O74" s="2287"/>
      <c r="P74" s="2287"/>
      <c r="Q74" s="2287"/>
      <c r="R74" s="2287"/>
      <c r="S74" s="2287"/>
      <c r="T74" s="2287"/>
      <c r="U74" s="2264"/>
      <c r="V74" s="2264"/>
      <c r="W74" s="2264"/>
      <c r="X74" s="2264"/>
      <c r="Y74" s="2264"/>
      <c r="Z74" s="2264"/>
      <c r="AA74" s="2266"/>
      <c r="AB74" s="2266"/>
      <c r="AC74" s="2266"/>
      <c r="AD74" s="2267"/>
      <c r="AE74" s="2292"/>
      <c r="AF74" s="1868"/>
      <c r="AG74" s="1868"/>
      <c r="AH74" s="1869"/>
      <c r="AK74" s="580"/>
      <c r="AL74" s="552"/>
      <c r="AM74" s="589" t="s">
        <v>801</v>
      </c>
      <c r="AN74" s="2232" t="s">
        <v>1393</v>
      </c>
      <c r="AO74" s="2232"/>
      <c r="AP74" s="2232"/>
      <c r="AQ74" s="2232"/>
      <c r="AR74" s="2232"/>
      <c r="AS74" s="2232"/>
      <c r="AT74" s="2232"/>
      <c r="AU74" s="2232"/>
      <c r="AV74" s="2232"/>
      <c r="AW74" s="2232"/>
      <c r="AX74" s="1330"/>
      <c r="BA74" s="1714">
        <v>17</v>
      </c>
      <c r="BB74" s="1715"/>
      <c r="BC74" s="1715"/>
      <c r="BD74" s="1716"/>
      <c r="BE74" s="2230"/>
      <c r="BF74" s="2231"/>
      <c r="BG74" s="2231"/>
      <c r="BH74" s="101" t="s">
        <v>334</v>
      </c>
      <c r="BI74" s="1374"/>
      <c r="BJ74" s="1375"/>
      <c r="BK74" s="1379"/>
      <c r="BL74" s="1380"/>
      <c r="BM74" s="1714">
        <v>17</v>
      </c>
      <c r="BN74" s="1715"/>
      <c r="BO74" s="1715"/>
      <c r="BP74" s="1716"/>
      <c r="BQ74" s="2174"/>
      <c r="BR74" s="2175"/>
      <c r="BS74" s="2175"/>
      <c r="BT74" s="101" t="s">
        <v>334</v>
      </c>
      <c r="BU74" s="1374"/>
      <c r="BV74" s="1375"/>
    </row>
    <row r="75" spans="1:87" ht="14.1" customHeight="1">
      <c r="A75" s="66"/>
      <c r="B75" s="54"/>
      <c r="D75" s="2272"/>
      <c r="E75" s="2273"/>
      <c r="F75" s="2280"/>
      <c r="G75" s="2281"/>
      <c r="H75" s="2281"/>
      <c r="I75" s="2281"/>
      <c r="J75" s="2281"/>
      <c r="K75" s="2281"/>
      <c r="L75" s="2257" t="s">
        <v>801</v>
      </c>
      <c r="M75" s="2258"/>
      <c r="N75" s="2261" t="s">
        <v>798</v>
      </c>
      <c r="O75" s="2261"/>
      <c r="P75" s="2261"/>
      <c r="Q75" s="2261"/>
      <c r="R75" s="2261"/>
      <c r="S75" s="2261"/>
      <c r="T75" s="2261"/>
      <c r="U75" s="2263" t="s">
        <v>1739</v>
      </c>
      <c r="V75" s="2263"/>
      <c r="W75" s="2263"/>
      <c r="X75" s="2263"/>
      <c r="Y75" s="2263"/>
      <c r="Z75" s="2263"/>
      <c r="AA75" s="2265">
        <v>1</v>
      </c>
      <c r="AB75" s="2265"/>
      <c r="AC75" s="2265"/>
      <c r="AD75" s="2267" t="s">
        <v>13</v>
      </c>
      <c r="AE75" s="2292"/>
      <c r="AF75" s="1868"/>
      <c r="AG75" s="1868"/>
      <c r="AH75" s="1869"/>
      <c r="AK75" s="588"/>
      <c r="AL75" s="552"/>
      <c r="AM75" s="54"/>
      <c r="AN75" s="2232"/>
      <c r="AO75" s="2232"/>
      <c r="AP75" s="2232"/>
      <c r="AQ75" s="2232"/>
      <c r="AR75" s="2232"/>
      <c r="AS75" s="2232"/>
      <c r="AT75" s="2232"/>
      <c r="AU75" s="2232"/>
      <c r="AV75" s="2232"/>
      <c r="AW75" s="2232"/>
      <c r="AX75" s="117"/>
      <c r="BA75" s="1714">
        <v>18</v>
      </c>
      <c r="BB75" s="1715"/>
      <c r="BC75" s="1715"/>
      <c r="BD75" s="1716"/>
      <c r="BE75" s="2230"/>
      <c r="BF75" s="2231"/>
      <c r="BG75" s="2231"/>
      <c r="BH75" s="101" t="s">
        <v>334</v>
      </c>
      <c r="BI75" s="1374"/>
      <c r="BJ75" s="1375"/>
      <c r="BK75" s="1379"/>
      <c r="BL75" s="1380"/>
      <c r="BM75" s="1714">
        <v>18</v>
      </c>
      <c r="BN75" s="1715"/>
      <c r="BO75" s="1715"/>
      <c r="BP75" s="1716"/>
      <c r="BQ75" s="2174"/>
      <c r="BR75" s="2175"/>
      <c r="BS75" s="2175"/>
      <c r="BT75" s="101" t="s">
        <v>334</v>
      </c>
      <c r="BU75" s="1374"/>
      <c r="BV75" s="1375"/>
    </row>
    <row r="76" spans="1:87" ht="14.1" customHeight="1">
      <c r="A76" s="66"/>
      <c r="B76" s="54"/>
      <c r="D76" s="2272"/>
      <c r="E76" s="2273"/>
      <c r="F76" s="2280"/>
      <c r="G76" s="2281"/>
      <c r="H76" s="2281"/>
      <c r="I76" s="2281"/>
      <c r="J76" s="2281"/>
      <c r="K76" s="2281"/>
      <c r="L76" s="2259"/>
      <c r="M76" s="2260"/>
      <c r="N76" s="2262"/>
      <c r="O76" s="2262"/>
      <c r="P76" s="2262"/>
      <c r="Q76" s="2262"/>
      <c r="R76" s="2262"/>
      <c r="S76" s="2262"/>
      <c r="T76" s="2262"/>
      <c r="U76" s="2264"/>
      <c r="V76" s="2264"/>
      <c r="W76" s="2264"/>
      <c r="X76" s="2264"/>
      <c r="Y76" s="2264"/>
      <c r="Z76" s="2264"/>
      <c r="AA76" s="2266"/>
      <c r="AB76" s="2266"/>
      <c r="AC76" s="2266"/>
      <c r="AD76" s="2267"/>
      <c r="AE76" s="2292"/>
      <c r="AF76" s="1868"/>
      <c r="AG76" s="1868"/>
      <c r="AH76" s="1869"/>
      <c r="AK76" s="588"/>
      <c r="AL76" s="552"/>
      <c r="AN76" s="2232"/>
      <c r="AO76" s="2232"/>
      <c r="AP76" s="2232"/>
      <c r="AQ76" s="2232"/>
      <c r="AR76" s="2232"/>
      <c r="AS76" s="2232"/>
      <c r="AT76" s="2232"/>
      <c r="AU76" s="2232"/>
      <c r="AV76" s="2232"/>
      <c r="AW76" s="2232"/>
      <c r="AX76" s="117"/>
      <c r="BA76" s="1714">
        <v>19</v>
      </c>
      <c r="BB76" s="1715"/>
      <c r="BC76" s="1715"/>
      <c r="BD76" s="1716"/>
      <c r="BE76" s="2230"/>
      <c r="BF76" s="2231"/>
      <c r="BG76" s="2231"/>
      <c r="BH76" s="101" t="s">
        <v>334</v>
      </c>
      <c r="BI76" s="1374"/>
      <c r="BJ76" s="1375"/>
      <c r="BK76" s="1379"/>
      <c r="BL76" s="1380"/>
      <c r="BM76" s="1714">
        <v>19</v>
      </c>
      <c r="BN76" s="1715"/>
      <c r="BO76" s="1715"/>
      <c r="BP76" s="1716"/>
      <c r="BQ76" s="2174"/>
      <c r="BR76" s="2175"/>
      <c r="BS76" s="2175"/>
      <c r="BT76" s="101" t="s">
        <v>334</v>
      </c>
      <c r="BU76" s="1374"/>
      <c r="BV76" s="1375"/>
    </row>
    <row r="77" spans="1:87" ht="14.1" customHeight="1">
      <c r="A77" s="66"/>
      <c r="B77" s="54"/>
      <c r="D77" s="2272"/>
      <c r="E77" s="2273"/>
      <c r="F77" s="2280"/>
      <c r="G77" s="2281"/>
      <c r="H77" s="2281"/>
      <c r="I77" s="2281"/>
      <c r="J77" s="2281"/>
      <c r="K77" s="2281"/>
      <c r="L77" s="2245" t="s">
        <v>1251</v>
      </c>
      <c r="M77" s="2246"/>
      <c r="N77" s="2249" t="s">
        <v>799</v>
      </c>
      <c r="O77" s="2249"/>
      <c r="P77" s="2249"/>
      <c r="Q77" s="2249"/>
      <c r="R77" s="2249"/>
      <c r="S77" s="2249"/>
      <c r="T77" s="2249"/>
      <c r="U77" s="2251" t="s">
        <v>754</v>
      </c>
      <c r="V77" s="2251"/>
      <c r="W77" s="2251"/>
      <c r="X77" s="2251"/>
      <c r="Y77" s="2251"/>
      <c r="Z77" s="2251"/>
      <c r="AA77" s="2253">
        <v>1</v>
      </c>
      <c r="AB77" s="2253"/>
      <c r="AC77" s="2253"/>
      <c r="AD77" s="2255" t="s">
        <v>13</v>
      </c>
      <c r="AE77" s="2292"/>
      <c r="AF77" s="1868"/>
      <c r="AG77" s="1868"/>
      <c r="AH77" s="1869"/>
      <c r="AK77" s="588"/>
      <c r="AL77" s="552"/>
      <c r="AM77" s="593" t="s">
        <v>1253</v>
      </c>
      <c r="AN77" s="1566" t="s">
        <v>1645</v>
      </c>
      <c r="AO77" s="1566"/>
      <c r="AP77" s="1566"/>
      <c r="AQ77" s="1566"/>
      <c r="AR77" s="1566"/>
      <c r="AS77" s="1566"/>
      <c r="AT77" s="1566"/>
      <c r="AU77" s="1566"/>
      <c r="AV77" s="1566"/>
      <c r="AW77" s="1566"/>
      <c r="AX77" s="1347"/>
      <c r="BA77" s="1714">
        <v>20</v>
      </c>
      <c r="BB77" s="1715"/>
      <c r="BC77" s="1715"/>
      <c r="BD77" s="1716"/>
      <c r="BE77" s="2230"/>
      <c r="BF77" s="2231"/>
      <c r="BG77" s="2231"/>
      <c r="BH77" s="101" t="s">
        <v>334</v>
      </c>
      <c r="BI77" s="1374"/>
      <c r="BJ77" s="1375"/>
      <c r="BK77" s="1382"/>
      <c r="BL77" s="1383"/>
      <c r="BM77" s="1714">
        <v>20</v>
      </c>
      <c r="BN77" s="1715"/>
      <c r="BO77" s="1715"/>
      <c r="BP77" s="1716"/>
      <c r="BQ77" s="2174"/>
      <c r="BR77" s="2175"/>
      <c r="BS77" s="2175"/>
      <c r="BT77" s="101" t="s">
        <v>334</v>
      </c>
      <c r="BU77" s="1374"/>
      <c r="BV77" s="1375"/>
    </row>
    <row r="78" spans="1:87" ht="9.9499999999999993" customHeight="1" thickBot="1">
      <c r="A78" s="66"/>
      <c r="B78" s="54"/>
      <c r="D78" s="2272"/>
      <c r="E78" s="2273"/>
      <c r="F78" s="2282"/>
      <c r="G78" s="2283"/>
      <c r="H78" s="2283"/>
      <c r="I78" s="2283"/>
      <c r="J78" s="2283"/>
      <c r="K78" s="2283"/>
      <c r="L78" s="2247"/>
      <c r="M78" s="2248"/>
      <c r="N78" s="2250"/>
      <c r="O78" s="2250"/>
      <c r="P78" s="2250"/>
      <c r="Q78" s="2250"/>
      <c r="R78" s="2250"/>
      <c r="S78" s="2250"/>
      <c r="T78" s="2250"/>
      <c r="U78" s="2252"/>
      <c r="V78" s="2252"/>
      <c r="W78" s="2252"/>
      <c r="X78" s="2252"/>
      <c r="Y78" s="2252"/>
      <c r="Z78" s="2252"/>
      <c r="AA78" s="2254"/>
      <c r="AB78" s="2254"/>
      <c r="AC78" s="2254"/>
      <c r="AD78" s="2256"/>
      <c r="AE78" s="2293"/>
      <c r="AF78" s="2294"/>
      <c r="AG78" s="2294"/>
      <c r="AH78" s="2295"/>
      <c r="AK78" s="588"/>
      <c r="AL78" s="594"/>
      <c r="AN78" s="1566"/>
      <c r="AO78" s="1566"/>
      <c r="AP78" s="1566"/>
      <c r="AQ78" s="1566"/>
      <c r="AR78" s="1566"/>
      <c r="AS78" s="1566"/>
      <c r="AT78" s="1566"/>
      <c r="AU78" s="1566"/>
      <c r="AV78" s="1566"/>
      <c r="AW78" s="1566"/>
      <c r="AX78" s="1330"/>
      <c r="AY78" s="1049"/>
      <c r="AZ78" s="1049"/>
      <c r="BA78" s="1049"/>
      <c r="BY78" s="67"/>
    </row>
    <row r="79" spans="1:87" ht="14.1" customHeight="1">
      <c r="A79" s="66"/>
      <c r="B79" s="54"/>
      <c r="D79" s="2272"/>
      <c r="E79" s="2273"/>
      <c r="F79" s="2233" t="s">
        <v>145</v>
      </c>
      <c r="G79" s="2234"/>
      <c r="H79" s="2234"/>
      <c r="I79" s="2234"/>
      <c r="J79" s="2234"/>
      <c r="K79" s="2235"/>
      <c r="L79" s="2237"/>
      <c r="M79" s="1868"/>
      <c r="N79" s="1868"/>
      <c r="O79" s="1868"/>
      <c r="P79" s="1868"/>
      <c r="Q79" s="1868"/>
      <c r="R79" s="1868"/>
      <c r="S79" s="1868"/>
      <c r="T79" s="1868"/>
      <c r="U79" s="1868"/>
      <c r="V79" s="2240" t="s">
        <v>61</v>
      </c>
      <c r="W79" s="2240"/>
      <c r="X79" s="2240"/>
      <c r="Y79" s="2240"/>
      <c r="Z79" s="2240"/>
      <c r="AA79" s="2242" t="str">
        <f>IF(P71=0,"",SUM(AA71:AC78))</f>
        <v/>
      </c>
      <c r="AB79" s="2242"/>
      <c r="AC79" s="2242"/>
      <c r="AD79" s="2243" t="s">
        <v>13</v>
      </c>
      <c r="AE79" s="597"/>
      <c r="AF79" s="598"/>
      <c r="AG79" s="598"/>
      <c r="AH79" s="599"/>
      <c r="AK79" s="580"/>
      <c r="AL79" s="595"/>
      <c r="AM79" s="596"/>
      <c r="AN79" s="1566"/>
      <c r="AO79" s="1566"/>
      <c r="AP79" s="1566"/>
      <c r="AQ79" s="1566"/>
      <c r="AR79" s="1566"/>
      <c r="AS79" s="1566"/>
      <c r="AT79" s="1566"/>
      <c r="AU79" s="1566"/>
      <c r="AV79" s="1566"/>
      <c r="AW79" s="1566"/>
      <c r="AX79" s="1330"/>
      <c r="AY79" s="751"/>
      <c r="AZ79" s="751"/>
      <c r="BA79" s="751"/>
      <c r="BY79" s="553"/>
      <c r="BZ79" s="67"/>
      <c r="CF79" s="1384"/>
      <c r="CG79" s="1384"/>
      <c r="CH79" s="1385"/>
      <c r="CI79" s="1385"/>
    </row>
    <row r="80" spans="1:87" ht="14.1" customHeight="1">
      <c r="A80" s="66"/>
      <c r="B80" s="54"/>
      <c r="D80" s="2274"/>
      <c r="E80" s="2275"/>
      <c r="F80" s="1588"/>
      <c r="G80" s="1589"/>
      <c r="H80" s="1589"/>
      <c r="I80" s="1589"/>
      <c r="J80" s="1589"/>
      <c r="K80" s="2236"/>
      <c r="L80" s="2238"/>
      <c r="M80" s="2239"/>
      <c r="N80" s="2239"/>
      <c r="O80" s="2239"/>
      <c r="P80" s="2239"/>
      <c r="Q80" s="2239"/>
      <c r="R80" s="2239"/>
      <c r="S80" s="2239"/>
      <c r="T80" s="2239"/>
      <c r="U80" s="2239"/>
      <c r="V80" s="2241"/>
      <c r="W80" s="2241"/>
      <c r="X80" s="2241"/>
      <c r="Y80" s="2241"/>
      <c r="Z80" s="2241"/>
      <c r="AA80" s="2219"/>
      <c r="AB80" s="2219"/>
      <c r="AC80" s="2219"/>
      <c r="AD80" s="2244"/>
      <c r="AE80" s="600"/>
      <c r="AF80" s="601"/>
      <c r="AG80" s="601"/>
      <c r="AH80" s="602"/>
      <c r="AK80" s="580"/>
      <c r="AL80" s="552" t="s">
        <v>127</v>
      </c>
      <c r="AM80" s="1812" t="s">
        <v>1430</v>
      </c>
      <c r="AN80" s="1812"/>
      <c r="AO80" s="1812"/>
      <c r="AP80" s="1812"/>
      <c r="AQ80" s="1812"/>
      <c r="AR80" s="1812"/>
      <c r="AS80" s="1812"/>
      <c r="AT80" s="1812"/>
      <c r="AU80" s="1812"/>
      <c r="AV80" s="1812"/>
      <c r="AW80" s="1812"/>
      <c r="AX80" s="1386"/>
      <c r="AY80" s="1049"/>
      <c r="AZ80" s="1049"/>
      <c r="BA80" s="1049"/>
      <c r="BY80" s="67"/>
      <c r="CF80" s="1384"/>
      <c r="CG80" s="1384"/>
      <c r="CH80" s="1385"/>
      <c r="CI80" s="1385"/>
    </row>
    <row r="81" spans="1:87" ht="9.9499999999999993" customHeight="1">
      <c r="A81" s="66"/>
      <c r="B81" s="54"/>
      <c r="AH81" s="604"/>
      <c r="AI81" s="604"/>
      <c r="AJ81" s="604"/>
      <c r="AK81" s="118"/>
      <c r="AL81" s="603"/>
      <c r="AM81" s="1812"/>
      <c r="AN81" s="1812"/>
      <c r="AO81" s="1812"/>
      <c r="AP81" s="1812"/>
      <c r="AQ81" s="1812"/>
      <c r="AR81" s="1812"/>
      <c r="AS81" s="1812"/>
      <c r="AT81" s="1812"/>
      <c r="AU81" s="1812"/>
      <c r="AV81" s="1812"/>
      <c r="AW81" s="1812"/>
      <c r="AX81" s="670"/>
      <c r="AY81" s="751"/>
      <c r="AZ81" s="751"/>
      <c r="BA81" s="751"/>
      <c r="BY81" s="67"/>
      <c r="CF81" s="1384"/>
      <c r="CG81" s="1384"/>
      <c r="CH81" s="1385"/>
      <c r="CI81" s="1385"/>
    </row>
    <row r="82" spans="1:87" ht="14.1" customHeight="1">
      <c r="A82" s="66"/>
      <c r="B82" s="54"/>
      <c r="C82" s="580" t="s">
        <v>313</v>
      </c>
      <c r="D82" s="2083" t="s">
        <v>760</v>
      </c>
      <c r="E82" s="2083"/>
      <c r="F82" s="2083"/>
      <c r="G82" s="2083"/>
      <c r="H82" s="2083"/>
      <c r="I82" s="2083"/>
      <c r="J82" s="2083"/>
      <c r="K82" s="2083"/>
      <c r="L82" s="2083"/>
      <c r="M82" s="2083"/>
      <c r="N82" s="2083"/>
      <c r="O82" s="2083"/>
      <c r="P82" s="2083"/>
      <c r="Q82" s="2083"/>
      <c r="R82" s="2083"/>
      <c r="S82" s="2083"/>
      <c r="T82" s="2083"/>
      <c r="U82" s="2083"/>
      <c r="V82" s="2083"/>
      <c r="W82" s="2083"/>
      <c r="X82" s="2083"/>
      <c r="Y82" s="2083"/>
      <c r="Z82" s="2083"/>
      <c r="AA82" s="2083"/>
      <c r="AB82" s="2083"/>
      <c r="AC82" s="2083"/>
      <c r="AD82" s="2083"/>
      <c r="AE82" s="2083"/>
      <c r="AF82" s="2083"/>
      <c r="AG82" s="2083"/>
      <c r="AH82" s="2083"/>
      <c r="AI82" s="2083"/>
      <c r="AJ82" s="2083"/>
      <c r="AK82" s="118"/>
      <c r="AL82" s="603"/>
      <c r="AM82" s="1812"/>
      <c r="AN82" s="1812"/>
      <c r="AO82" s="1812"/>
      <c r="AP82" s="1812"/>
      <c r="AQ82" s="1812"/>
      <c r="AR82" s="1812"/>
      <c r="AS82" s="1812"/>
      <c r="AT82" s="1812"/>
      <c r="AU82" s="1812"/>
      <c r="AV82" s="1812"/>
      <c r="AW82" s="1812"/>
      <c r="AX82" s="670"/>
      <c r="AY82" s="751"/>
      <c r="AZ82" s="751"/>
      <c r="BA82" s="751"/>
      <c r="BY82" s="67"/>
      <c r="CF82" s="1384"/>
      <c r="CG82" s="1384"/>
      <c r="CH82" s="1385"/>
      <c r="CI82" s="1385"/>
    </row>
    <row r="83" spans="1:87" ht="14.1" customHeight="1">
      <c r="A83" s="66"/>
      <c r="B83" s="54"/>
      <c r="AK83" s="580"/>
      <c r="AL83" s="603"/>
      <c r="AM83" s="1812" t="s">
        <v>1431</v>
      </c>
      <c r="AN83" s="1812"/>
      <c r="AO83" s="1812"/>
      <c r="AP83" s="1812"/>
      <c r="AQ83" s="1812"/>
      <c r="AR83" s="1812"/>
      <c r="AS83" s="1812"/>
      <c r="AT83" s="1812"/>
      <c r="AU83" s="1812"/>
      <c r="AV83" s="1812"/>
      <c r="AW83" s="1812"/>
      <c r="AX83" s="670"/>
      <c r="AY83" s="1049"/>
      <c r="AZ83" s="1049"/>
      <c r="BA83" s="1049"/>
      <c r="BY83" s="67"/>
      <c r="CF83" s="1384"/>
      <c r="CG83" s="1384"/>
      <c r="CH83" s="1385"/>
      <c r="CI83" s="1385"/>
    </row>
    <row r="84" spans="1:87" ht="14.1" customHeight="1">
      <c r="A84" s="66"/>
      <c r="B84" s="54"/>
      <c r="C84" s="580" t="s">
        <v>1539</v>
      </c>
      <c r="D84" s="2083" t="s">
        <v>761</v>
      </c>
      <c r="E84" s="2083"/>
      <c r="F84" s="2083"/>
      <c r="G84" s="2083"/>
      <c r="H84" s="2083"/>
      <c r="I84" s="2083"/>
      <c r="J84" s="2083"/>
      <c r="K84" s="2083"/>
      <c r="L84" s="2083"/>
      <c r="M84" s="2083"/>
      <c r="N84" s="2083"/>
      <c r="O84" s="2083"/>
      <c r="P84" s="2083"/>
      <c r="Q84" s="2083"/>
      <c r="R84" s="2083"/>
      <c r="S84" s="2083"/>
      <c r="T84" s="2083"/>
      <c r="U84" s="2083"/>
      <c r="V84" s="2083"/>
      <c r="W84" s="2083"/>
      <c r="X84" s="2083"/>
      <c r="Y84" s="2083"/>
      <c r="Z84" s="2083"/>
      <c r="AA84" s="2083"/>
      <c r="AB84" s="2083"/>
      <c r="AC84" s="2083"/>
      <c r="AD84" s="2083"/>
      <c r="AE84" s="2083"/>
      <c r="AF84" s="2083"/>
      <c r="AG84" s="2083"/>
      <c r="AH84" s="2083"/>
      <c r="AI84" s="2083"/>
      <c r="AJ84" s="2083"/>
      <c r="AK84" s="54"/>
      <c r="AL84" s="603"/>
      <c r="AM84" s="1812"/>
      <c r="AN84" s="1812"/>
      <c r="AO84" s="1812"/>
      <c r="AP84" s="1812"/>
      <c r="AQ84" s="1812"/>
      <c r="AR84" s="1812"/>
      <c r="AS84" s="1812"/>
      <c r="AT84" s="1812"/>
      <c r="AU84" s="1812"/>
      <c r="AV84" s="1812"/>
      <c r="AW84" s="1812"/>
      <c r="AX84" s="670"/>
      <c r="AY84" s="1387"/>
      <c r="AZ84" s="1387"/>
      <c r="BA84" s="1387"/>
      <c r="BY84" s="553"/>
      <c r="BZ84" s="67"/>
      <c r="CF84" s="1384"/>
      <c r="CG84" s="1384"/>
      <c r="CH84" s="1385"/>
      <c r="CI84" s="1385"/>
    </row>
    <row r="85" spans="1:87" ht="14.1" customHeight="1">
      <c r="A85" s="66"/>
      <c r="B85" s="54"/>
      <c r="AL85" s="605" t="s">
        <v>469</v>
      </c>
      <c r="AM85" s="1812" t="s">
        <v>114</v>
      </c>
      <c r="AN85" s="1812"/>
      <c r="AO85" s="1812"/>
      <c r="AP85" s="1812"/>
      <c r="AQ85" s="1812"/>
      <c r="AR85" s="1812"/>
      <c r="AS85" s="1812"/>
      <c r="AT85" s="1812"/>
      <c r="AU85" s="1812"/>
      <c r="AV85" s="1812"/>
      <c r="AW85" s="1812"/>
      <c r="AX85" s="670"/>
      <c r="AY85" s="1388"/>
      <c r="BY85" s="67"/>
      <c r="CF85" s="1384"/>
      <c r="CG85" s="1384"/>
      <c r="CH85" s="1385"/>
      <c r="CI85" s="1385"/>
    </row>
    <row r="86" spans="1:87" ht="14.1" customHeight="1">
      <c r="A86" s="537"/>
      <c r="C86" s="580" t="s">
        <v>1539</v>
      </c>
      <c r="D86" s="2268" t="s">
        <v>1634</v>
      </c>
      <c r="E86" s="2268"/>
      <c r="F86" s="2268"/>
      <c r="G86" s="2268"/>
      <c r="H86" s="2268"/>
      <c r="I86" s="2268"/>
      <c r="J86" s="2268"/>
      <c r="K86" s="2268"/>
      <c r="L86" s="2268"/>
      <c r="M86" s="2268"/>
      <c r="N86" s="2268"/>
      <c r="O86" s="2268"/>
      <c r="P86" s="2268"/>
      <c r="Q86" s="2268"/>
      <c r="R86" s="2268"/>
      <c r="S86" s="2268"/>
      <c r="T86" s="2268"/>
      <c r="U86" s="2268"/>
      <c r="V86" s="2268"/>
      <c r="W86" s="2268"/>
      <c r="X86" s="2268"/>
      <c r="Y86" s="2268"/>
      <c r="Z86" s="2268"/>
      <c r="AA86" s="2268"/>
      <c r="AB86" s="2268"/>
      <c r="AC86" s="2268"/>
      <c r="AD86" s="2268"/>
      <c r="AE86" s="2268"/>
      <c r="AF86" s="2268"/>
      <c r="AG86" s="54"/>
      <c r="AH86" s="54"/>
      <c r="AI86" s="54"/>
      <c r="AJ86" s="54"/>
      <c r="AK86" s="607"/>
      <c r="AL86" s="63"/>
      <c r="AM86" s="1812"/>
      <c r="AN86" s="1812"/>
      <c r="AO86" s="1812"/>
      <c r="AP86" s="1812"/>
      <c r="AQ86" s="1812"/>
      <c r="AR86" s="1812"/>
      <c r="AS86" s="1812"/>
      <c r="AT86" s="1812"/>
      <c r="AU86" s="1812"/>
      <c r="AV86" s="1812"/>
      <c r="AW86" s="1812"/>
      <c r="AX86" s="670"/>
      <c r="AY86" s="1388"/>
      <c r="BY86" s="67"/>
      <c r="CI86" s="1389"/>
    </row>
    <row r="87" spans="1:87" ht="14.1" customHeight="1">
      <c r="A87" s="537"/>
      <c r="D87" s="2268"/>
      <c r="E87" s="2268"/>
      <c r="F87" s="2268"/>
      <c r="G87" s="2268"/>
      <c r="H87" s="2268"/>
      <c r="I87" s="2268"/>
      <c r="J87" s="2268"/>
      <c r="K87" s="2268"/>
      <c r="L87" s="2268"/>
      <c r="M87" s="2268"/>
      <c r="N87" s="2268"/>
      <c r="O87" s="2268"/>
      <c r="P87" s="2268"/>
      <c r="Q87" s="2268"/>
      <c r="R87" s="2268"/>
      <c r="S87" s="2268"/>
      <c r="T87" s="2268"/>
      <c r="U87" s="2268"/>
      <c r="V87" s="2268"/>
      <c r="W87" s="2268"/>
      <c r="X87" s="2268"/>
      <c r="Y87" s="2268"/>
      <c r="Z87" s="2268"/>
      <c r="AA87" s="2268"/>
      <c r="AB87" s="2268"/>
      <c r="AC87" s="2268"/>
      <c r="AD87" s="2268"/>
      <c r="AE87" s="2268"/>
      <c r="AF87" s="2268"/>
      <c r="AK87" s="607"/>
      <c r="AL87" s="606" t="s">
        <v>127</v>
      </c>
      <c r="AM87" s="2269" t="s">
        <v>1422</v>
      </c>
      <c r="AN87" s="2269"/>
      <c r="AO87" s="2269"/>
      <c r="AP87" s="2269"/>
      <c r="AQ87" s="2269"/>
      <c r="AR87" s="2269"/>
      <c r="AS87" s="2269"/>
      <c r="AT87" s="2269"/>
      <c r="AU87" s="2269"/>
      <c r="AV87" s="2269"/>
      <c r="AW87" s="2269"/>
      <c r="AX87" s="1347"/>
      <c r="AY87" s="1388"/>
      <c r="BY87" s="67"/>
    </row>
    <row r="88" spans="1:87" ht="14.1" customHeight="1">
      <c r="A88" s="537"/>
      <c r="AL88" s="606" t="s">
        <v>127</v>
      </c>
      <c r="AM88" s="2269" t="s">
        <v>1679</v>
      </c>
      <c r="AN88" s="2269"/>
      <c r="AO88" s="2269"/>
      <c r="AP88" s="2269"/>
      <c r="AQ88" s="2269"/>
      <c r="AR88" s="2269"/>
      <c r="AS88" s="2269"/>
      <c r="AT88" s="2269"/>
      <c r="AU88" s="2269"/>
      <c r="AV88" s="2269"/>
      <c r="AW88" s="2269"/>
      <c r="AX88" s="1330"/>
      <c r="AY88" s="1388"/>
      <c r="BY88" s="67"/>
    </row>
    <row r="89" spans="1:87" ht="14.1" customHeight="1" thickBot="1">
      <c r="A89" s="1390"/>
      <c r="B89" s="1391"/>
      <c r="C89" s="1391"/>
      <c r="D89" s="1391"/>
      <c r="E89" s="1391"/>
      <c r="F89" s="1391"/>
      <c r="G89" s="1391"/>
      <c r="H89" s="1391"/>
      <c r="I89" s="1391"/>
      <c r="J89" s="1391"/>
      <c r="K89" s="1391"/>
      <c r="L89" s="1391"/>
      <c r="M89" s="1391"/>
      <c r="N89" s="1391"/>
      <c r="O89" s="1391"/>
      <c r="P89" s="1391"/>
      <c r="Q89" s="1391"/>
      <c r="R89" s="1391"/>
      <c r="S89" s="1391"/>
      <c r="T89" s="1391"/>
      <c r="U89" s="1391"/>
      <c r="V89" s="1391"/>
      <c r="W89" s="1391"/>
      <c r="X89" s="1391"/>
      <c r="Y89" s="1391"/>
      <c r="Z89" s="1391"/>
      <c r="AA89" s="1391"/>
      <c r="AB89" s="1391"/>
      <c r="AC89" s="1391"/>
      <c r="AD89" s="1391"/>
      <c r="AE89" s="1391"/>
      <c r="AF89" s="1391"/>
      <c r="AG89" s="1319"/>
      <c r="AH89" s="1319"/>
      <c r="AI89" s="1319"/>
      <c r="AJ89" s="1391"/>
      <c r="AK89" s="1391"/>
      <c r="AL89" s="1412"/>
      <c r="AM89" s="1393"/>
      <c r="AN89" s="1391"/>
      <c r="AO89" s="1391"/>
      <c r="AP89" s="1391"/>
      <c r="AQ89" s="1391"/>
      <c r="AR89" s="1391"/>
      <c r="AS89" s="1391"/>
      <c r="AT89" s="1391"/>
      <c r="AU89" s="1391"/>
      <c r="AV89" s="1391"/>
      <c r="AW89" s="1391"/>
      <c r="AX89" s="1394"/>
      <c r="AY89" s="1388"/>
      <c r="BY89" s="67"/>
    </row>
    <row r="90" spans="1:87" ht="14.1" customHeight="1">
      <c r="AY90" s="1388"/>
      <c r="BY90" s="67"/>
    </row>
    <row r="91" spans="1:87" ht="14.1" customHeight="1">
      <c r="AY91" s="1388"/>
      <c r="BY91" s="67"/>
    </row>
    <row r="92" spans="1:87" ht="14.1" customHeight="1">
      <c r="BY92" s="553"/>
      <c r="BZ92" s="67"/>
    </row>
    <row r="93" spans="1:87" ht="14.1" customHeight="1">
      <c r="BY93" s="553"/>
      <c r="BZ93" s="67"/>
    </row>
    <row r="94" spans="1:87" ht="14.1" customHeight="1">
      <c r="BY94" s="67"/>
    </row>
    <row r="95" spans="1:87" ht="14.1" customHeight="1">
      <c r="AY95" s="1395"/>
      <c r="BY95" s="67"/>
    </row>
    <row r="96" spans="1:87" ht="14.1" customHeight="1">
      <c r="AY96" s="1395"/>
      <c r="BY96" s="67"/>
    </row>
    <row r="97" spans="51:104" ht="14.1" customHeight="1">
      <c r="AY97" s="1395"/>
      <c r="BY97" s="67"/>
    </row>
    <row r="98" spans="51:104" ht="14.1" customHeight="1">
      <c r="AY98" s="1395"/>
      <c r="BY98" s="553"/>
      <c r="BZ98" s="67"/>
    </row>
    <row r="99" spans="51:104" ht="14.1" customHeight="1">
      <c r="BY99" s="67"/>
    </row>
    <row r="100" spans="51:104" ht="14.1" customHeight="1">
      <c r="BY100" s="67"/>
    </row>
    <row r="101" spans="51:104" ht="14.1" customHeight="1">
      <c r="BY101" s="67"/>
    </row>
    <row r="102" spans="51:104" ht="14.1" customHeight="1">
      <c r="BY102" s="67"/>
    </row>
    <row r="103" spans="51:104" ht="14.1" customHeight="1">
      <c r="BY103" s="553"/>
      <c r="BZ103" s="67"/>
    </row>
    <row r="104" spans="51:104" ht="14.1" customHeight="1">
      <c r="BY104" s="67"/>
    </row>
    <row r="105" spans="51:104" ht="14.1" customHeight="1">
      <c r="BY105" s="67"/>
    </row>
    <row r="106" spans="51:104" ht="14.1" customHeight="1">
      <c r="BY106" s="67"/>
    </row>
    <row r="107" spans="51:104" ht="14.1" customHeight="1">
      <c r="BY107" s="67"/>
    </row>
    <row r="108" spans="51:104" ht="14.1" customHeight="1">
      <c r="BY108" s="553"/>
      <c r="BZ108" s="67"/>
    </row>
    <row r="109" spans="51:104" ht="14.1" customHeight="1">
      <c r="BY109" s="67"/>
    </row>
    <row r="110" spans="51:104" ht="14.1" customHeight="1">
      <c r="BY110" s="67"/>
      <c r="CN110" s="1325"/>
      <c r="CO110" s="1325"/>
      <c r="CP110" s="1325"/>
      <c r="CX110" s="1321"/>
      <c r="CY110" s="1321"/>
      <c r="CZ110" s="1321"/>
    </row>
    <row r="111" spans="51:104" ht="14.1" customHeight="1">
      <c r="BY111" s="67"/>
      <c r="CN111" s="1325"/>
      <c r="CO111" s="1325"/>
      <c r="CP111" s="1325"/>
      <c r="CQ111" s="1325"/>
      <c r="CR111" s="1325"/>
      <c r="CV111" s="1396"/>
      <c r="CW111" s="1396"/>
      <c r="CX111" s="1321"/>
      <c r="CY111" s="1321"/>
      <c r="CZ111" s="1321"/>
    </row>
    <row r="112" spans="51:104" ht="14.1" customHeight="1">
      <c r="BY112" s="67"/>
      <c r="CS112" s="1325"/>
      <c r="CT112" s="1325"/>
      <c r="CU112" s="1325"/>
      <c r="CV112" s="1396"/>
      <c r="CW112" s="1396"/>
      <c r="CX112" s="1321"/>
      <c r="CY112" s="1321"/>
      <c r="CZ112" s="1321"/>
    </row>
    <row r="113" spans="61:106" ht="14.1" customHeight="1">
      <c r="BX113" s="650"/>
      <c r="BY113" s="553"/>
      <c r="BZ113" s="67"/>
    </row>
    <row r="114" spans="61:106" ht="14.1" customHeight="1">
      <c r="BI114" s="1397"/>
      <c r="BJ114" s="1397"/>
      <c r="BK114" s="1397"/>
      <c r="BL114" s="650"/>
      <c r="BM114" s="67"/>
      <c r="BU114" s="850"/>
      <c r="BV114" s="850"/>
      <c r="BW114" s="850"/>
      <c r="BX114" s="650"/>
      <c r="BY114" s="67"/>
      <c r="CN114" s="1398"/>
      <c r="CO114" s="1398"/>
      <c r="CP114" s="1398"/>
      <c r="CQ114" s="1398"/>
    </row>
    <row r="115" spans="61:106">
      <c r="BI115" s="1397"/>
      <c r="BJ115" s="1397"/>
      <c r="BK115" s="1397"/>
      <c r="BL115" s="650"/>
      <c r="BM115" s="67"/>
      <c r="BU115" s="850"/>
      <c r="BV115" s="850"/>
      <c r="BW115" s="850"/>
      <c r="BX115" s="650"/>
      <c r="BY115" s="67"/>
    </row>
    <row r="116" spans="61:106">
      <c r="BI116" s="1397"/>
      <c r="BJ116" s="1397"/>
      <c r="BK116" s="1397"/>
      <c r="BL116" s="650"/>
      <c r="BM116" s="67"/>
      <c r="BU116" s="850"/>
      <c r="BV116" s="850"/>
      <c r="BW116" s="850"/>
      <c r="BX116" s="650"/>
      <c r="BY116" s="67"/>
      <c r="CN116" s="553"/>
      <c r="CO116" s="553"/>
      <c r="CP116" s="553"/>
      <c r="CQ116" s="553"/>
      <c r="CR116" s="553"/>
    </row>
    <row r="117" spans="61:106">
      <c r="BI117" s="1397"/>
      <c r="BJ117" s="1397"/>
      <c r="BK117" s="1397"/>
      <c r="BL117" s="650"/>
      <c r="BM117" s="67"/>
      <c r="BU117" s="850"/>
      <c r="BV117" s="850"/>
      <c r="BW117" s="850"/>
      <c r="BX117" s="650"/>
      <c r="BY117" s="67"/>
      <c r="CS117" s="553"/>
      <c r="CT117" s="553"/>
      <c r="CU117" s="553"/>
      <c r="CV117" s="553"/>
      <c r="CW117" s="553"/>
      <c r="CX117" s="553"/>
    </row>
    <row r="118" spans="61:106" ht="12" customHeight="1">
      <c r="BI118" s="1397"/>
      <c r="BJ118" s="1397"/>
      <c r="BK118" s="1397"/>
      <c r="BL118" s="650"/>
      <c r="BM118" s="553"/>
      <c r="BN118" s="67"/>
      <c r="BU118" s="850"/>
      <c r="BV118" s="850"/>
      <c r="BW118" s="850"/>
      <c r="BX118" s="650"/>
      <c r="BY118" s="553"/>
      <c r="BZ118" s="67"/>
    </row>
    <row r="119" spans="61:106">
      <c r="BI119" s="1397"/>
      <c r="BJ119" s="1397"/>
      <c r="BK119" s="1397"/>
      <c r="BL119" s="650"/>
      <c r="BM119" s="67"/>
      <c r="BU119" s="850"/>
      <c r="BV119" s="850"/>
      <c r="BW119" s="850"/>
      <c r="BX119" s="650"/>
      <c r="BY119" s="67"/>
    </row>
    <row r="120" spans="61:106">
      <c r="BI120" s="1397"/>
      <c r="BJ120" s="1397"/>
      <c r="BK120" s="1397"/>
      <c r="BL120" s="650"/>
      <c r="BM120" s="67"/>
      <c r="BU120" s="850"/>
      <c r="BV120" s="850"/>
      <c r="BW120" s="850"/>
      <c r="BX120" s="650"/>
      <c r="BY120" s="67"/>
      <c r="CN120" s="1398"/>
      <c r="CO120" s="1398"/>
      <c r="CP120" s="1398"/>
      <c r="CQ120" s="1398"/>
      <c r="CR120" s="1398"/>
    </row>
    <row r="121" spans="61:106" ht="13.5">
      <c r="BI121" s="1397"/>
      <c r="BJ121" s="1397"/>
      <c r="BK121" s="1397"/>
      <c r="BL121" s="650"/>
      <c r="BM121" s="67"/>
      <c r="BU121" s="850"/>
      <c r="BV121" s="850"/>
      <c r="BW121" s="850"/>
      <c r="BX121" s="650"/>
      <c r="BY121" s="67"/>
      <c r="CN121" s="1398"/>
      <c r="CO121" s="1398"/>
      <c r="CP121" s="1398"/>
      <c r="CQ121" s="1398"/>
      <c r="CR121" s="1398"/>
      <c r="CS121" s="1398"/>
      <c r="CT121" s="1398"/>
      <c r="CU121" s="1398"/>
      <c r="CV121" s="1399"/>
      <c r="CW121" s="1399"/>
      <c r="CX121" s="1320"/>
      <c r="CY121" s="1400"/>
      <c r="CZ121" s="1400"/>
      <c r="DA121" s="1400"/>
      <c r="DB121" s="1400"/>
    </row>
    <row r="122" spans="61:106" ht="13.5" customHeight="1">
      <c r="BI122" s="1397"/>
      <c r="BJ122" s="1397"/>
      <c r="BK122" s="1397"/>
      <c r="BL122" s="650"/>
      <c r="BM122" s="67"/>
      <c r="BU122" s="850"/>
      <c r="BV122" s="850"/>
      <c r="BW122" s="850"/>
      <c r="BX122" s="650"/>
      <c r="BY122" s="67"/>
      <c r="CS122" s="1398"/>
      <c r="CT122" s="1398"/>
      <c r="CU122" s="1398"/>
      <c r="CV122" s="1399"/>
      <c r="CW122" s="1399"/>
      <c r="CX122" s="1320"/>
      <c r="CY122" s="1400"/>
      <c r="CZ122" s="1400"/>
      <c r="DA122" s="1400"/>
      <c r="DB122" s="1400"/>
    </row>
    <row r="123" spans="61:106" ht="14.25" customHeight="1"/>
    <row r="124" spans="61:106" ht="13.5" customHeight="1"/>
    <row r="125" spans="61:106" ht="13.5" customHeight="1"/>
    <row r="126" spans="61:106" ht="13.5" customHeight="1"/>
    <row r="128" spans="61:106" ht="13.5" customHeight="1"/>
    <row r="135" spans="33:74" ht="13.5" customHeight="1"/>
    <row r="138" spans="33:74">
      <c r="AG138" s="538"/>
      <c r="AH138" s="538"/>
      <c r="AI138" s="538"/>
    </row>
    <row r="139" spans="33:74" ht="13.5" customHeight="1">
      <c r="AG139" s="538"/>
      <c r="AH139" s="538"/>
      <c r="AI139" s="538"/>
      <c r="AR139" s="1325"/>
      <c r="AS139" s="1325"/>
      <c r="AT139" s="1325"/>
      <c r="AU139" s="1325"/>
      <c r="AW139" s="1325"/>
      <c r="AX139" s="1325"/>
    </row>
    <row r="140" spans="33:74" ht="13.5" customHeight="1">
      <c r="AG140" s="538"/>
      <c r="AH140" s="538"/>
      <c r="AI140" s="538"/>
      <c r="AR140" s="1325"/>
      <c r="AS140" s="1325"/>
      <c r="AT140" s="1325"/>
      <c r="AU140" s="1325"/>
      <c r="AV140" s="1325"/>
      <c r="AW140" s="1325"/>
      <c r="AX140" s="1325"/>
    </row>
    <row r="141" spans="33:74">
      <c r="AG141" s="538"/>
      <c r="AH141" s="538"/>
      <c r="AI141" s="538"/>
      <c r="AR141" s="1325"/>
      <c r="AS141" s="1325"/>
      <c r="AT141" s="1325"/>
      <c r="AU141" s="1325"/>
      <c r="AV141" s="1325"/>
      <c r="AW141" s="1325"/>
      <c r="AX141" s="1325"/>
    </row>
    <row r="142" spans="33:74">
      <c r="AG142" s="538"/>
      <c r="AH142" s="538"/>
      <c r="AI142" s="538"/>
      <c r="AR142" s="1401"/>
      <c r="AS142" s="1401"/>
      <c r="AT142" s="1401"/>
      <c r="AU142" s="1401"/>
      <c r="AV142" s="1325"/>
      <c r="AW142" s="1401"/>
      <c r="AX142" s="1401"/>
    </row>
    <row r="143" spans="33:74">
      <c r="AG143" s="538"/>
      <c r="AH143" s="538"/>
      <c r="AI143" s="538"/>
      <c r="AR143" s="1401"/>
      <c r="AS143" s="1401"/>
      <c r="AT143" s="1401"/>
      <c r="AU143" s="1401"/>
      <c r="AV143" s="1401"/>
      <c r="AW143" s="1401"/>
      <c r="AX143" s="1401"/>
    </row>
    <row r="144" spans="33:74">
      <c r="AG144" s="538"/>
      <c r="AH144" s="538"/>
      <c r="AI144" s="538"/>
      <c r="AR144" s="1401"/>
      <c r="AS144" s="1401"/>
      <c r="AT144" s="1401"/>
      <c r="AU144" s="1401"/>
      <c r="AV144" s="1401"/>
      <c r="AW144" s="1401"/>
      <c r="AX144" s="1401"/>
      <c r="AY144" s="1402"/>
      <c r="AZ144" s="1402"/>
      <c r="BA144" s="1402"/>
      <c r="BB144" s="1402"/>
      <c r="BD144" s="1403"/>
      <c r="BE144" s="1403"/>
      <c r="BF144" s="1404"/>
      <c r="BG144" s="1404"/>
      <c r="BH144" s="137"/>
      <c r="BI144" s="54"/>
      <c r="BJ144" s="54"/>
      <c r="BK144" s="54"/>
      <c r="BL144" s="54"/>
      <c r="BV144" s="553"/>
    </row>
    <row r="145" spans="33:85">
      <c r="AG145" s="538"/>
      <c r="AH145" s="538"/>
      <c r="AI145" s="538"/>
      <c r="AR145" s="1401"/>
      <c r="AS145" s="1401"/>
      <c r="AT145" s="1401"/>
      <c r="AU145" s="1401"/>
      <c r="AV145" s="1401"/>
      <c r="AW145" s="1401"/>
      <c r="AX145" s="1401"/>
      <c r="AY145" s="1402"/>
      <c r="AZ145" s="1402"/>
      <c r="BA145" s="1402"/>
      <c r="BB145" s="1402"/>
      <c r="BC145" s="1402"/>
      <c r="BD145" s="1403"/>
      <c r="BE145" s="1403"/>
      <c r="BF145" s="1404"/>
      <c r="BG145" s="1404"/>
      <c r="BH145" s="137"/>
      <c r="BI145" s="54"/>
      <c r="BJ145" s="54"/>
      <c r="BK145" s="54"/>
      <c r="BL145" s="54"/>
      <c r="BV145" s="553"/>
    </row>
    <row r="146" spans="33:85">
      <c r="AG146" s="538"/>
      <c r="AH146" s="538"/>
      <c r="AI146" s="538"/>
      <c r="AV146" s="1401"/>
      <c r="AY146" s="1402"/>
      <c r="AZ146" s="1402"/>
      <c r="BA146" s="1402"/>
      <c r="BV146" s="553"/>
    </row>
    <row r="147" spans="33:85">
      <c r="AG147" s="538"/>
      <c r="AH147" s="538"/>
      <c r="AI147" s="538"/>
      <c r="AY147" s="1402"/>
      <c r="AZ147" s="1402"/>
      <c r="BA147" s="1402"/>
      <c r="BV147" s="553"/>
      <c r="CE147" s="1325"/>
      <c r="CF147" s="1325"/>
      <c r="CG147" s="1325"/>
    </row>
    <row r="148" spans="33:85" ht="13.5">
      <c r="AG148" s="538"/>
      <c r="AH148" s="538"/>
      <c r="AI148" s="538"/>
      <c r="BC148" s="1405"/>
      <c r="BD148" s="1405"/>
      <c r="BE148" s="1405"/>
      <c r="BF148" s="1406"/>
      <c r="BG148" s="1406"/>
      <c r="BH148" s="137"/>
      <c r="BI148" s="54"/>
      <c r="BJ148" s="54"/>
      <c r="BK148" s="54"/>
      <c r="BL148" s="54"/>
      <c r="BV148" s="553"/>
      <c r="CE148" s="1320"/>
      <c r="CF148" s="1320"/>
      <c r="CG148" s="1320"/>
    </row>
    <row r="149" spans="33:85">
      <c r="AG149" s="538"/>
      <c r="AH149" s="538"/>
      <c r="AI149" s="538"/>
      <c r="BC149" s="1405"/>
      <c r="BD149" s="1405"/>
      <c r="BE149" s="1405"/>
      <c r="BF149" s="1406"/>
      <c r="BG149" s="1406"/>
      <c r="BH149" s="137"/>
      <c r="BI149" s="54"/>
      <c r="BJ149" s="54"/>
      <c r="BK149" s="54"/>
      <c r="BL149" s="54"/>
      <c r="BV149" s="553"/>
    </row>
    <row r="150" spans="33:85">
      <c r="AG150" s="538"/>
      <c r="AH150" s="538"/>
      <c r="AI150" s="538"/>
      <c r="BC150" s="1405"/>
      <c r="BD150" s="1405"/>
      <c r="BE150" s="1405"/>
      <c r="BF150" s="1406"/>
      <c r="BG150" s="1406"/>
      <c r="BH150" s="137"/>
      <c r="BI150" s="54"/>
      <c r="BJ150" s="54"/>
      <c r="BK150" s="54"/>
      <c r="BL150" s="54"/>
      <c r="BV150" s="553"/>
    </row>
    <row r="151" spans="33:85" ht="13.5">
      <c r="AG151" s="538"/>
      <c r="AH151" s="538"/>
      <c r="AI151" s="538"/>
      <c r="BC151" s="1405"/>
      <c r="BD151" s="1405"/>
      <c r="BE151" s="1405"/>
      <c r="BF151" s="1406"/>
      <c r="BG151" s="1406"/>
      <c r="BH151" s="137"/>
      <c r="BI151" s="54"/>
      <c r="BJ151" s="54"/>
      <c r="BK151" s="54"/>
      <c r="BL151" s="54"/>
      <c r="BV151" s="1407"/>
    </row>
    <row r="152" spans="33:85" ht="13.5">
      <c r="AG152" s="538"/>
      <c r="AH152" s="538"/>
      <c r="AI152" s="538"/>
      <c r="BC152" s="1108"/>
      <c r="BD152" s="1401"/>
      <c r="BE152" s="1401"/>
      <c r="BF152" s="1408"/>
      <c r="BG152" s="1408"/>
      <c r="BH152" s="137"/>
      <c r="BI152" s="54"/>
      <c r="BJ152" s="54"/>
      <c r="BK152" s="54"/>
      <c r="BL152" s="54"/>
      <c r="BV152" s="1407"/>
    </row>
    <row r="153" spans="33:85">
      <c r="AG153" s="538"/>
      <c r="AH153" s="538"/>
      <c r="AI153" s="538"/>
      <c r="BC153" s="1401"/>
      <c r="BD153" s="1401"/>
      <c r="BE153" s="1401"/>
      <c r="BF153" s="1408"/>
      <c r="BG153" s="1408"/>
      <c r="BH153" s="137"/>
      <c r="BI153" s="54"/>
      <c r="BJ153" s="54"/>
      <c r="BK153" s="54"/>
      <c r="BL153" s="54"/>
    </row>
    <row r="154" spans="33:85">
      <c r="AG154" s="538"/>
      <c r="AH154" s="538"/>
      <c r="AI154" s="538"/>
      <c r="BF154" s="54"/>
      <c r="BG154" s="54"/>
      <c r="BH154" s="54"/>
      <c r="BI154" s="54"/>
      <c r="BJ154" s="54"/>
      <c r="BK154" s="54"/>
      <c r="BL154" s="54"/>
    </row>
    <row r="155" spans="33:85">
      <c r="AG155" s="538"/>
      <c r="AH155" s="538"/>
      <c r="AI155" s="538"/>
      <c r="BF155" s="1570"/>
      <c r="BG155" s="1570"/>
      <c r="BH155" s="1570"/>
      <c r="BI155" s="54"/>
      <c r="BJ155" s="54"/>
      <c r="BK155" s="54"/>
      <c r="BL155" s="54"/>
    </row>
    <row r="156" spans="33:85">
      <c r="AG156" s="538"/>
      <c r="AH156" s="538"/>
      <c r="AI156" s="538"/>
    </row>
    <row r="157" spans="33:85">
      <c r="BM157" s="1325"/>
      <c r="BN157" s="1325"/>
      <c r="BO157" s="1325"/>
      <c r="BP157" s="1325"/>
      <c r="BQ157" s="1325"/>
      <c r="BR157" s="1409"/>
      <c r="BS157" s="1409"/>
      <c r="BT157" s="1409"/>
      <c r="BU157" s="1409"/>
      <c r="BV157" s="1410"/>
      <c r="BW157" s="1410"/>
    </row>
    <row r="158" spans="33:85">
      <c r="BM158" s="1325"/>
      <c r="BN158" s="1325"/>
      <c r="BO158" s="1325"/>
      <c r="BP158" s="1325"/>
      <c r="BQ158" s="1325"/>
      <c r="BR158" s="1409"/>
      <c r="BS158" s="1409"/>
      <c r="BT158" s="1409"/>
      <c r="BU158" s="1409"/>
      <c r="BV158" s="1410"/>
      <c r="BW158" s="1410"/>
    </row>
    <row r="159" spans="33:85">
      <c r="BM159" s="1325"/>
      <c r="BN159" s="1325"/>
      <c r="BO159" s="1325"/>
      <c r="BP159" s="1325"/>
      <c r="BQ159" s="1325"/>
      <c r="BR159" s="1411"/>
      <c r="BS159" s="1411"/>
      <c r="BT159" s="1411"/>
      <c r="BU159" s="1411"/>
      <c r="BV159" s="1410"/>
      <c r="BW159" s="1410"/>
    </row>
    <row r="163" spans="65:75">
      <c r="BM163" s="1325"/>
      <c r="BN163" s="1325"/>
      <c r="BO163" s="1325"/>
      <c r="BP163" s="1325"/>
      <c r="BQ163" s="1325"/>
      <c r="BR163" s="1411"/>
      <c r="BS163" s="1411"/>
      <c r="BT163" s="1411"/>
      <c r="BU163" s="1411"/>
      <c r="BV163" s="1410"/>
      <c r="BW163" s="1410"/>
    </row>
    <row r="165" spans="65:75">
      <c r="BM165" s="1325"/>
      <c r="BN165" s="1325"/>
      <c r="BO165" s="1325"/>
      <c r="BP165" s="1325"/>
      <c r="BQ165" s="1325"/>
      <c r="BR165" s="1411"/>
      <c r="BS165" s="1411"/>
      <c r="BT165" s="1411"/>
      <c r="BU165" s="1411"/>
      <c r="BV165" s="1410"/>
      <c r="BW165" s="1410"/>
    </row>
    <row r="166" spans="65:75">
      <c r="BM166" s="1325"/>
      <c r="BN166" s="1325"/>
      <c r="BO166" s="1325"/>
      <c r="BP166" s="1325"/>
      <c r="BQ166" s="1325"/>
      <c r="BR166" s="1409"/>
      <c r="BS166" s="1409"/>
      <c r="BT166" s="1409"/>
      <c r="BU166" s="1409"/>
      <c r="BV166" s="1410"/>
      <c r="BW166" s="1410"/>
    </row>
  </sheetData>
  <sheetProtection algorithmName="SHA-512" hashValue="ExWHjhzCDMoTfqfxsWDqDxZBRxPVXsj8B62j1X5rgl3CNvbkMtz48kQaQQzBuwYBAD+pp4I5ips/W/6KfLzxAg==" saltValue="jR8oWY9hncihPn1uKZ/9vw==" spinCount="100000" sheet="1" formatCells="0"/>
  <mergeCells count="363">
    <mergeCell ref="AM88:AW88"/>
    <mergeCell ref="F57:G72"/>
    <mergeCell ref="AE57:AH70"/>
    <mergeCell ref="AN55:AW55"/>
    <mergeCell ref="AN56:AW63"/>
    <mergeCell ref="AN64:AW64"/>
    <mergeCell ref="AN65:AX68"/>
    <mergeCell ref="H69:K70"/>
    <mergeCell ref="N69:O70"/>
    <mergeCell ref="P69:Q70"/>
    <mergeCell ref="R69:R70"/>
    <mergeCell ref="S69:S70"/>
    <mergeCell ref="T69:U70"/>
    <mergeCell ref="V69:Z70"/>
    <mergeCell ref="AA69:AC70"/>
    <mergeCell ref="AD69:AD70"/>
    <mergeCell ref="H65:K66"/>
    <mergeCell ref="N65:O66"/>
    <mergeCell ref="P65:Q66"/>
    <mergeCell ref="R65:R66"/>
    <mergeCell ref="S65:S66"/>
    <mergeCell ref="T65:U66"/>
    <mergeCell ref="V65:Z66"/>
    <mergeCell ref="AA65:AC66"/>
    <mergeCell ref="H63:K64"/>
    <mergeCell ref="N63:O64"/>
    <mergeCell ref="P63:Q64"/>
    <mergeCell ref="R63:R64"/>
    <mergeCell ref="S63:S64"/>
    <mergeCell ref="T63:U64"/>
    <mergeCell ref="V63:Z64"/>
    <mergeCell ref="AA63:AC64"/>
    <mergeCell ref="AD63:AD64"/>
    <mergeCell ref="L61:M61"/>
    <mergeCell ref="N61:O62"/>
    <mergeCell ref="P61:Q62"/>
    <mergeCell ref="R61:R62"/>
    <mergeCell ref="S61:S62"/>
    <mergeCell ref="T61:U62"/>
    <mergeCell ref="V61:Z62"/>
    <mergeCell ref="AA61:AC62"/>
    <mergeCell ref="L62:M62"/>
    <mergeCell ref="C48:Y48"/>
    <mergeCell ref="E49:H49"/>
    <mergeCell ref="I49:L49"/>
    <mergeCell ref="M49:P49"/>
    <mergeCell ref="Q49:T49"/>
    <mergeCell ref="U49:X49"/>
    <mergeCell ref="Y49:AB49"/>
    <mergeCell ref="E50:G50"/>
    <mergeCell ref="I50:K50"/>
    <mergeCell ref="M50:O50"/>
    <mergeCell ref="Q50:S50"/>
    <mergeCell ref="U50:W50"/>
    <mergeCell ref="Y50:AA50"/>
    <mergeCell ref="H71:K72"/>
    <mergeCell ref="BF155:BH155"/>
    <mergeCell ref="L73:M74"/>
    <mergeCell ref="N73:T74"/>
    <mergeCell ref="U73:Z74"/>
    <mergeCell ref="AA73:AC74"/>
    <mergeCell ref="F73:K78"/>
    <mergeCell ref="AD73:AD74"/>
    <mergeCell ref="AE73:AH78"/>
    <mergeCell ref="BA74:BD74"/>
    <mergeCell ref="BE74:BG74"/>
    <mergeCell ref="D84:AJ84"/>
    <mergeCell ref="D82:AJ82"/>
    <mergeCell ref="D57:E80"/>
    <mergeCell ref="BA62:BD62"/>
    <mergeCell ref="BE62:BG62"/>
    <mergeCell ref="BA58:BD58"/>
    <mergeCell ref="BE58:BG58"/>
    <mergeCell ref="AD59:AD60"/>
    <mergeCell ref="AD61:AD62"/>
    <mergeCell ref="D86:AF87"/>
    <mergeCell ref="H59:K60"/>
    <mergeCell ref="L59:M59"/>
    <mergeCell ref="N59:O60"/>
    <mergeCell ref="AD77:AD78"/>
    <mergeCell ref="BA64:BD64"/>
    <mergeCell ref="BE64:BG64"/>
    <mergeCell ref="AN77:AW79"/>
    <mergeCell ref="L75:M76"/>
    <mergeCell ref="N75:T76"/>
    <mergeCell ref="U75:Z76"/>
    <mergeCell ref="AA75:AC76"/>
    <mergeCell ref="BA75:BD75"/>
    <mergeCell ref="BE75:BG75"/>
    <mergeCell ref="AD67:AD68"/>
    <mergeCell ref="AD75:AD76"/>
    <mergeCell ref="L77:M78"/>
    <mergeCell ref="N77:T78"/>
    <mergeCell ref="U77:Z78"/>
    <mergeCell ref="AA77:AC78"/>
    <mergeCell ref="AD71:AD72"/>
    <mergeCell ref="AN70:AW71"/>
    <mergeCell ref="AD65:AD66"/>
    <mergeCell ref="AL69:AW69"/>
    <mergeCell ref="V67:Z68"/>
    <mergeCell ref="AA67:AC68"/>
    <mergeCell ref="BA67:BD67"/>
    <mergeCell ref="BE67:BG67"/>
    <mergeCell ref="AM87:AW87"/>
    <mergeCell ref="BA73:BD73"/>
    <mergeCell ref="BE73:BG73"/>
    <mergeCell ref="BM73:BP73"/>
    <mergeCell ref="BQ73:BS73"/>
    <mergeCell ref="BM76:BP76"/>
    <mergeCell ref="BQ76:BS76"/>
    <mergeCell ref="BA77:BD77"/>
    <mergeCell ref="BE77:BG77"/>
    <mergeCell ref="BM77:BP77"/>
    <mergeCell ref="BQ77:BS77"/>
    <mergeCell ref="BA76:BD76"/>
    <mergeCell ref="BE76:BG76"/>
    <mergeCell ref="AM85:AW86"/>
    <mergeCell ref="AM83:AW84"/>
    <mergeCell ref="BM74:BP74"/>
    <mergeCell ref="BQ74:BS74"/>
    <mergeCell ref="AN74:AW76"/>
    <mergeCell ref="F79:K80"/>
    <mergeCell ref="L79:U80"/>
    <mergeCell ref="V79:Z80"/>
    <mergeCell ref="AA79:AC80"/>
    <mergeCell ref="AD79:AD80"/>
    <mergeCell ref="BM70:BP70"/>
    <mergeCell ref="BQ70:BS70"/>
    <mergeCell ref="BM68:BP68"/>
    <mergeCell ref="BQ68:BS68"/>
    <mergeCell ref="BA69:BD69"/>
    <mergeCell ref="BE69:BG69"/>
    <mergeCell ref="BM69:BP69"/>
    <mergeCell ref="BQ69:BS69"/>
    <mergeCell ref="BA70:BD70"/>
    <mergeCell ref="AM80:AW82"/>
    <mergeCell ref="BA71:BD71"/>
    <mergeCell ref="BE71:BG71"/>
    <mergeCell ref="BM75:BP75"/>
    <mergeCell ref="BQ75:BS75"/>
    <mergeCell ref="BE72:BG72"/>
    <mergeCell ref="BM72:BP72"/>
    <mergeCell ref="BQ72:BS72"/>
    <mergeCell ref="BE70:BG70"/>
    <mergeCell ref="BE68:BG68"/>
    <mergeCell ref="BM67:BP67"/>
    <mergeCell ref="BQ67:BS67"/>
    <mergeCell ref="BA68:BD68"/>
    <mergeCell ref="BM57:BP57"/>
    <mergeCell ref="BQ57:BS57"/>
    <mergeCell ref="BM62:BP62"/>
    <mergeCell ref="BQ62:BS62"/>
    <mergeCell ref="BA63:BD63"/>
    <mergeCell ref="BE63:BG63"/>
    <mergeCell ref="BM63:BP63"/>
    <mergeCell ref="BQ63:BS63"/>
    <mergeCell ref="BM64:BP64"/>
    <mergeCell ref="BQ64:BS64"/>
    <mergeCell ref="BM60:BP60"/>
    <mergeCell ref="BQ60:BS60"/>
    <mergeCell ref="BM61:BP61"/>
    <mergeCell ref="BQ61:BS61"/>
    <mergeCell ref="BA60:BD60"/>
    <mergeCell ref="BE60:BG60"/>
    <mergeCell ref="BA61:BD61"/>
    <mergeCell ref="BE61:BG61"/>
    <mergeCell ref="BM71:BP71"/>
    <mergeCell ref="BQ71:BS71"/>
    <mergeCell ref="BA72:BD72"/>
    <mergeCell ref="H67:K68"/>
    <mergeCell ref="N67:O68"/>
    <mergeCell ref="P67:Q68"/>
    <mergeCell ref="R67:R68"/>
    <mergeCell ref="BM65:BP65"/>
    <mergeCell ref="BQ65:BS65"/>
    <mergeCell ref="N71:O72"/>
    <mergeCell ref="AN72:AW73"/>
    <mergeCell ref="AE71:AH72"/>
    <mergeCell ref="P71:Q72"/>
    <mergeCell ref="R71:U72"/>
    <mergeCell ref="V71:Z72"/>
    <mergeCell ref="AA71:AC72"/>
    <mergeCell ref="BA65:BD65"/>
    <mergeCell ref="BE65:BG65"/>
    <mergeCell ref="BA66:BD66"/>
    <mergeCell ref="BE66:BG66"/>
    <mergeCell ref="S67:S68"/>
    <mergeCell ref="T67:U68"/>
    <mergeCell ref="BM66:BP66"/>
    <mergeCell ref="BQ66:BS66"/>
    <mergeCell ref="D52:AJ52"/>
    <mergeCell ref="D54:M54"/>
    <mergeCell ref="D55:E56"/>
    <mergeCell ref="F55:K56"/>
    <mergeCell ref="L55:AD56"/>
    <mergeCell ref="AE55:AH56"/>
    <mergeCell ref="H57:K58"/>
    <mergeCell ref="N57:O58"/>
    <mergeCell ref="P57:Q58"/>
    <mergeCell ref="R57:R58"/>
    <mergeCell ref="S57:S58"/>
    <mergeCell ref="T57:U58"/>
    <mergeCell ref="V57:Z58"/>
    <mergeCell ref="AA57:AC58"/>
    <mergeCell ref="AD57:AD58"/>
    <mergeCell ref="P59:Q60"/>
    <mergeCell ref="R59:R60"/>
    <mergeCell ref="S59:S60"/>
    <mergeCell ref="T59:U60"/>
    <mergeCell ref="V59:Z60"/>
    <mergeCell ref="AA59:AC60"/>
    <mergeCell ref="L60:M60"/>
    <mergeCell ref="H61:K62"/>
    <mergeCell ref="BT52:BV53"/>
    <mergeCell ref="AM51:AW52"/>
    <mergeCell ref="BA50:BD51"/>
    <mergeCell ref="BE50:BG51"/>
    <mergeCell ref="BM58:BP58"/>
    <mergeCell ref="BQ58:BS58"/>
    <mergeCell ref="BA59:BD59"/>
    <mergeCell ref="BE59:BG59"/>
    <mergeCell ref="BM59:BP59"/>
    <mergeCell ref="BQ59:BS59"/>
    <mergeCell ref="BA56:BD56"/>
    <mergeCell ref="BE56:BJ56"/>
    <mergeCell ref="BM56:BP56"/>
    <mergeCell ref="BQ56:BV56"/>
    <mergeCell ref="BA57:BD57"/>
    <mergeCell ref="BE57:BG57"/>
    <mergeCell ref="AM53:AW54"/>
    <mergeCell ref="BA54:BJ55"/>
    <mergeCell ref="BM54:BV55"/>
    <mergeCell ref="BA52:BD53"/>
    <mergeCell ref="BE52:BG53"/>
    <mergeCell ref="BH52:BJ53"/>
    <mergeCell ref="BM52:BP53"/>
    <mergeCell ref="BQ52:BS53"/>
    <mergeCell ref="BA46:BJ47"/>
    <mergeCell ref="BM46:BV47"/>
    <mergeCell ref="AM48:AW50"/>
    <mergeCell ref="BA48:BD49"/>
    <mergeCell ref="BE48:BG49"/>
    <mergeCell ref="BH50:BJ51"/>
    <mergeCell ref="BM50:BP51"/>
    <mergeCell ref="BQ50:BS51"/>
    <mergeCell ref="BT50:BV51"/>
    <mergeCell ref="BH48:BJ49"/>
    <mergeCell ref="BM48:BP49"/>
    <mergeCell ref="BQ48:BS49"/>
    <mergeCell ref="BT48:BV49"/>
    <mergeCell ref="E41:Q41"/>
    <mergeCell ref="S41:T41"/>
    <mergeCell ref="AL41:AW41"/>
    <mergeCell ref="E42:Q42"/>
    <mergeCell ref="S42:T42"/>
    <mergeCell ref="AM42:AW47"/>
    <mergeCell ref="C33:D33"/>
    <mergeCell ref="E33:AV34"/>
    <mergeCell ref="C35:D35"/>
    <mergeCell ref="E35:AV35"/>
    <mergeCell ref="E40:Q40"/>
    <mergeCell ref="S40:T40"/>
    <mergeCell ref="D47:AJ47"/>
    <mergeCell ref="A38:B38"/>
    <mergeCell ref="C38:AJ38"/>
    <mergeCell ref="AM38:AW39"/>
    <mergeCell ref="D39:S39"/>
    <mergeCell ref="D27:E27"/>
    <mergeCell ref="F27:AV27"/>
    <mergeCell ref="G28:AV29"/>
    <mergeCell ref="C30:D30"/>
    <mergeCell ref="E30:AV30"/>
    <mergeCell ref="C31:D31"/>
    <mergeCell ref="E31:AV32"/>
    <mergeCell ref="U17:W18"/>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I17:K18"/>
    <mergeCell ref="L17:N18"/>
    <mergeCell ref="O17:Q18"/>
    <mergeCell ref="R17:T18"/>
    <mergeCell ref="AM11:AO12"/>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R16:T16"/>
    <mergeCell ref="U16:W16"/>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U9:Z9"/>
    <mergeCell ref="X10:Z10"/>
    <mergeCell ref="A1:AX1"/>
    <mergeCell ref="A2:AK2"/>
    <mergeCell ref="AL2:AX2"/>
    <mergeCell ref="A4:B4"/>
    <mergeCell ref="C4:AI4"/>
    <mergeCell ref="A5:B5"/>
    <mergeCell ref="C5:AA5"/>
    <mergeCell ref="AB5:AJ5"/>
    <mergeCell ref="AK5:AL5"/>
    <mergeCell ref="AM5:AR5"/>
    <mergeCell ref="C6:F8"/>
    <mergeCell ref="G6:AU6"/>
    <mergeCell ref="G7:Q8"/>
    <mergeCell ref="R7:AC7"/>
    <mergeCell ref="AD7:AL7"/>
    <mergeCell ref="AM7:AU8"/>
    <mergeCell ref="R8:AC8"/>
    <mergeCell ref="AD8:AL8"/>
    <mergeCell ref="AG10:AI10"/>
    <mergeCell ref="AJ10:AL10"/>
    <mergeCell ref="AP10:AR10"/>
    <mergeCell ref="AS10:AU10"/>
    <mergeCell ref="AM9:AO10"/>
    <mergeCell ref="AP9:AU9"/>
  </mergeCells>
  <phoneticPr fontId="4"/>
  <conditionalFormatting sqref="C11:Z12 C17:W18">
    <cfRule type="containsBlanks" dxfId="398" priority="20">
      <formula>LEN(TRIM(C11))=0</formula>
    </cfRule>
  </conditionalFormatting>
  <conditionalFormatting sqref="E50 M50">
    <cfRule type="containsBlanks" dxfId="397" priority="5">
      <formula>LEN(TRIM(E50))=0</formula>
    </cfRule>
  </conditionalFormatting>
  <conditionalFormatting sqref="I50">
    <cfRule type="containsBlanks" dxfId="396" priority="4">
      <formula>LEN(TRIM(I50))=0</formula>
    </cfRule>
  </conditionalFormatting>
  <conditionalFormatting sqref="P57 P59 P63 P65 P67">
    <cfRule type="containsBlanks" dxfId="395" priority="6">
      <formula>LEN(TRIM(P57))=0</formula>
    </cfRule>
  </conditionalFormatting>
  <conditionalFormatting sqref="Q50">
    <cfRule type="containsBlanks" dxfId="394" priority="3">
      <formula>LEN(TRIM(Q50))=0</formula>
    </cfRule>
  </conditionalFormatting>
  <conditionalFormatting sqref="U50">
    <cfRule type="containsBlanks" dxfId="393" priority="2">
      <formula>LEN(TRIM(U50))=0</formula>
    </cfRule>
  </conditionalFormatting>
  <conditionalFormatting sqref="Y50">
    <cfRule type="containsBlanks" dxfId="392" priority="1">
      <formula>LEN(TRIM(Y50))=0</formula>
    </cfRule>
  </conditionalFormatting>
  <conditionalFormatting sqref="AD11">
    <cfRule type="containsBlanks" dxfId="391" priority="15">
      <formula>LEN(TRIM(AD11))=0</formula>
    </cfRule>
  </conditionalFormatting>
  <conditionalFormatting sqref="AG11 AJ11">
    <cfRule type="containsBlanks" dxfId="390" priority="16">
      <formula>LEN(TRIM(AG11))=0</formula>
    </cfRule>
  </conditionalFormatting>
  <conditionalFormatting sqref="AK5">
    <cfRule type="containsBlanks" dxfId="389" priority="22">
      <formula>LEN(TRIM(AK5))=0</formula>
    </cfRule>
  </conditionalFormatting>
  <conditionalFormatting sqref="AM11">
    <cfRule type="containsBlanks" dxfId="388" priority="21">
      <formula>LEN(TRIM(AM11))=0</formula>
    </cfRule>
  </conditionalFormatting>
  <conditionalFormatting sqref="AP11 AS11">
    <cfRule type="containsBlanks" dxfId="387" priority="23">
      <formula>LEN(TRIM(AP11))=0</formula>
    </cfRule>
  </conditionalFormatting>
  <dataValidations count="2">
    <dataValidation imeMode="off" allowBlank="1" showInputMessage="1" showErrorMessage="1" sqref="AD11:AU12 C17:W18 BB17:BL18 C11:Z12 P57:Q70" xr:uid="{AA90AE21-9934-41B2-8D85-AA0AC588C57D}"/>
    <dataValidation imeMode="off" allowBlank="1" showInputMessage="1" sqref="AK5:AL5" xr:uid="{52A03899-9DCA-447E-8F5C-7F29F264FFFE}"/>
  </dataValidations>
  <printOptions horizontalCentered="1"/>
  <pageMargins left="0.70866141732283472" right="0.51181102362204722" top="0.70866141732283472" bottom="0.19685039370078741" header="0.19685039370078741" footer="0.23622047244094491"/>
  <pageSetup paperSize="9" scale="66"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302529" r:id="rId4"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302530" r:id="rId5"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302531" r:id="rId6" name="Check Box 3">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302532" r:id="rId7" name="Check Box 4">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302544" r:id="rId8" name="Check Box 16">
              <controlPr defaultSize="0" autoFill="0" autoLine="0" autoPict="0">
                <anchor moveWithCells="1" sizeWithCells="1">
                  <from>
                    <xdr:col>29</xdr:col>
                    <xdr:colOff>28575</xdr:colOff>
                    <xdr:row>85</xdr:row>
                    <xdr:rowOff>152400</xdr:rowOff>
                  </from>
                  <to>
                    <xdr:col>32</xdr:col>
                    <xdr:colOff>66675</xdr:colOff>
                    <xdr:row>87</xdr:row>
                    <xdr:rowOff>95250</xdr:rowOff>
                  </to>
                </anchor>
              </controlPr>
            </control>
          </mc:Choice>
        </mc:AlternateContent>
        <mc:AlternateContent xmlns:mc="http://schemas.openxmlformats.org/markup-compatibility/2006">
          <mc:Choice Requires="x14">
            <control shapeId="1302545" r:id="rId9" name="Check Box 17">
              <controlPr defaultSize="0" autoFill="0" autoLine="0" autoPict="0">
                <anchor moveWithCells="1" sizeWithCells="1">
                  <from>
                    <xdr:col>32</xdr:col>
                    <xdr:colOff>123825</xdr:colOff>
                    <xdr:row>85</xdr:row>
                    <xdr:rowOff>152400</xdr:rowOff>
                  </from>
                  <to>
                    <xdr:col>35</xdr:col>
                    <xdr:colOff>161925</xdr:colOff>
                    <xdr:row>87</xdr:row>
                    <xdr:rowOff>85725</xdr:rowOff>
                  </to>
                </anchor>
              </controlPr>
            </control>
          </mc:Choice>
        </mc:AlternateContent>
        <mc:AlternateContent xmlns:mc="http://schemas.openxmlformats.org/markup-compatibility/2006">
          <mc:Choice Requires="x14">
            <control shapeId="1302546" r:id="rId10" name="Check Box 18">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302547" r:id="rId11" name="Check Box 19">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302548" r:id="rId12" name="Check Box 20">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302549" r:id="rId13" name="Check Box 21">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302550" r:id="rId14" name="Check Box 22">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302551" r:id="rId15" name="Check Box 23">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302552" r:id="rId16" name="Check Box 24">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40DF-0114-4FAA-9918-3AC0082EB875}">
  <sheetPr>
    <tabColor theme="7" tint="0.59999389629810485"/>
  </sheetPr>
  <dimension ref="A1:CK76"/>
  <sheetViews>
    <sheetView showGridLines="0" view="pageBreakPreview" zoomScaleNormal="100" zoomScaleSheetLayoutView="100" workbookViewId="0">
      <selection activeCell="AF18" sqref="AF18"/>
    </sheetView>
  </sheetViews>
  <sheetFormatPr defaultColWidth="8" defaultRowHeight="12"/>
  <cols>
    <col min="1" max="1" width="1.375" style="54" customWidth="1"/>
    <col min="2" max="31" width="2" style="54" customWidth="1"/>
    <col min="32" max="32" width="4.375" style="54" customWidth="1"/>
    <col min="33" max="34" width="2.75" style="54" customWidth="1"/>
    <col min="35" max="35" width="2.75" style="584" customWidth="1"/>
    <col min="36" max="37" width="2" style="54" customWidth="1"/>
    <col min="38" max="38" width="2" style="584" customWidth="1"/>
    <col min="39" max="39" width="2" style="54" customWidth="1"/>
    <col min="40" max="40" width="2" style="548" customWidth="1"/>
    <col min="41" max="41" width="2" style="623" customWidth="1"/>
    <col min="42" max="44" width="2" style="54" customWidth="1"/>
    <col min="45" max="59" width="2.375" style="54" customWidth="1"/>
    <col min="60" max="69" width="2.625" style="54" customWidth="1"/>
    <col min="70" max="75" width="2.375" style="54" customWidth="1"/>
    <col min="76" max="88" width="4.625" style="54" customWidth="1"/>
    <col min="89" max="16384" width="8" style="54"/>
  </cols>
  <sheetData>
    <row r="1" spans="1:69" ht="14.1" customHeight="1">
      <c r="A1" s="1743" t="s">
        <v>1224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T1" s="665"/>
      <c r="AU1" s="665"/>
      <c r="AV1" s="665"/>
      <c r="AW1" s="665"/>
      <c r="AX1" s="665"/>
    </row>
    <row r="2" spans="1:69" ht="5.0999999999999996" customHeight="1" thickBot="1">
      <c r="A2" s="608"/>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8"/>
      <c r="AO2" s="608"/>
      <c r="AP2" s="608"/>
      <c r="AQ2" s="608"/>
      <c r="AR2" s="608"/>
    </row>
    <row r="3" spans="1:69" ht="14.1" customHeight="1">
      <c r="B3" s="1745" t="s">
        <v>157</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1746"/>
      <c r="AC3" s="1746"/>
      <c r="AD3" s="1746"/>
      <c r="AE3" s="1746"/>
      <c r="AF3" s="1746"/>
      <c r="AG3" s="1746"/>
      <c r="AH3" s="1829" t="s">
        <v>119</v>
      </c>
      <c r="AI3" s="1746"/>
      <c r="AJ3" s="1746"/>
      <c r="AK3" s="1746"/>
      <c r="AL3" s="1746"/>
      <c r="AM3" s="1746"/>
      <c r="AN3" s="1746"/>
      <c r="AO3" s="1746"/>
      <c r="AP3" s="1746"/>
      <c r="AQ3" s="1746"/>
      <c r="AR3" s="1830"/>
    </row>
    <row r="4" spans="1:69" ht="14.1" customHeight="1" thickBot="1">
      <c r="A4" s="55"/>
      <c r="B4" s="2333" t="s">
        <v>448</v>
      </c>
      <c r="C4" s="2334"/>
      <c r="D4" s="2335" t="s">
        <v>1418</v>
      </c>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609"/>
      <c r="AH4" s="610"/>
      <c r="AI4" s="611"/>
      <c r="AJ4" s="611"/>
      <c r="AK4" s="611"/>
      <c r="AL4" s="611"/>
      <c r="AM4" s="611"/>
      <c r="AN4" s="611"/>
      <c r="AO4" s="611"/>
      <c r="AP4" s="611"/>
      <c r="AQ4" s="611"/>
      <c r="AR4" s="612"/>
    </row>
    <row r="5" spans="1:69" ht="14.1" customHeight="1">
      <c r="A5" s="55"/>
      <c r="B5" s="61"/>
      <c r="C5" s="55"/>
      <c r="D5" s="2268"/>
      <c r="E5" s="2268"/>
      <c r="F5" s="2268"/>
      <c r="G5" s="2268"/>
      <c r="H5" s="2268"/>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613"/>
      <c r="AH5" s="63"/>
      <c r="AI5" s="614"/>
      <c r="AJ5" s="614"/>
      <c r="AK5" s="614"/>
      <c r="AL5" s="614"/>
      <c r="AM5" s="614"/>
      <c r="AN5" s="614"/>
      <c r="AO5" s="614"/>
      <c r="AP5" s="614"/>
      <c r="AQ5" s="614"/>
      <c r="AR5" s="615"/>
      <c r="AT5" s="2336" t="s">
        <v>1568</v>
      </c>
      <c r="AU5" s="2337"/>
      <c r="AV5" s="2337"/>
      <c r="AW5" s="2337"/>
      <c r="AX5" s="2337"/>
      <c r="AY5" s="2337"/>
      <c r="AZ5" s="2337"/>
      <c r="BA5" s="2337"/>
      <c r="BB5" s="2337"/>
      <c r="BC5" s="2337"/>
      <c r="BD5" s="2337"/>
      <c r="BE5" s="2337"/>
      <c r="BF5" s="2337"/>
      <c r="BG5" s="2337"/>
      <c r="BH5" s="2337"/>
      <c r="BI5" s="2337"/>
      <c r="BJ5" s="2337"/>
      <c r="BK5" s="2337"/>
      <c r="BL5" s="2337"/>
      <c r="BM5" s="2337"/>
      <c r="BN5" s="2337"/>
      <c r="BO5" s="2338"/>
    </row>
    <row r="6" spans="1:69" ht="14.1" customHeight="1">
      <c r="A6" s="55"/>
      <c r="B6" s="61"/>
      <c r="E6" s="55"/>
      <c r="F6" s="55"/>
      <c r="G6" s="55"/>
      <c r="H6" s="55"/>
      <c r="I6" s="55"/>
      <c r="J6" s="55"/>
      <c r="K6" s="55"/>
      <c r="L6" s="55"/>
      <c r="M6" s="55"/>
      <c r="N6" s="55"/>
      <c r="O6" s="55"/>
      <c r="P6" s="55"/>
      <c r="Q6" s="55"/>
      <c r="R6" s="581"/>
      <c r="S6" s="55"/>
      <c r="T6" s="72"/>
      <c r="U6" s="72"/>
      <c r="AF6" s="82"/>
      <c r="AG6" s="82"/>
      <c r="AH6" s="63"/>
      <c r="AI6" s="614"/>
      <c r="AJ6" s="614"/>
      <c r="AK6" s="614"/>
      <c r="AL6" s="614"/>
      <c r="AM6" s="614"/>
      <c r="AN6" s="614"/>
      <c r="AO6" s="614"/>
      <c r="AP6" s="614"/>
      <c r="AQ6" s="614"/>
      <c r="AR6" s="615"/>
      <c r="AT6" s="2316" t="s">
        <v>1447</v>
      </c>
      <c r="AU6" s="2313"/>
      <c r="AV6" s="2313"/>
      <c r="AW6" s="2313"/>
      <c r="AX6" s="2313"/>
      <c r="AY6" s="2313"/>
      <c r="AZ6" s="2313"/>
      <c r="BA6" s="2313"/>
      <c r="BB6" s="2313"/>
      <c r="BC6" s="2313"/>
      <c r="BD6" s="2313"/>
      <c r="BE6" s="2313"/>
      <c r="BF6" s="2313"/>
      <c r="BG6" s="2313"/>
      <c r="BH6" s="2313"/>
      <c r="BI6" s="2313"/>
      <c r="BJ6" s="2313"/>
      <c r="BK6" s="2313"/>
      <c r="BL6" s="2313"/>
      <c r="BM6" s="2313"/>
      <c r="BN6" s="2313"/>
      <c r="BO6" s="2314"/>
    </row>
    <row r="7" spans="1:69" ht="14.1" customHeight="1">
      <c r="A7" s="55"/>
      <c r="B7" s="61"/>
      <c r="C7" s="531" t="s">
        <v>467</v>
      </c>
      <c r="D7" s="1860" t="s">
        <v>737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82"/>
      <c r="AH7" s="63"/>
      <c r="AI7" s="614"/>
      <c r="AJ7" s="614"/>
      <c r="AK7" s="614"/>
      <c r="AL7" s="614"/>
      <c r="AM7" s="614"/>
      <c r="AN7" s="614"/>
      <c r="AO7" s="614"/>
      <c r="AP7" s="614"/>
      <c r="AQ7" s="614"/>
      <c r="AR7" s="615"/>
      <c r="AT7" s="2316"/>
      <c r="AU7" s="2313"/>
      <c r="AV7" s="2313"/>
      <c r="AW7" s="2313"/>
      <c r="AX7" s="2313"/>
      <c r="AY7" s="2313"/>
      <c r="AZ7" s="2313"/>
      <c r="BA7" s="2313"/>
      <c r="BB7" s="2313"/>
      <c r="BC7" s="2313"/>
      <c r="BD7" s="2313"/>
      <c r="BE7" s="2313"/>
      <c r="BF7" s="2313"/>
      <c r="BG7" s="2313"/>
      <c r="BH7" s="2313"/>
      <c r="BI7" s="2313"/>
      <c r="BJ7" s="2313"/>
      <c r="BK7" s="2313"/>
      <c r="BL7" s="2313"/>
      <c r="BM7" s="2313"/>
      <c r="BN7" s="2313"/>
      <c r="BO7" s="2314"/>
    </row>
    <row r="8" spans="1:69" ht="14.1" customHeight="1" thickBot="1">
      <c r="A8" s="55"/>
      <c r="B8" s="61"/>
      <c r="D8" s="1714" t="s">
        <v>430</v>
      </c>
      <c r="E8" s="1715"/>
      <c r="F8" s="1715"/>
      <c r="G8" s="1715"/>
      <c r="H8" s="1715"/>
      <c r="I8" s="1715"/>
      <c r="J8" s="1715"/>
      <c r="K8" s="1715"/>
      <c r="L8" s="1715"/>
      <c r="M8" s="1715"/>
      <c r="N8" s="2317"/>
      <c r="O8" s="2318" t="s">
        <v>1124</v>
      </c>
      <c r="P8" s="1715"/>
      <c r="Q8" s="1715"/>
      <c r="R8" s="1715"/>
      <c r="S8" s="1715"/>
      <c r="T8" s="1715"/>
      <c r="U8" s="2319"/>
      <c r="V8" s="2320" t="s">
        <v>43</v>
      </c>
      <c r="W8" s="1715"/>
      <c r="X8" s="1715"/>
      <c r="Y8" s="1715"/>
      <c r="Z8" s="1715"/>
      <c r="AA8" s="1715"/>
      <c r="AB8" s="1715"/>
      <c r="AC8" s="1715"/>
      <c r="AD8" s="1715"/>
      <c r="AE8" s="1715"/>
      <c r="AF8" s="1715"/>
      <c r="AG8" s="1715"/>
      <c r="AH8" s="1715"/>
      <c r="AI8" s="1715"/>
      <c r="AJ8" s="2318" t="s">
        <v>158</v>
      </c>
      <c r="AK8" s="1715"/>
      <c r="AL8" s="1715"/>
      <c r="AM8" s="1715"/>
      <c r="AN8" s="1715"/>
      <c r="AO8" s="1715"/>
      <c r="AP8" s="1715"/>
      <c r="AQ8" s="1716"/>
      <c r="AR8" s="64"/>
      <c r="AT8" s="2316"/>
      <c r="AU8" s="2313"/>
      <c r="AV8" s="2313"/>
      <c r="AW8" s="2313"/>
      <c r="AX8" s="2313"/>
      <c r="AY8" s="2313"/>
      <c r="AZ8" s="2313"/>
      <c r="BA8" s="2313"/>
      <c r="BB8" s="2313"/>
      <c r="BC8" s="2313"/>
      <c r="BD8" s="2313"/>
      <c r="BE8" s="2313"/>
      <c r="BF8" s="2313"/>
      <c r="BG8" s="2313"/>
      <c r="BH8" s="2313"/>
      <c r="BI8" s="2313"/>
      <c r="BJ8" s="2313"/>
      <c r="BK8" s="2313"/>
      <c r="BL8" s="2313"/>
      <c r="BM8" s="2313"/>
      <c r="BN8" s="2313"/>
      <c r="BO8" s="2314"/>
    </row>
    <row r="9" spans="1:69" ht="15" customHeight="1">
      <c r="A9" s="55"/>
      <c r="B9" s="61"/>
      <c r="D9" s="532"/>
      <c r="E9" s="533"/>
      <c r="F9" s="2339" t="s">
        <v>775</v>
      </c>
      <c r="G9" s="2339"/>
      <c r="H9" s="2339"/>
      <c r="I9" s="2339"/>
      <c r="J9" s="2339"/>
      <c r="K9" s="2339"/>
      <c r="L9" s="2339"/>
      <c r="M9" s="2339"/>
      <c r="N9" s="2340"/>
      <c r="O9" s="2341"/>
      <c r="P9" s="2342"/>
      <c r="Q9" s="2342"/>
      <c r="R9" s="2342"/>
      <c r="S9" s="2342"/>
      <c r="T9" s="2342"/>
      <c r="U9" s="2343"/>
      <c r="V9" s="585"/>
      <c r="W9" s="137"/>
      <c r="X9" s="2344" t="s">
        <v>159</v>
      </c>
      <c r="Y9" s="2344"/>
      <c r="Z9" s="2344"/>
      <c r="AA9" s="2344"/>
      <c r="AB9" s="2344"/>
      <c r="AC9" s="2344"/>
      <c r="AD9" s="2344"/>
      <c r="AE9" s="2344"/>
      <c r="AF9" s="2344"/>
      <c r="AG9" s="2344"/>
      <c r="AH9" s="2344"/>
      <c r="AI9" s="2344"/>
      <c r="AJ9" s="2345"/>
      <c r="AK9" s="2346"/>
      <c r="AL9" s="2346"/>
      <c r="AM9" s="2346"/>
      <c r="AN9" s="2346"/>
      <c r="AO9" s="2346"/>
      <c r="AP9" s="2346"/>
      <c r="AQ9" s="2347"/>
      <c r="AR9" s="64"/>
      <c r="AT9" s="1413"/>
      <c r="AU9" s="1413"/>
      <c r="AV9" s="1413"/>
      <c r="AW9" s="1413"/>
      <c r="AX9" s="1413"/>
      <c r="AY9" s="1413"/>
      <c r="AZ9" s="1413"/>
      <c r="BA9" s="1413"/>
      <c r="BB9" s="1413"/>
      <c r="BC9" s="1413"/>
      <c r="BD9" s="1413"/>
      <c r="BE9" s="1413"/>
      <c r="BF9" s="1413"/>
      <c r="BG9" s="1413"/>
      <c r="BH9" s="1413"/>
      <c r="BI9" s="1413"/>
      <c r="BJ9" s="1413"/>
      <c r="BK9" s="1413"/>
      <c r="BL9" s="1413"/>
      <c r="BM9" s="1413"/>
      <c r="BN9" s="1413"/>
      <c r="BO9" s="1413"/>
    </row>
    <row r="10" spans="1:69" ht="15" customHeight="1">
      <c r="A10" s="55"/>
      <c r="B10" s="61"/>
      <c r="D10" s="616"/>
      <c r="E10" s="536"/>
      <c r="F10" s="2321" t="s">
        <v>1125</v>
      </c>
      <c r="G10" s="2321"/>
      <c r="H10" s="2321"/>
      <c r="I10" s="2321"/>
      <c r="J10" s="2321"/>
      <c r="K10" s="2321"/>
      <c r="L10" s="2322"/>
      <c r="M10" s="2322"/>
      <c r="N10" s="617" t="s">
        <v>140</v>
      </c>
      <c r="O10" s="2323"/>
      <c r="P10" s="2324"/>
      <c r="Q10" s="2324"/>
      <c r="R10" s="2324"/>
      <c r="S10" s="2324"/>
      <c r="T10" s="2324"/>
      <c r="U10" s="2325"/>
      <c r="V10" s="618"/>
      <c r="W10" s="536"/>
      <c r="X10" s="2321" t="s">
        <v>773</v>
      </c>
      <c r="Y10" s="2321"/>
      <c r="Z10" s="2321"/>
      <c r="AA10" s="2321"/>
      <c r="AB10" s="2321"/>
      <c r="AC10" s="2321"/>
      <c r="AD10" s="2326"/>
      <c r="AE10" s="2326"/>
      <c r="AF10" s="2326"/>
      <c r="AG10" s="2326"/>
      <c r="AH10" s="2326"/>
      <c r="AI10" s="536" t="s">
        <v>140</v>
      </c>
      <c r="AJ10" s="2323"/>
      <c r="AK10" s="2324"/>
      <c r="AL10" s="2324"/>
      <c r="AM10" s="2324"/>
      <c r="AN10" s="2324"/>
      <c r="AO10" s="2324"/>
      <c r="AP10" s="2324"/>
      <c r="AQ10" s="2327"/>
      <c r="AR10" s="64"/>
      <c r="AT10" s="54" t="s">
        <v>175</v>
      </c>
    </row>
    <row r="11" spans="1:69" ht="15" customHeight="1">
      <c r="A11" s="55"/>
      <c r="B11" s="61"/>
      <c r="D11" s="546"/>
      <c r="E11" s="137"/>
      <c r="F11" s="2328" t="s">
        <v>1432</v>
      </c>
      <c r="G11" s="2328"/>
      <c r="H11" s="2328"/>
      <c r="I11" s="2328"/>
      <c r="J11" s="2328"/>
      <c r="K11" s="2328"/>
      <c r="L11" s="2328"/>
      <c r="M11" s="2328"/>
      <c r="N11" s="2329"/>
      <c r="O11" s="2323"/>
      <c r="P11" s="2324"/>
      <c r="Q11" s="2324"/>
      <c r="R11" s="2324"/>
      <c r="S11" s="2324"/>
      <c r="T11" s="2324"/>
      <c r="U11" s="2325"/>
      <c r="V11" s="585"/>
      <c r="W11" s="137"/>
      <c r="X11" s="1815" t="s">
        <v>160</v>
      </c>
      <c r="Y11" s="1815"/>
      <c r="Z11" s="1815"/>
      <c r="AA11" s="1815"/>
      <c r="AB11" s="1815"/>
      <c r="AC11" s="1815"/>
      <c r="AD11" s="1815"/>
      <c r="AE11" s="1815"/>
      <c r="AF11" s="1815"/>
      <c r="AG11" s="1815"/>
      <c r="AH11" s="1815"/>
      <c r="AI11" s="1815"/>
      <c r="AJ11" s="2330"/>
      <c r="AK11" s="2331"/>
      <c r="AL11" s="2331"/>
      <c r="AM11" s="2331"/>
      <c r="AN11" s="2331"/>
      <c r="AO11" s="2331"/>
      <c r="AP11" s="2331"/>
      <c r="AQ11" s="2332"/>
      <c r="AR11" s="64"/>
      <c r="AU11" s="54" t="s">
        <v>179</v>
      </c>
    </row>
    <row r="12" spans="1:69" ht="15" customHeight="1">
      <c r="A12" s="55"/>
      <c r="B12" s="61"/>
      <c r="D12" s="616"/>
      <c r="E12" s="536"/>
      <c r="F12" s="2328"/>
      <c r="G12" s="2328"/>
      <c r="H12" s="2328"/>
      <c r="I12" s="2328"/>
      <c r="J12" s="2328"/>
      <c r="K12" s="2328"/>
      <c r="L12" s="2328"/>
      <c r="M12" s="2328"/>
      <c r="N12" s="2329"/>
      <c r="O12" s="2323"/>
      <c r="P12" s="2324"/>
      <c r="Q12" s="2324"/>
      <c r="R12" s="2324"/>
      <c r="S12" s="2324"/>
      <c r="T12" s="2324"/>
      <c r="U12" s="2325"/>
      <c r="V12" s="618"/>
      <c r="W12" s="536"/>
      <c r="X12" s="2321" t="s">
        <v>161</v>
      </c>
      <c r="Y12" s="2321"/>
      <c r="Z12" s="2321"/>
      <c r="AA12" s="2321"/>
      <c r="AB12" s="2321"/>
      <c r="AC12" s="2321"/>
      <c r="AD12" s="2326"/>
      <c r="AE12" s="2326"/>
      <c r="AF12" s="2326"/>
      <c r="AG12" s="2326"/>
      <c r="AH12" s="2326"/>
      <c r="AI12" s="536" t="s">
        <v>140</v>
      </c>
      <c r="AJ12" s="2323"/>
      <c r="AK12" s="2324"/>
      <c r="AL12" s="2324"/>
      <c r="AM12" s="2324"/>
      <c r="AN12" s="2324"/>
      <c r="AO12" s="2324"/>
      <c r="AP12" s="2324"/>
      <c r="AQ12" s="2327"/>
      <c r="AR12" s="64"/>
      <c r="AT12" s="54" t="s">
        <v>338</v>
      </c>
      <c r="BG12" s="54" t="s">
        <v>339</v>
      </c>
    </row>
    <row r="13" spans="1:69" ht="15" customHeight="1">
      <c r="A13" s="55"/>
      <c r="B13" s="61"/>
      <c r="D13" s="616"/>
      <c r="E13" s="536"/>
      <c r="F13" s="2324"/>
      <c r="G13" s="2324"/>
      <c r="H13" s="2324"/>
      <c r="I13" s="2324"/>
      <c r="J13" s="2324"/>
      <c r="K13" s="2324"/>
      <c r="L13" s="2324"/>
      <c r="M13" s="2324"/>
      <c r="N13" s="2348"/>
      <c r="O13" s="2323"/>
      <c r="P13" s="2324"/>
      <c r="Q13" s="2324"/>
      <c r="R13" s="2324"/>
      <c r="S13" s="2324"/>
      <c r="T13" s="2324"/>
      <c r="U13" s="2325"/>
      <c r="V13" s="618"/>
      <c r="W13" s="536"/>
      <c r="X13" s="2349" t="s">
        <v>1285</v>
      </c>
      <c r="Y13" s="2349"/>
      <c r="Z13" s="2349"/>
      <c r="AA13" s="2349"/>
      <c r="AB13" s="2349"/>
      <c r="AC13" s="2349"/>
      <c r="AD13" s="2349"/>
      <c r="AE13" s="2349"/>
      <c r="AF13" s="2349"/>
      <c r="AG13" s="2349"/>
      <c r="AH13" s="2349"/>
      <c r="AI13" s="2349"/>
      <c r="AJ13" s="2323"/>
      <c r="AK13" s="2324"/>
      <c r="AL13" s="2324"/>
      <c r="AM13" s="2324"/>
      <c r="AN13" s="2324"/>
      <c r="AO13" s="2324"/>
      <c r="AP13" s="2324"/>
      <c r="AQ13" s="2327"/>
      <c r="AR13" s="64"/>
      <c r="AU13" s="54" t="s">
        <v>180</v>
      </c>
      <c r="BH13" s="54" t="s">
        <v>340</v>
      </c>
    </row>
    <row r="14" spans="1:69" ht="15" customHeight="1">
      <c r="A14" s="55"/>
      <c r="B14" s="61"/>
      <c r="D14" s="534"/>
      <c r="E14" s="619"/>
      <c r="F14" s="2350"/>
      <c r="G14" s="2350"/>
      <c r="H14" s="2350"/>
      <c r="I14" s="2350"/>
      <c r="J14" s="2350"/>
      <c r="K14" s="2350"/>
      <c r="L14" s="2350"/>
      <c r="M14" s="2350"/>
      <c r="N14" s="2351"/>
      <c r="O14" s="2352"/>
      <c r="P14" s="2353"/>
      <c r="Q14" s="2353"/>
      <c r="R14" s="2353"/>
      <c r="S14" s="2353"/>
      <c r="T14" s="2353"/>
      <c r="U14" s="2354"/>
      <c r="V14" s="620"/>
      <c r="W14" s="535"/>
      <c r="X14" s="1834" t="s">
        <v>163</v>
      </c>
      <c r="Y14" s="1834"/>
      <c r="Z14" s="1834"/>
      <c r="AA14" s="2355"/>
      <c r="AB14" s="2355"/>
      <c r="AC14" s="2355"/>
      <c r="AD14" s="2355"/>
      <c r="AE14" s="2355"/>
      <c r="AF14" s="2355"/>
      <c r="AG14" s="2355"/>
      <c r="AH14" s="2355"/>
      <c r="AI14" s="619" t="s">
        <v>140</v>
      </c>
      <c r="AJ14" s="2356"/>
      <c r="AK14" s="2355"/>
      <c r="AL14" s="2355"/>
      <c r="AM14" s="2355"/>
      <c r="AN14" s="2355"/>
      <c r="AO14" s="2355"/>
      <c r="AP14" s="2355"/>
      <c r="AQ14" s="2357"/>
      <c r="AR14" s="64"/>
      <c r="AU14" s="2096" t="s">
        <v>181</v>
      </c>
      <c r="AV14" s="2096"/>
      <c r="AW14" s="2096"/>
      <c r="AX14" s="2096"/>
      <c r="AY14" s="2096"/>
      <c r="AZ14" s="2096"/>
      <c r="BA14" s="2096"/>
      <c r="BB14" s="2096"/>
      <c r="BC14" s="2096"/>
      <c r="BD14" s="2096"/>
      <c r="BE14" s="2096"/>
      <c r="BH14" s="2096" t="s">
        <v>341</v>
      </c>
      <c r="BI14" s="2096"/>
      <c r="BJ14" s="2096"/>
      <c r="BK14" s="2096"/>
      <c r="BL14" s="2096"/>
      <c r="BM14" s="2096"/>
      <c r="BN14" s="2096"/>
      <c r="BO14" s="2096"/>
      <c r="BP14" s="2096"/>
      <c r="BQ14" s="2096"/>
    </row>
    <row r="15" spans="1:69" ht="13.5" customHeight="1">
      <c r="A15" s="55"/>
      <c r="B15" s="61"/>
      <c r="D15" s="55"/>
      <c r="E15" s="55"/>
      <c r="F15" s="55"/>
      <c r="G15" s="55"/>
      <c r="H15" s="55"/>
      <c r="I15" s="55"/>
      <c r="J15" s="55"/>
      <c r="K15" s="55"/>
      <c r="L15" s="55"/>
      <c r="M15" s="55"/>
      <c r="N15" s="55"/>
      <c r="O15" s="55"/>
      <c r="P15" s="55"/>
      <c r="Q15" s="55"/>
      <c r="R15" s="55"/>
      <c r="S15" s="55"/>
      <c r="T15" s="55"/>
      <c r="U15" s="55"/>
      <c r="V15" s="55"/>
      <c r="W15" s="55"/>
      <c r="X15" s="55"/>
      <c r="Y15" s="55"/>
      <c r="Z15" s="621"/>
      <c r="AA15" s="621"/>
      <c r="AB15" s="621"/>
      <c r="AC15" s="621"/>
      <c r="AH15" s="622"/>
      <c r="AP15" s="624"/>
      <c r="AR15" s="64"/>
      <c r="AU15" s="2096"/>
      <c r="AV15" s="2096"/>
      <c r="AW15" s="2096"/>
      <c r="AX15" s="2096"/>
      <c r="AY15" s="2096"/>
      <c r="AZ15" s="2096"/>
      <c r="BA15" s="2096"/>
      <c r="BB15" s="2096"/>
      <c r="BC15" s="2096"/>
      <c r="BD15" s="2096"/>
      <c r="BE15" s="2096"/>
      <c r="BH15" s="2096"/>
      <c r="BI15" s="2096"/>
      <c r="BJ15" s="2096"/>
      <c r="BK15" s="2096"/>
      <c r="BL15" s="2096"/>
      <c r="BM15" s="2096"/>
      <c r="BN15" s="2096"/>
      <c r="BO15" s="2096"/>
      <c r="BP15" s="2096"/>
      <c r="BQ15" s="2096"/>
    </row>
    <row r="16" spans="1:69" ht="14.1" customHeight="1">
      <c r="A16" s="55"/>
      <c r="B16" s="1814" t="s">
        <v>465</v>
      </c>
      <c r="C16" s="1675"/>
      <c r="D16" s="55" t="s">
        <v>1654</v>
      </c>
      <c r="E16" s="55"/>
      <c r="F16" s="55"/>
      <c r="G16" s="55"/>
      <c r="H16" s="55"/>
      <c r="I16" s="55"/>
      <c r="J16" s="55"/>
      <c r="K16" s="55"/>
      <c r="L16" s="55"/>
      <c r="M16" s="55"/>
      <c r="N16" s="55"/>
      <c r="O16" s="55"/>
      <c r="P16" s="55"/>
      <c r="Q16" s="55"/>
      <c r="R16" s="55"/>
      <c r="S16" s="55"/>
      <c r="T16" s="55"/>
      <c r="U16" s="55"/>
      <c r="V16" s="55"/>
      <c r="W16" s="55"/>
      <c r="X16" s="55"/>
      <c r="Y16" s="55"/>
      <c r="Z16" s="621"/>
      <c r="AA16" s="621"/>
      <c r="AB16" s="621"/>
      <c r="AC16" s="621"/>
      <c r="AH16" s="63"/>
      <c r="AI16" s="54"/>
      <c r="AL16" s="54"/>
      <c r="AN16" s="54"/>
      <c r="AO16" s="54"/>
      <c r="AR16" s="625"/>
      <c r="AT16" s="54" t="s">
        <v>337</v>
      </c>
      <c r="AU16" s="141"/>
      <c r="AV16" s="141"/>
      <c r="AW16" s="141"/>
      <c r="AX16" s="141"/>
      <c r="AY16" s="1331"/>
      <c r="AZ16" s="1331"/>
      <c r="BA16" s="141"/>
      <c r="BB16" s="141"/>
      <c r="BC16" s="141"/>
      <c r="BD16" s="141"/>
      <c r="BE16" s="141"/>
      <c r="BF16" s="141"/>
      <c r="BG16" s="141"/>
      <c r="BH16" s="141"/>
      <c r="BI16" s="141"/>
      <c r="BJ16" s="141"/>
      <c r="BK16" s="141"/>
      <c r="BL16" s="141"/>
    </row>
    <row r="17" spans="1:88" ht="14.1" customHeight="1">
      <c r="A17" s="55"/>
      <c r="B17" s="61"/>
      <c r="D17" s="55" t="s">
        <v>472</v>
      </c>
      <c r="E17" s="55" t="s">
        <v>1736</v>
      </c>
      <c r="F17" s="55"/>
      <c r="G17" s="55"/>
      <c r="H17" s="55"/>
      <c r="I17" s="55"/>
      <c r="J17" s="55"/>
      <c r="K17" s="55"/>
      <c r="L17" s="55"/>
      <c r="M17" s="55"/>
      <c r="N17" s="55"/>
      <c r="O17" s="55"/>
      <c r="P17" s="55"/>
      <c r="Q17" s="55"/>
      <c r="R17" s="55"/>
      <c r="S17" s="55"/>
      <c r="T17" s="55"/>
      <c r="U17" s="55"/>
      <c r="V17" s="55"/>
      <c r="W17" s="55"/>
      <c r="X17" s="55"/>
      <c r="Y17" s="55"/>
      <c r="Z17" s="621"/>
      <c r="AA17" s="621"/>
      <c r="AB17" s="621"/>
      <c r="AC17" s="621"/>
      <c r="AH17" s="63"/>
      <c r="AI17" s="54"/>
      <c r="AL17" s="54"/>
      <c r="AN17" s="54"/>
      <c r="AO17" s="54"/>
      <c r="AR17" s="625"/>
      <c r="BE17" s="54" t="s">
        <v>332</v>
      </c>
      <c r="BX17" s="1414" t="s">
        <v>1657</v>
      </c>
      <c r="BY17" s="1415"/>
      <c r="BZ17" s="1416"/>
    </row>
    <row r="18" spans="1:88" ht="14.1" customHeight="1">
      <c r="A18" s="55"/>
      <c r="B18" s="61"/>
      <c r="D18" s="55"/>
      <c r="E18" s="55"/>
      <c r="F18" s="137" t="s">
        <v>127</v>
      </c>
      <c r="G18" s="55" t="s">
        <v>1655</v>
      </c>
      <c r="H18" s="55"/>
      <c r="I18" s="55"/>
      <c r="J18" s="55"/>
      <c r="K18" s="55"/>
      <c r="L18" s="55"/>
      <c r="M18" s="55"/>
      <c r="N18" s="55"/>
      <c r="O18" s="55"/>
      <c r="P18" s="55"/>
      <c r="Q18" s="55"/>
      <c r="R18" s="55"/>
      <c r="S18" s="55"/>
      <c r="T18" s="55"/>
      <c r="U18" s="55"/>
      <c r="V18" s="55"/>
      <c r="W18" s="55"/>
      <c r="X18" s="55"/>
      <c r="Y18" s="55"/>
      <c r="Z18" s="621"/>
      <c r="AA18" s="621"/>
      <c r="AB18" s="621"/>
      <c r="AC18" s="621"/>
      <c r="AH18" s="63"/>
      <c r="AI18" s="54"/>
      <c r="AL18" s="54"/>
      <c r="AN18" s="54"/>
      <c r="AO18" s="54"/>
      <c r="AR18" s="625"/>
      <c r="AT18" s="1589" t="s">
        <v>174</v>
      </c>
      <c r="AU18" s="1589"/>
      <c r="AV18" s="1589"/>
      <c r="AW18" s="1589"/>
      <c r="AX18" s="1589"/>
      <c r="AY18" s="1589"/>
      <c r="AZ18" s="1589"/>
      <c r="BA18" s="1589"/>
      <c r="BB18" s="1589"/>
      <c r="BC18" s="1589"/>
      <c r="BD18" s="1353"/>
      <c r="BE18" s="1354"/>
      <c r="BF18" s="1589" t="s">
        <v>174</v>
      </c>
      <c r="BG18" s="1589"/>
      <c r="BH18" s="1589"/>
      <c r="BI18" s="1589"/>
      <c r="BJ18" s="1589"/>
      <c r="BK18" s="1589"/>
      <c r="BL18" s="1589"/>
      <c r="BM18" s="1589"/>
      <c r="BN18" s="1589"/>
      <c r="BO18" s="1589"/>
      <c r="BX18" s="2598" t="b">
        <v>0</v>
      </c>
      <c r="BY18" s="1827"/>
      <c r="BZ18" s="2599"/>
    </row>
    <row r="19" spans="1:88" ht="14.1" customHeight="1">
      <c r="A19" s="55"/>
      <c r="B19" s="61"/>
      <c r="D19" s="55"/>
      <c r="E19" s="55"/>
      <c r="F19" s="137" t="s">
        <v>127</v>
      </c>
      <c r="G19" s="55" t="s">
        <v>1656</v>
      </c>
      <c r="H19" s="55"/>
      <c r="I19" s="55"/>
      <c r="J19" s="55"/>
      <c r="K19" s="55"/>
      <c r="L19" s="55"/>
      <c r="M19" s="55"/>
      <c r="N19" s="55"/>
      <c r="O19" s="55"/>
      <c r="P19" s="55"/>
      <c r="Q19" s="55"/>
      <c r="R19" s="55"/>
      <c r="S19" s="55"/>
      <c r="T19" s="55"/>
      <c r="U19" s="55"/>
      <c r="V19" s="55"/>
      <c r="W19" s="55"/>
      <c r="X19" s="55"/>
      <c r="Y19" s="55"/>
      <c r="Z19" s="621"/>
      <c r="AA19" s="621"/>
      <c r="AB19" s="621"/>
      <c r="AC19" s="621"/>
      <c r="AH19" s="63"/>
      <c r="AI19" s="54"/>
      <c r="AL19" s="54"/>
      <c r="AN19" s="54"/>
      <c r="AO19" s="54"/>
      <c r="AR19" s="625"/>
      <c r="AT19" s="2107" t="s">
        <v>1029</v>
      </c>
      <c r="AU19" s="2108"/>
      <c r="AV19" s="2108"/>
      <c r="AW19" s="2109"/>
      <c r="AX19" s="2113"/>
      <c r="AY19" s="2114"/>
      <c r="AZ19" s="2114"/>
      <c r="BA19" s="2117" t="s">
        <v>177</v>
      </c>
      <c r="BB19" s="2117"/>
      <c r="BC19" s="2118"/>
      <c r="BD19" s="1353"/>
      <c r="BE19" s="1354"/>
      <c r="BF19" s="2107" t="s">
        <v>1029</v>
      </c>
      <c r="BG19" s="2108"/>
      <c r="BH19" s="2108"/>
      <c r="BI19" s="2109"/>
      <c r="BJ19" s="2121">
        <v>173</v>
      </c>
      <c r="BK19" s="2122"/>
      <c r="BL19" s="2122"/>
      <c r="BM19" s="2117" t="s">
        <v>177</v>
      </c>
      <c r="BN19" s="2117"/>
      <c r="BO19" s="2118"/>
      <c r="BX19" s="2035" t="b">
        <v>0</v>
      </c>
      <c r="BY19" s="1833"/>
      <c r="BZ19" s="2510"/>
    </row>
    <row r="20" spans="1:88" ht="14.1" customHeight="1">
      <c r="A20" s="55"/>
      <c r="B20" s="1814"/>
      <c r="C20" s="1675"/>
      <c r="D20" s="2083" t="s">
        <v>1753</v>
      </c>
      <c r="E20" s="2083"/>
      <c r="F20" s="2083"/>
      <c r="G20" s="2083"/>
      <c r="H20" s="2083"/>
      <c r="I20" s="2083"/>
      <c r="J20" s="2083"/>
      <c r="K20" s="2083"/>
      <c r="L20" s="2083"/>
      <c r="M20" s="2083"/>
      <c r="N20" s="2083"/>
      <c r="O20" s="2083"/>
      <c r="P20" s="2083"/>
      <c r="Q20" s="2083"/>
      <c r="R20" s="2083"/>
      <c r="S20" s="2083"/>
      <c r="T20" s="2083"/>
      <c r="U20" s="2083"/>
      <c r="V20" s="2083"/>
      <c r="W20" s="2083"/>
      <c r="X20" s="2083"/>
      <c r="Y20" s="2083"/>
      <c r="Z20" s="2083"/>
      <c r="AA20" s="2083"/>
      <c r="AB20" s="2083"/>
      <c r="AC20" s="2083"/>
      <c r="AD20" s="2083"/>
      <c r="AE20" s="2083"/>
      <c r="AF20" s="2083"/>
      <c r="AG20" s="2083"/>
      <c r="AH20" s="63"/>
      <c r="AI20" s="54"/>
      <c r="AL20" s="54"/>
      <c r="AN20" s="54"/>
      <c r="AO20" s="54"/>
      <c r="AR20" s="625"/>
      <c r="AT20" s="2110"/>
      <c r="AU20" s="2111"/>
      <c r="AV20" s="2111"/>
      <c r="AW20" s="2112"/>
      <c r="AX20" s="2115"/>
      <c r="AY20" s="2116"/>
      <c r="AZ20" s="2116"/>
      <c r="BA20" s="2119"/>
      <c r="BB20" s="2119"/>
      <c r="BC20" s="2120"/>
      <c r="BD20" s="1353"/>
      <c r="BE20" s="1354"/>
      <c r="BF20" s="2110"/>
      <c r="BG20" s="2111"/>
      <c r="BH20" s="2111"/>
      <c r="BI20" s="2112"/>
      <c r="BJ20" s="2123"/>
      <c r="BK20" s="2124"/>
      <c r="BL20" s="2124"/>
      <c r="BM20" s="2119"/>
      <c r="BN20" s="2119"/>
      <c r="BO20" s="2120"/>
    </row>
    <row r="21" spans="1:88" ht="14.1" customHeight="1">
      <c r="A21" s="55"/>
      <c r="B21" s="61"/>
      <c r="C21" s="601"/>
      <c r="D21" s="601"/>
      <c r="E21" s="1860" t="s">
        <v>1650</v>
      </c>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601"/>
      <c r="AH21" s="626"/>
      <c r="AI21" s="601"/>
      <c r="AJ21" s="601"/>
      <c r="AK21" s="601"/>
      <c r="AL21" s="601"/>
      <c r="AM21" s="601"/>
      <c r="AN21" s="601"/>
      <c r="AO21" s="601"/>
      <c r="AP21" s="601"/>
      <c r="AQ21" s="601"/>
      <c r="AR21" s="64"/>
      <c r="AT21" s="2361" t="s">
        <v>1567</v>
      </c>
      <c r="AU21" s="2371"/>
      <c r="AV21" s="2371"/>
      <c r="AW21" s="2372"/>
      <c r="AX21" s="2375">
        <f>AX28</f>
        <v>0</v>
      </c>
      <c r="AY21" s="2376"/>
      <c r="AZ21" s="2376"/>
      <c r="BA21" s="2117" t="s">
        <v>177</v>
      </c>
      <c r="BB21" s="2117"/>
      <c r="BC21" s="2118"/>
      <c r="BD21" s="1353"/>
      <c r="BE21" s="1354"/>
      <c r="BF21" s="2361" t="s">
        <v>1567</v>
      </c>
      <c r="BG21" s="2371"/>
      <c r="BH21" s="2371"/>
      <c r="BI21" s="2372"/>
      <c r="BJ21" s="2375">
        <f>BJ28</f>
        <v>407</v>
      </c>
      <c r="BK21" s="2376"/>
      <c r="BL21" s="2376"/>
      <c r="BM21" s="2117" t="s">
        <v>177</v>
      </c>
      <c r="BN21" s="2117"/>
      <c r="BO21" s="2118"/>
    </row>
    <row r="22" spans="1:88" ht="12.6" customHeight="1" thickBot="1">
      <c r="A22" s="55"/>
      <c r="B22" s="627"/>
      <c r="C22" s="1730" t="s">
        <v>44</v>
      </c>
      <c r="D22" s="1731"/>
      <c r="E22" s="1731"/>
      <c r="F22" s="1731"/>
      <c r="G22" s="1732"/>
      <c r="H22" s="2066" t="s">
        <v>164</v>
      </c>
      <c r="I22" s="2067"/>
      <c r="J22" s="2068"/>
      <c r="K22" s="1714" t="s">
        <v>45</v>
      </c>
      <c r="L22" s="1715"/>
      <c r="M22" s="1715"/>
      <c r="N22" s="1715"/>
      <c r="O22" s="1715"/>
      <c r="P22" s="1715"/>
      <c r="Q22" s="1715"/>
      <c r="R22" s="1715"/>
      <c r="S22" s="1715"/>
      <c r="T22" s="1715"/>
      <c r="U22" s="1715"/>
      <c r="V22" s="1715"/>
      <c r="W22" s="1715"/>
      <c r="X22" s="1716"/>
      <c r="Y22" s="2361" t="s">
        <v>165</v>
      </c>
      <c r="Z22" s="2362"/>
      <c r="AA22" s="2363"/>
      <c r="AB22" s="1714" t="s">
        <v>166</v>
      </c>
      <c r="AC22" s="1715"/>
      <c r="AD22" s="1715"/>
      <c r="AE22" s="1715"/>
      <c r="AF22" s="1715"/>
      <c r="AG22" s="1715"/>
      <c r="AH22" s="1716"/>
      <c r="AI22" s="2148" t="s">
        <v>940</v>
      </c>
      <c r="AJ22" s="1731"/>
      <c r="AK22" s="1731"/>
      <c r="AL22" s="1731"/>
      <c r="AM22" s="1731"/>
      <c r="AN22" s="1731"/>
      <c r="AO22" s="1731"/>
      <c r="AP22" s="1731"/>
      <c r="AQ22" s="1732"/>
      <c r="AR22" s="64"/>
      <c r="AT22" s="2364"/>
      <c r="AU22" s="2373"/>
      <c r="AV22" s="2373"/>
      <c r="AW22" s="2374"/>
      <c r="AX22" s="2377"/>
      <c r="AY22" s="2378"/>
      <c r="AZ22" s="2378"/>
      <c r="BA22" s="2163"/>
      <c r="BB22" s="2163"/>
      <c r="BC22" s="2164"/>
      <c r="BD22" s="1353"/>
      <c r="BE22" s="1354"/>
      <c r="BF22" s="2364"/>
      <c r="BG22" s="2373"/>
      <c r="BH22" s="2373"/>
      <c r="BI22" s="2374"/>
      <c r="BJ22" s="2377"/>
      <c r="BK22" s="2378"/>
      <c r="BL22" s="2378"/>
      <c r="BM22" s="2163"/>
      <c r="BN22" s="2163"/>
      <c r="BO22" s="2164"/>
    </row>
    <row r="23" spans="1:88" ht="12.6" customHeight="1">
      <c r="A23" s="55"/>
      <c r="B23" s="627"/>
      <c r="C23" s="1835"/>
      <c r="D23" s="1570"/>
      <c r="E23" s="1570"/>
      <c r="F23" s="1570"/>
      <c r="G23" s="1684"/>
      <c r="H23" s="2069"/>
      <c r="I23" s="1564"/>
      <c r="J23" s="2070"/>
      <c r="K23" s="2394" t="s">
        <v>167</v>
      </c>
      <c r="L23" s="2395"/>
      <c r="M23" s="2395" t="s">
        <v>168</v>
      </c>
      <c r="N23" s="2395"/>
      <c r="O23" s="2395" t="s">
        <v>169</v>
      </c>
      <c r="P23" s="2395"/>
      <c r="Q23" s="2395" t="s">
        <v>170</v>
      </c>
      <c r="R23" s="2395"/>
      <c r="S23" s="2395" t="s">
        <v>171</v>
      </c>
      <c r="T23" s="2395"/>
      <c r="U23" s="2395" t="s">
        <v>172</v>
      </c>
      <c r="V23" s="2395"/>
      <c r="W23" s="2395" t="s">
        <v>117</v>
      </c>
      <c r="X23" s="2400"/>
      <c r="Y23" s="2364"/>
      <c r="Z23" s="2365"/>
      <c r="AA23" s="2365"/>
      <c r="AB23" s="2160" t="s">
        <v>1566</v>
      </c>
      <c r="AC23" s="2049"/>
      <c r="AD23" s="2392"/>
      <c r="AE23" s="2379" t="s">
        <v>355</v>
      </c>
      <c r="AF23" s="2380"/>
      <c r="AG23" s="2379" t="s">
        <v>1445</v>
      </c>
      <c r="AH23" s="2381"/>
      <c r="AI23" s="2382"/>
      <c r="AJ23" s="1570"/>
      <c r="AK23" s="1570"/>
      <c r="AL23" s="1570"/>
      <c r="AM23" s="1570"/>
      <c r="AN23" s="1570"/>
      <c r="AO23" s="1570"/>
      <c r="AP23" s="1570"/>
      <c r="AQ23" s="1684"/>
      <c r="AR23" s="64"/>
      <c r="AT23" s="2154" t="s">
        <v>173</v>
      </c>
      <c r="AU23" s="2155"/>
      <c r="AV23" s="2155"/>
      <c r="AW23" s="2156"/>
      <c r="AX23" s="2406" t="str">
        <f>IF(ISERROR(AX21/AX19),"",(AX21/AX19))</f>
        <v/>
      </c>
      <c r="AY23" s="2407"/>
      <c r="AZ23" s="2407"/>
      <c r="BA23" s="2131" t="s">
        <v>109</v>
      </c>
      <c r="BB23" s="2131"/>
      <c r="BC23" s="2132"/>
      <c r="BD23" s="1353"/>
      <c r="BE23" s="1354"/>
      <c r="BF23" s="2154" t="s">
        <v>173</v>
      </c>
      <c r="BG23" s="2155"/>
      <c r="BH23" s="2155"/>
      <c r="BI23" s="2156"/>
      <c r="BJ23" s="2406">
        <f>IF(ISERROR(BJ21/BJ19),"",(BJ21/BJ19))</f>
        <v>2.352601156069364</v>
      </c>
      <c r="BK23" s="2407"/>
      <c r="BL23" s="2407"/>
      <c r="BM23" s="2131" t="s">
        <v>109</v>
      </c>
      <c r="BN23" s="2131"/>
      <c r="BO23" s="2132"/>
    </row>
    <row r="24" spans="1:88" ht="12.6" customHeight="1" thickBot="1">
      <c r="A24" s="55"/>
      <c r="B24" s="627"/>
      <c r="C24" s="1835"/>
      <c r="D24" s="1570"/>
      <c r="E24" s="1570"/>
      <c r="F24" s="1570"/>
      <c r="G24" s="1684"/>
      <c r="H24" s="2069"/>
      <c r="I24" s="1564"/>
      <c r="J24" s="2070"/>
      <c r="K24" s="2396"/>
      <c r="L24" s="2397"/>
      <c r="M24" s="2397"/>
      <c r="N24" s="2397"/>
      <c r="O24" s="2397"/>
      <c r="P24" s="2397"/>
      <c r="Q24" s="2397"/>
      <c r="R24" s="2397"/>
      <c r="S24" s="2397"/>
      <c r="T24" s="2397"/>
      <c r="U24" s="2397"/>
      <c r="V24" s="2397"/>
      <c r="W24" s="2397"/>
      <c r="X24" s="2401"/>
      <c r="Y24" s="2364"/>
      <c r="Z24" s="2365"/>
      <c r="AA24" s="2365"/>
      <c r="AB24" s="2160"/>
      <c r="AC24" s="2049"/>
      <c r="AD24" s="2392"/>
      <c r="AE24" s="1683" t="s">
        <v>110</v>
      </c>
      <c r="AF24" s="2368"/>
      <c r="AG24" s="1683" t="s">
        <v>111</v>
      </c>
      <c r="AH24" s="1684"/>
      <c r="AI24" s="2382"/>
      <c r="AJ24" s="1570"/>
      <c r="AK24" s="1570"/>
      <c r="AL24" s="1570"/>
      <c r="AM24" s="1570"/>
      <c r="AN24" s="1570"/>
      <c r="AO24" s="1570"/>
      <c r="AP24" s="1570"/>
      <c r="AQ24" s="1684"/>
      <c r="AR24" s="64"/>
      <c r="AT24" s="2157"/>
      <c r="AU24" s="2158"/>
      <c r="AV24" s="2158"/>
      <c r="AW24" s="2159"/>
      <c r="AX24" s="2408"/>
      <c r="AY24" s="2409"/>
      <c r="AZ24" s="2409"/>
      <c r="BA24" s="2133"/>
      <c r="BB24" s="2133"/>
      <c r="BC24" s="2134"/>
      <c r="BD24" s="1353"/>
      <c r="BE24" s="1354"/>
      <c r="BF24" s="2157"/>
      <c r="BG24" s="2158"/>
      <c r="BH24" s="2158"/>
      <c r="BI24" s="2159"/>
      <c r="BJ24" s="2408"/>
      <c r="BK24" s="2409"/>
      <c r="BL24" s="2409"/>
      <c r="BM24" s="2133"/>
      <c r="BN24" s="2133"/>
      <c r="BO24" s="2134"/>
    </row>
    <row r="25" spans="1:88" ht="17.25" customHeight="1">
      <c r="A25" s="55"/>
      <c r="B25" s="61"/>
      <c r="C25" s="1588"/>
      <c r="D25" s="1589"/>
      <c r="E25" s="1589"/>
      <c r="F25" s="1589"/>
      <c r="G25" s="1733"/>
      <c r="H25" s="2358"/>
      <c r="I25" s="2359"/>
      <c r="J25" s="2360"/>
      <c r="K25" s="2398"/>
      <c r="L25" s="2399"/>
      <c r="M25" s="2399"/>
      <c r="N25" s="2399"/>
      <c r="O25" s="2399"/>
      <c r="P25" s="2399"/>
      <c r="Q25" s="2399"/>
      <c r="R25" s="2399"/>
      <c r="S25" s="2399"/>
      <c r="T25" s="2399"/>
      <c r="U25" s="2399"/>
      <c r="V25" s="2399"/>
      <c r="W25" s="2399"/>
      <c r="X25" s="2402"/>
      <c r="Y25" s="2366"/>
      <c r="Z25" s="2367"/>
      <c r="AA25" s="2367"/>
      <c r="AB25" s="2110"/>
      <c r="AC25" s="2111"/>
      <c r="AD25" s="2393"/>
      <c r="AE25" s="2369" t="s">
        <v>1565</v>
      </c>
      <c r="AF25" s="2370"/>
      <c r="AG25" s="2369" t="s">
        <v>173</v>
      </c>
      <c r="AH25" s="2223"/>
      <c r="AI25" s="1588"/>
      <c r="AJ25" s="1589"/>
      <c r="AK25" s="1589"/>
      <c r="AL25" s="1589"/>
      <c r="AM25" s="1589"/>
      <c r="AN25" s="1589"/>
      <c r="AO25" s="1589"/>
      <c r="AP25" s="1589"/>
      <c r="AQ25" s="1733"/>
      <c r="AR25" s="64"/>
      <c r="AT25" s="2464" t="s">
        <v>1571</v>
      </c>
      <c r="AU25" s="2464"/>
      <c r="AV25" s="2464"/>
      <c r="AW25" s="2464"/>
      <c r="AX25" s="2464"/>
      <c r="AY25" s="2464"/>
      <c r="AZ25" s="2464"/>
      <c r="BA25" s="2464"/>
      <c r="BB25" s="2464"/>
      <c r="BC25" s="2464"/>
      <c r="BD25" s="1353"/>
      <c r="BE25" s="1354"/>
      <c r="BF25" s="2464" t="s">
        <v>1571</v>
      </c>
      <c r="BG25" s="2464"/>
      <c r="BH25" s="2464"/>
      <c r="BI25" s="2464"/>
      <c r="BJ25" s="2464"/>
      <c r="BK25" s="2464"/>
      <c r="BL25" s="2464"/>
      <c r="BM25" s="2464"/>
      <c r="BN25" s="2464"/>
      <c r="BO25" s="2464"/>
    </row>
    <row r="26" spans="1:88" ht="17.25" customHeight="1">
      <c r="A26" s="55"/>
      <c r="B26" s="66"/>
      <c r="C26" s="2383" t="s">
        <v>1564</v>
      </c>
      <c r="D26" s="2384"/>
      <c r="E26" s="2384"/>
      <c r="F26" s="2384"/>
      <c r="G26" s="2385"/>
      <c r="H26" s="2386" t="s">
        <v>147</v>
      </c>
      <c r="I26" s="2387"/>
      <c r="J26" s="2388"/>
      <c r="K26" s="2389">
        <v>0</v>
      </c>
      <c r="L26" s="2390"/>
      <c r="M26" s="2391">
        <v>1</v>
      </c>
      <c r="N26" s="2390"/>
      <c r="O26" s="2391">
        <v>0</v>
      </c>
      <c r="P26" s="2390"/>
      <c r="Q26" s="2391">
        <v>0</v>
      </c>
      <c r="R26" s="2390"/>
      <c r="S26" s="2391">
        <v>0</v>
      </c>
      <c r="T26" s="2390"/>
      <c r="U26" s="2391">
        <v>0</v>
      </c>
      <c r="V26" s="2405"/>
      <c r="W26" s="2391">
        <f>SUM(K26:V26)</f>
        <v>1</v>
      </c>
      <c r="X26" s="2491"/>
      <c r="Y26" s="2449" t="s">
        <v>109</v>
      </c>
      <c r="Z26" s="2450"/>
      <c r="AA26" s="2450"/>
      <c r="AB26" s="2451" t="s">
        <v>109</v>
      </c>
      <c r="AC26" s="2452"/>
      <c r="AD26" s="2453"/>
      <c r="AE26" s="2454" t="s">
        <v>109</v>
      </c>
      <c r="AF26" s="2455"/>
      <c r="AG26" s="2456" t="s">
        <v>176</v>
      </c>
      <c r="AH26" s="2457"/>
      <c r="AI26" s="628" t="s">
        <v>110</v>
      </c>
      <c r="AJ26" s="2403" t="s">
        <v>971</v>
      </c>
      <c r="AK26" s="2403"/>
      <c r="AL26" s="2403"/>
      <c r="AM26" s="2403"/>
      <c r="AN26" s="2403"/>
      <c r="AO26" s="2403"/>
      <c r="AP26" s="2403"/>
      <c r="AQ26" s="2404"/>
      <c r="AR26" s="64"/>
      <c r="AT26" s="2217"/>
      <c r="AU26" s="2217"/>
      <c r="AV26" s="2217"/>
      <c r="AW26" s="2217"/>
      <c r="AX26" s="2217"/>
      <c r="AY26" s="2217"/>
      <c r="AZ26" s="2217"/>
      <c r="BA26" s="2217"/>
      <c r="BB26" s="2217"/>
      <c r="BC26" s="2217"/>
      <c r="BD26" s="1353"/>
      <c r="BE26" s="1354"/>
      <c r="BF26" s="2217"/>
      <c r="BG26" s="2217"/>
      <c r="BH26" s="2217"/>
      <c r="BI26" s="2217"/>
      <c r="BJ26" s="2217"/>
      <c r="BK26" s="2217"/>
      <c r="BL26" s="2217"/>
      <c r="BM26" s="2217"/>
      <c r="BN26" s="2217"/>
      <c r="BO26" s="2217"/>
      <c r="BX26" s="1417"/>
      <c r="BY26" s="1417"/>
      <c r="BZ26" s="1417"/>
      <c r="CA26" s="1417"/>
      <c r="CB26" s="1417"/>
      <c r="CC26" s="1417"/>
      <c r="CD26" s="1417"/>
      <c r="CE26" s="1417"/>
      <c r="CF26" s="1417"/>
      <c r="CG26" s="1417"/>
      <c r="CH26" s="1417"/>
      <c r="CI26" s="1417"/>
      <c r="CJ26" s="1417"/>
    </row>
    <row r="27" spans="1:88" ht="17.25" customHeight="1" thickBot="1">
      <c r="A27" s="55"/>
      <c r="B27" s="66"/>
      <c r="C27" s="2410" t="s">
        <v>178</v>
      </c>
      <c r="D27" s="2411"/>
      <c r="E27" s="2411"/>
      <c r="F27" s="2411"/>
      <c r="G27" s="2412"/>
      <c r="H27" s="2416">
        <v>36.5</v>
      </c>
      <c r="I27" s="2417"/>
      <c r="J27" s="2418"/>
      <c r="K27" s="2422"/>
      <c r="L27" s="2423"/>
      <c r="M27" s="2424">
        <v>10</v>
      </c>
      <c r="N27" s="2423"/>
      <c r="O27" s="2424"/>
      <c r="P27" s="2423"/>
      <c r="Q27" s="2424"/>
      <c r="R27" s="2423"/>
      <c r="S27" s="2424"/>
      <c r="T27" s="2423"/>
      <c r="U27" s="2424"/>
      <c r="V27" s="2423"/>
      <c r="W27" s="2425">
        <f>SUM(K27:V28)</f>
        <v>10</v>
      </c>
      <c r="X27" s="2426"/>
      <c r="Y27" s="2458">
        <v>2</v>
      </c>
      <c r="Z27" s="2459"/>
      <c r="AA27" s="2460"/>
      <c r="AB27" s="2438">
        <f>IF(AE28+AG28=0,"",AG28+AE28)</f>
        <v>2.4</v>
      </c>
      <c r="AC27" s="2439"/>
      <c r="AD27" s="2440"/>
      <c r="AE27" s="2444">
        <v>2</v>
      </c>
      <c r="AF27" s="2445"/>
      <c r="AG27" s="2444">
        <v>1</v>
      </c>
      <c r="AH27" s="2446"/>
      <c r="AI27" s="629" t="s">
        <v>111</v>
      </c>
      <c r="AJ27" s="2447" t="s">
        <v>970</v>
      </c>
      <c r="AK27" s="2447"/>
      <c r="AL27" s="2447"/>
      <c r="AM27" s="2447"/>
      <c r="AN27" s="2447"/>
      <c r="AO27" s="2447"/>
      <c r="AP27" s="2447"/>
      <c r="AQ27" s="2448"/>
      <c r="AR27" s="64"/>
      <c r="AT27" s="1714"/>
      <c r="AU27" s="1715"/>
      <c r="AV27" s="1715"/>
      <c r="AW27" s="1716"/>
      <c r="AX27" s="2165" t="s">
        <v>354</v>
      </c>
      <c r="AY27" s="2166"/>
      <c r="AZ27" s="2166"/>
      <c r="BA27" s="2166"/>
      <c r="BB27" s="2166"/>
      <c r="BC27" s="2167"/>
      <c r="BD27" s="1353"/>
      <c r="BE27" s="1354"/>
      <c r="BF27" s="1714"/>
      <c r="BG27" s="1715"/>
      <c r="BH27" s="1715"/>
      <c r="BI27" s="1716"/>
      <c r="BJ27" s="2165" t="s">
        <v>354</v>
      </c>
      <c r="BK27" s="2166"/>
      <c r="BL27" s="2166"/>
      <c r="BM27" s="2166"/>
      <c r="BN27" s="2166"/>
      <c r="BO27" s="2167"/>
      <c r="BX27" s="1417"/>
      <c r="BY27" s="1417"/>
      <c r="BZ27" s="1417"/>
      <c r="CA27" s="1417"/>
      <c r="CB27" s="1417"/>
      <c r="CC27" s="1417"/>
      <c r="CD27" s="1417"/>
      <c r="CE27" s="1417"/>
      <c r="CF27" s="1417"/>
      <c r="CG27" s="1417"/>
      <c r="CH27" s="1417"/>
      <c r="CI27" s="1417"/>
      <c r="CJ27" s="1417"/>
    </row>
    <row r="28" spans="1:88" ht="17.25" customHeight="1" thickBot="1">
      <c r="A28" s="55"/>
      <c r="B28" s="61"/>
      <c r="C28" s="2413"/>
      <c r="D28" s="2414"/>
      <c r="E28" s="2414"/>
      <c r="F28" s="2414"/>
      <c r="G28" s="2415"/>
      <c r="H28" s="2419"/>
      <c r="I28" s="2420"/>
      <c r="J28" s="2421"/>
      <c r="K28" s="2427"/>
      <c r="L28" s="2428"/>
      <c r="M28" s="2429"/>
      <c r="N28" s="2428"/>
      <c r="O28" s="2429"/>
      <c r="P28" s="2428"/>
      <c r="Q28" s="2429"/>
      <c r="R28" s="2428"/>
      <c r="S28" s="2429"/>
      <c r="T28" s="2428"/>
      <c r="U28" s="2429"/>
      <c r="V28" s="2428"/>
      <c r="W28" s="2430"/>
      <c r="X28" s="2431"/>
      <c r="Y28" s="2461"/>
      <c r="Z28" s="2462"/>
      <c r="AA28" s="2463"/>
      <c r="AB28" s="2441"/>
      <c r="AC28" s="2442"/>
      <c r="AD28" s="2443"/>
      <c r="AE28" s="2432">
        <v>2</v>
      </c>
      <c r="AF28" s="2433"/>
      <c r="AG28" s="2432">
        <v>0.4</v>
      </c>
      <c r="AH28" s="2434"/>
      <c r="AI28" s="2435" t="s">
        <v>586</v>
      </c>
      <c r="AJ28" s="2436"/>
      <c r="AK28" s="2436"/>
      <c r="AL28" s="2436"/>
      <c r="AM28" s="2436"/>
      <c r="AN28" s="2436"/>
      <c r="AO28" s="2436"/>
      <c r="AP28" s="2436"/>
      <c r="AQ28" s="2437"/>
      <c r="AR28" s="64"/>
      <c r="AT28" s="2503">
        <f>COUNTA(AX29:AZ33)</f>
        <v>0</v>
      </c>
      <c r="AU28" s="2504"/>
      <c r="AV28" s="2504"/>
      <c r="AW28" s="2504"/>
      <c r="AX28" s="2505">
        <f>SUM(AX29:AZ42)</f>
        <v>0</v>
      </c>
      <c r="AY28" s="2505"/>
      <c r="AZ28" s="2506"/>
      <c r="BA28" s="1369" t="s">
        <v>334</v>
      </c>
      <c r="BB28" s="1370"/>
      <c r="BC28" s="1371"/>
      <c r="BD28" s="1353"/>
      <c r="BE28" s="1354"/>
      <c r="BF28" s="2503">
        <f>COUNTA(BJ29:BL42)</f>
        <v>3</v>
      </c>
      <c r="BG28" s="2504"/>
      <c r="BH28" s="2504"/>
      <c r="BI28" s="2504"/>
      <c r="BJ28" s="2505">
        <f>SUM(BJ29:BL42)</f>
        <v>407</v>
      </c>
      <c r="BK28" s="2505"/>
      <c r="BL28" s="2506"/>
      <c r="BM28" s="1369" t="s">
        <v>334</v>
      </c>
      <c r="BN28" s="1370"/>
      <c r="BO28" s="1371"/>
      <c r="BX28" s="1418" t="s">
        <v>167</v>
      </c>
      <c r="BY28" s="1418"/>
      <c r="BZ28" s="1418" t="s">
        <v>168</v>
      </c>
      <c r="CA28" s="1418" t="s">
        <v>1658</v>
      </c>
      <c r="CB28" s="1418" t="s">
        <v>169</v>
      </c>
      <c r="CC28" s="1418"/>
      <c r="CD28" s="1418" t="s">
        <v>170</v>
      </c>
      <c r="CE28" s="1418"/>
      <c r="CF28" s="1418" t="s">
        <v>171</v>
      </c>
      <c r="CG28" s="1418" t="s">
        <v>1659</v>
      </c>
      <c r="CH28" s="1418" t="s">
        <v>172</v>
      </c>
      <c r="CI28" s="1417" t="s">
        <v>1647</v>
      </c>
      <c r="CJ28" s="1417" t="s">
        <v>145</v>
      </c>
    </row>
    <row r="29" spans="1:88" ht="17.25" customHeight="1" thickTop="1">
      <c r="A29" s="55"/>
      <c r="B29" s="627"/>
      <c r="C29" s="2522"/>
      <c r="D29" s="2209"/>
      <c r="E29" s="2209"/>
      <c r="F29" s="2209"/>
      <c r="G29" s="2523"/>
      <c r="H29" s="2524"/>
      <c r="I29" s="2525"/>
      <c r="J29" s="2526"/>
      <c r="K29" s="2488">
        <v>0</v>
      </c>
      <c r="L29" s="2469"/>
      <c r="M29" s="2468">
        <v>0</v>
      </c>
      <c r="N29" s="2469"/>
      <c r="O29" s="2468">
        <v>0</v>
      </c>
      <c r="P29" s="2469"/>
      <c r="Q29" s="2468">
        <v>0</v>
      </c>
      <c r="R29" s="2469"/>
      <c r="S29" s="2468">
        <v>0</v>
      </c>
      <c r="T29" s="2469"/>
      <c r="U29" s="2468">
        <v>0</v>
      </c>
      <c r="V29" s="2469"/>
      <c r="W29" s="2470">
        <f>SUM(K29:V29)</f>
        <v>0</v>
      </c>
      <c r="X29" s="2471"/>
      <c r="Y29" s="2472">
        <f>CJ29</f>
        <v>0</v>
      </c>
      <c r="Z29" s="2473"/>
      <c r="AA29" s="2474"/>
      <c r="AB29" s="2478" t="str">
        <f>IF(AE30+AG30=0,"",AE30+AG30)</f>
        <v/>
      </c>
      <c r="AC29" s="2479"/>
      <c r="AD29" s="2479"/>
      <c r="AE29" s="2482"/>
      <c r="AF29" s="2483"/>
      <c r="AG29" s="2527"/>
      <c r="AH29" s="2528"/>
      <c r="AI29" s="630" t="s">
        <v>110</v>
      </c>
      <c r="AJ29" s="2529"/>
      <c r="AK29" s="2529"/>
      <c r="AL29" s="2529"/>
      <c r="AM29" s="2529"/>
      <c r="AN29" s="2529"/>
      <c r="AO29" s="2529"/>
      <c r="AP29" s="2529"/>
      <c r="AQ29" s="2530"/>
      <c r="AR29" s="64"/>
      <c r="AT29" s="1714">
        <v>1</v>
      </c>
      <c r="AU29" s="1715"/>
      <c r="AV29" s="1715"/>
      <c r="AW29" s="1716"/>
      <c r="AX29" s="2230"/>
      <c r="AY29" s="2231"/>
      <c r="AZ29" s="2231"/>
      <c r="BA29" s="101" t="s">
        <v>334</v>
      </c>
      <c r="BB29" s="140"/>
      <c r="BC29" s="1373"/>
      <c r="BD29" s="1353"/>
      <c r="BE29" s="1354"/>
      <c r="BF29" s="1714">
        <v>1</v>
      </c>
      <c r="BG29" s="1715"/>
      <c r="BH29" s="1715"/>
      <c r="BI29" s="1716"/>
      <c r="BJ29" s="2174">
        <v>163</v>
      </c>
      <c r="BK29" s="2175"/>
      <c r="BL29" s="2175"/>
      <c r="BM29" s="101" t="s">
        <v>334</v>
      </c>
      <c r="BN29" s="140"/>
      <c r="BO29" s="1373"/>
      <c r="BX29" s="1419">
        <f>IF($BX$18=TRUE,ROUNDDOWN((K30-K29)/3,1),ROUNDDOWN(K30/3,1))</f>
        <v>0</v>
      </c>
      <c r="BY29" s="1419"/>
      <c r="BZ29" s="1419">
        <f>IF(AND($BX$18=TRUE,$BX$19=TRUE),ROUNDDOWN((M30-M29)/5,1),IF(AND($BX$18=FALSE,$BX$19=TRUE),ROUNDDOWN(M30/5,1),0))</f>
        <v>0</v>
      </c>
      <c r="CA29" s="1419">
        <f>IF(AND($BX$18=TRUE,$BX$19=FALSE),ROUNDDOWN((M30-M29+O30-O29)/6,1),IF(AND($BX$18=FALSE,$BX$19=FALSE),ROUNDDOWN((M30+O30)/6,1),0))</f>
        <v>0</v>
      </c>
      <c r="CB29" s="1419">
        <f>IF(AND($BX$18=TRUE,$BX$19=TRUE),ROUNDDOWN((O30-O29)/6,1),IF(AND($BX$18=FALSE,$BX$19=TRUE),ROUNDDOWN((O30)/6,1),0))</f>
        <v>0</v>
      </c>
      <c r="CC29" s="1419"/>
      <c r="CD29" s="1419">
        <f>IF($BX$18=TRUE,ROUNDDOWN((Q30-Q29)/15,1),ROUNDDOWN(Q30/15,1))</f>
        <v>0</v>
      </c>
      <c r="CE29" s="1419"/>
      <c r="CF29" s="1419"/>
      <c r="CG29" s="1419">
        <f>IF($BX$18=TRUE,ROUNDDOWN((S30-S29+U30-U29)/25,1),ROUNDDOWN((S30+U30)/25,1))</f>
        <v>0</v>
      </c>
      <c r="CH29" s="1419"/>
      <c r="CI29" s="1419">
        <f>IF($BX$18=TRUE,ROUNDDOWN((K29+M29+O29+Q29+S29+U29)/2,1),0)</f>
        <v>0</v>
      </c>
      <c r="CJ29" s="1417">
        <f>SUM(BX29:CI29)</f>
        <v>0</v>
      </c>
    </row>
    <row r="30" spans="1:88" ht="17.25" customHeight="1">
      <c r="A30" s="55"/>
      <c r="B30" s="61"/>
      <c r="C30" s="2035"/>
      <c r="D30" s="1833"/>
      <c r="E30" s="1833"/>
      <c r="F30" s="1833"/>
      <c r="G30" s="2510"/>
      <c r="H30" s="2514"/>
      <c r="I30" s="2515"/>
      <c r="J30" s="2516"/>
      <c r="K30" s="2465"/>
      <c r="L30" s="2466"/>
      <c r="M30" s="2467"/>
      <c r="N30" s="2466"/>
      <c r="O30" s="2467"/>
      <c r="P30" s="2466"/>
      <c r="Q30" s="2467"/>
      <c r="R30" s="2466"/>
      <c r="S30" s="2467"/>
      <c r="T30" s="2466"/>
      <c r="U30" s="2467"/>
      <c r="V30" s="2466"/>
      <c r="W30" s="2484">
        <f>SUM(K30:V30)</f>
        <v>0</v>
      </c>
      <c r="X30" s="2485"/>
      <c r="Y30" s="2475"/>
      <c r="Z30" s="2476"/>
      <c r="AA30" s="2477"/>
      <c r="AB30" s="2480"/>
      <c r="AC30" s="2481"/>
      <c r="AD30" s="2481"/>
      <c r="AE30" s="2486">
        <v>0</v>
      </c>
      <c r="AF30" s="2487"/>
      <c r="AG30" s="2486">
        <v>0</v>
      </c>
      <c r="AH30" s="2489"/>
      <c r="AI30" s="631" t="s">
        <v>111</v>
      </c>
      <c r="AJ30" s="2350"/>
      <c r="AK30" s="2350"/>
      <c r="AL30" s="2350"/>
      <c r="AM30" s="2350"/>
      <c r="AN30" s="2350"/>
      <c r="AO30" s="2350"/>
      <c r="AP30" s="2350"/>
      <c r="AQ30" s="2490"/>
      <c r="AR30" s="64"/>
      <c r="AT30" s="1714">
        <v>2</v>
      </c>
      <c r="AU30" s="1715"/>
      <c r="AV30" s="1715"/>
      <c r="AW30" s="1716"/>
      <c r="AX30" s="2230"/>
      <c r="AY30" s="2231"/>
      <c r="AZ30" s="2231"/>
      <c r="BA30" s="101" t="s">
        <v>334</v>
      </c>
      <c r="BB30" s="1374"/>
      <c r="BC30" s="1375"/>
      <c r="BD30" s="1353"/>
      <c r="BE30" s="1354"/>
      <c r="BF30" s="1714">
        <v>2</v>
      </c>
      <c r="BG30" s="1715"/>
      <c r="BH30" s="1715"/>
      <c r="BI30" s="1716"/>
      <c r="BJ30" s="2174">
        <v>152</v>
      </c>
      <c r="BK30" s="2175"/>
      <c r="BL30" s="2175"/>
      <c r="BM30" s="101" t="s">
        <v>334</v>
      </c>
      <c r="BN30" s="1374"/>
      <c r="BO30" s="1375"/>
      <c r="BX30" s="1419"/>
      <c r="BY30" s="1419"/>
      <c r="BZ30" s="1419"/>
      <c r="CA30" s="1419"/>
      <c r="CB30" s="1419"/>
      <c r="CC30" s="1419"/>
      <c r="CD30" s="1419"/>
      <c r="CE30" s="1419"/>
      <c r="CF30" s="1419"/>
      <c r="CG30" s="1419"/>
      <c r="CH30" s="1419"/>
      <c r="CI30" s="1419"/>
      <c r="CJ30" s="1417"/>
    </row>
    <row r="31" spans="1:88" ht="17.25" customHeight="1">
      <c r="A31" s="55"/>
      <c r="B31" s="627"/>
      <c r="C31" s="2507"/>
      <c r="D31" s="2508"/>
      <c r="E31" s="2508"/>
      <c r="F31" s="2508"/>
      <c r="G31" s="2509"/>
      <c r="H31" s="2511"/>
      <c r="I31" s="2512"/>
      <c r="J31" s="2513"/>
      <c r="K31" s="2517">
        <v>0</v>
      </c>
      <c r="L31" s="2518"/>
      <c r="M31" s="2519">
        <v>0</v>
      </c>
      <c r="N31" s="2518"/>
      <c r="O31" s="2519">
        <v>0</v>
      </c>
      <c r="P31" s="2518"/>
      <c r="Q31" s="2519">
        <v>0</v>
      </c>
      <c r="R31" s="2518"/>
      <c r="S31" s="2519">
        <v>0</v>
      </c>
      <c r="T31" s="2518"/>
      <c r="U31" s="2519">
        <v>0</v>
      </c>
      <c r="V31" s="2518"/>
      <c r="W31" s="2492">
        <f>SUM(K31:V31)</f>
        <v>0</v>
      </c>
      <c r="X31" s="2493"/>
      <c r="Y31" s="2475">
        <f>CJ31</f>
        <v>0</v>
      </c>
      <c r="Z31" s="2476"/>
      <c r="AA31" s="2477"/>
      <c r="AB31" s="2494" t="str">
        <f>IF(AE32+AG32=0,"",AE32+AG32)</f>
        <v/>
      </c>
      <c r="AC31" s="2495"/>
      <c r="AD31" s="2496"/>
      <c r="AE31" s="2497"/>
      <c r="AF31" s="2498"/>
      <c r="AG31" s="2497"/>
      <c r="AH31" s="2499"/>
      <c r="AI31" s="632" t="s">
        <v>110</v>
      </c>
      <c r="AJ31" s="2342"/>
      <c r="AK31" s="2342"/>
      <c r="AL31" s="2342"/>
      <c r="AM31" s="2342"/>
      <c r="AN31" s="2342"/>
      <c r="AO31" s="2342"/>
      <c r="AP31" s="2342"/>
      <c r="AQ31" s="2500"/>
      <c r="AR31" s="64"/>
      <c r="AT31" s="1714">
        <v>3</v>
      </c>
      <c r="AU31" s="1715"/>
      <c r="AV31" s="1715"/>
      <c r="AW31" s="1716"/>
      <c r="AX31" s="2230"/>
      <c r="AY31" s="2231"/>
      <c r="AZ31" s="2231"/>
      <c r="BA31" s="101" t="s">
        <v>334</v>
      </c>
      <c r="BB31" s="1374"/>
      <c r="BC31" s="1375"/>
      <c r="BD31" s="1353"/>
      <c r="BE31" s="1354"/>
      <c r="BF31" s="1714">
        <v>3</v>
      </c>
      <c r="BG31" s="1715"/>
      <c r="BH31" s="1715"/>
      <c r="BI31" s="1716"/>
      <c r="BJ31" s="2174">
        <v>92</v>
      </c>
      <c r="BK31" s="2175"/>
      <c r="BL31" s="2175"/>
      <c r="BM31" s="101" t="s">
        <v>334</v>
      </c>
      <c r="BN31" s="1374"/>
      <c r="BO31" s="1375"/>
      <c r="BX31" s="1419">
        <f t="shared" ref="BX31:BX41" si="0">IF($BX$18=TRUE,ROUNDDOWN((K32-K31)/3,1),ROUNDDOWN(K32/3,1))</f>
        <v>0</v>
      </c>
      <c r="BY31" s="1419"/>
      <c r="BZ31" s="1419">
        <f>IF(AND($BX$18=TRUE,$BX$19=TRUE),ROUNDDOWN((M32-M31)/5,1),IF(AND($BX$18=FALSE,$BX$19=TRUE),ROUNDDOWN(M32/5,1),0))</f>
        <v>0</v>
      </c>
      <c r="CA31" s="1419">
        <f>IF(AND($BX$18=TRUE,$BX$19=FALSE),ROUNDDOWN((M32-M31+O32-O31)/6,1),IF(AND($BX$18=FALSE,$BX$19=FALSE),ROUNDDOWN((M32+O32)/6,1),0))</f>
        <v>0</v>
      </c>
      <c r="CB31" s="1419">
        <f t="shared" ref="CB31:CB41" si="1">IF(AND($BX$18=TRUE,$BX$19=TRUE),ROUNDDOWN((O32-O31)/6,1),IF(AND($BX$18=FALSE,$BX$19=TRUE),ROUNDDOWN((O32)/6,1),0))</f>
        <v>0</v>
      </c>
      <c r="CC31" s="1419"/>
      <c r="CD31" s="1419">
        <f t="shared" ref="CD31:CD41" si="2">IF($BX$18=TRUE,ROUNDDOWN((Q32-Q31)/15,1),ROUNDDOWN(Q32/15,1))</f>
        <v>0</v>
      </c>
      <c r="CE31" s="1419"/>
      <c r="CF31" s="1419"/>
      <c r="CG31" s="1419">
        <f t="shared" ref="CG31:CG41" si="3">IF($BX$18=TRUE,ROUNDDOWN((S32-S31+U32-U31)/25,1),ROUNDDOWN((S32+U32)/25,1))</f>
        <v>0</v>
      </c>
      <c r="CH31" s="1419"/>
      <c r="CI31" s="1419">
        <f t="shared" ref="CI31:CI41" si="4">IF($BX$18=TRUE,ROUNDDOWN((K31+M31+O31+Q31+S31+U31)/2,1),0)</f>
        <v>0</v>
      </c>
      <c r="CJ31" s="1417">
        <f t="shared" ref="CJ31:CJ41" si="5">SUM(BX31:CI31)</f>
        <v>0</v>
      </c>
    </row>
    <row r="32" spans="1:88" ht="17.25" customHeight="1">
      <c r="A32" s="55"/>
      <c r="B32" s="61"/>
      <c r="C32" s="2035"/>
      <c r="D32" s="1833"/>
      <c r="E32" s="1833"/>
      <c r="F32" s="1833"/>
      <c r="G32" s="2510"/>
      <c r="H32" s="2514"/>
      <c r="I32" s="2515"/>
      <c r="J32" s="2516"/>
      <c r="K32" s="2465"/>
      <c r="L32" s="2466"/>
      <c r="M32" s="2467"/>
      <c r="N32" s="2466"/>
      <c r="O32" s="2467"/>
      <c r="P32" s="2466"/>
      <c r="Q32" s="2467"/>
      <c r="R32" s="2466"/>
      <c r="S32" s="2467"/>
      <c r="T32" s="2466"/>
      <c r="U32" s="2467"/>
      <c r="V32" s="2466"/>
      <c r="W32" s="2501">
        <f>SUM(K32:V32)</f>
        <v>0</v>
      </c>
      <c r="X32" s="2502"/>
      <c r="Y32" s="2475"/>
      <c r="Z32" s="2476"/>
      <c r="AA32" s="2477"/>
      <c r="AB32" s="2494"/>
      <c r="AC32" s="2495"/>
      <c r="AD32" s="2496"/>
      <c r="AE32" s="2486">
        <v>0</v>
      </c>
      <c r="AF32" s="2487"/>
      <c r="AG32" s="2486">
        <v>0</v>
      </c>
      <c r="AH32" s="2489"/>
      <c r="AI32" s="631" t="s">
        <v>111</v>
      </c>
      <c r="AJ32" s="2350"/>
      <c r="AK32" s="2350"/>
      <c r="AL32" s="2350"/>
      <c r="AM32" s="2350"/>
      <c r="AN32" s="2350"/>
      <c r="AO32" s="2350"/>
      <c r="AP32" s="2350"/>
      <c r="AQ32" s="2490"/>
      <c r="AR32" s="64"/>
      <c r="AT32" s="1714">
        <v>5</v>
      </c>
      <c r="AU32" s="1715"/>
      <c r="AV32" s="1715"/>
      <c r="AW32" s="1716"/>
      <c r="AX32" s="2230"/>
      <c r="AY32" s="2231"/>
      <c r="AZ32" s="2231"/>
      <c r="BA32" s="101" t="s">
        <v>334</v>
      </c>
      <c r="BB32" s="1374"/>
      <c r="BC32" s="1375"/>
      <c r="BD32" s="1353"/>
      <c r="BE32" s="1354"/>
      <c r="BF32" s="1714">
        <v>5</v>
      </c>
      <c r="BG32" s="1715"/>
      <c r="BH32" s="1715"/>
      <c r="BI32" s="1716"/>
      <c r="BJ32" s="2174"/>
      <c r="BK32" s="2175"/>
      <c r="BL32" s="2175"/>
      <c r="BM32" s="101" t="s">
        <v>334</v>
      </c>
      <c r="BN32" s="1374"/>
      <c r="BO32" s="1375"/>
      <c r="BX32" s="1419"/>
      <c r="BY32" s="1419"/>
      <c r="BZ32" s="1419"/>
      <c r="CA32" s="1419"/>
      <c r="CB32" s="1419"/>
      <c r="CC32" s="1419"/>
      <c r="CD32" s="1419"/>
      <c r="CE32" s="1419"/>
      <c r="CF32" s="1419"/>
      <c r="CG32" s="1419"/>
      <c r="CH32" s="1419"/>
      <c r="CI32" s="1419"/>
      <c r="CJ32" s="1417"/>
    </row>
    <row r="33" spans="1:88" ht="17.25" customHeight="1">
      <c r="A33" s="55"/>
      <c r="B33" s="627"/>
      <c r="C33" s="2507"/>
      <c r="D33" s="2508"/>
      <c r="E33" s="2508"/>
      <c r="F33" s="2508"/>
      <c r="G33" s="2509"/>
      <c r="H33" s="2511"/>
      <c r="I33" s="2512"/>
      <c r="J33" s="2513"/>
      <c r="K33" s="2517">
        <v>0</v>
      </c>
      <c r="L33" s="2518"/>
      <c r="M33" s="2519">
        <v>0</v>
      </c>
      <c r="N33" s="2518"/>
      <c r="O33" s="2519">
        <v>0</v>
      </c>
      <c r="P33" s="2518"/>
      <c r="Q33" s="2519">
        <v>0</v>
      </c>
      <c r="R33" s="2518"/>
      <c r="S33" s="2519">
        <v>0</v>
      </c>
      <c r="T33" s="2518"/>
      <c r="U33" s="2519">
        <v>0</v>
      </c>
      <c r="V33" s="2518"/>
      <c r="W33" s="2492">
        <f>SUM(K33:V33)</f>
        <v>0</v>
      </c>
      <c r="X33" s="2493"/>
      <c r="Y33" s="2475">
        <f>CJ33</f>
        <v>0</v>
      </c>
      <c r="Z33" s="2476"/>
      <c r="AA33" s="2477"/>
      <c r="AB33" s="2494" t="str">
        <f>IF(AE34+AG34=0,"",AE34+AG34)</f>
        <v/>
      </c>
      <c r="AC33" s="2495"/>
      <c r="AD33" s="2496"/>
      <c r="AE33" s="2497"/>
      <c r="AF33" s="2498"/>
      <c r="AG33" s="2497"/>
      <c r="AH33" s="2499"/>
      <c r="AI33" s="632" t="s">
        <v>110</v>
      </c>
      <c r="AJ33" s="2342"/>
      <c r="AK33" s="2342"/>
      <c r="AL33" s="2342"/>
      <c r="AM33" s="2342"/>
      <c r="AN33" s="2342"/>
      <c r="AO33" s="2342"/>
      <c r="AP33" s="2342"/>
      <c r="AQ33" s="2500"/>
      <c r="AR33" s="64"/>
      <c r="AT33" s="1714">
        <v>6</v>
      </c>
      <c r="AU33" s="1715"/>
      <c r="AV33" s="1715"/>
      <c r="AW33" s="1716"/>
      <c r="AX33" s="2230"/>
      <c r="AY33" s="2231"/>
      <c r="AZ33" s="2231"/>
      <c r="BA33" s="101" t="s">
        <v>334</v>
      </c>
      <c r="BB33" s="140"/>
      <c r="BC33" s="1373"/>
      <c r="BD33" s="1377"/>
      <c r="BE33" s="1378"/>
      <c r="BF33" s="1714">
        <v>6</v>
      </c>
      <c r="BG33" s="1715"/>
      <c r="BH33" s="1715"/>
      <c r="BI33" s="1716"/>
      <c r="BJ33" s="2174"/>
      <c r="BK33" s="2175"/>
      <c r="BL33" s="2175"/>
      <c r="BM33" s="101" t="s">
        <v>334</v>
      </c>
      <c r="BN33" s="140"/>
      <c r="BO33" s="1373"/>
      <c r="BX33" s="1419">
        <f t="shared" si="0"/>
        <v>0</v>
      </c>
      <c r="BY33" s="1419"/>
      <c r="BZ33" s="1419">
        <f t="shared" ref="BZ33:BZ41" si="6">IF(AND($BX$18=TRUE,$BX$19=TRUE),ROUNDDOWN((M34-M33)/5,1),IF(AND($BX$18=FALSE,$BX$19=TRUE),ROUNDDOWN(M34/5,1),0))</f>
        <v>0</v>
      </c>
      <c r="CA33" s="1419">
        <f t="shared" ref="CA33:CA41" si="7">IF(AND($BX$18=TRUE,$BX$19=FALSE),ROUNDDOWN((M34-M33+O34-O33)/6,1),IF(AND($BX$18=FALSE,$BX$19=FALSE),ROUNDDOWN((M34+O34)/6,1),0))</f>
        <v>0</v>
      </c>
      <c r="CB33" s="1419">
        <f t="shared" si="1"/>
        <v>0</v>
      </c>
      <c r="CC33" s="1419"/>
      <c r="CD33" s="1419">
        <f t="shared" si="2"/>
        <v>0</v>
      </c>
      <c r="CE33" s="1419"/>
      <c r="CF33" s="1419"/>
      <c r="CG33" s="1419">
        <f t="shared" si="3"/>
        <v>0</v>
      </c>
      <c r="CH33" s="1419"/>
      <c r="CI33" s="1419">
        <f t="shared" si="4"/>
        <v>0</v>
      </c>
      <c r="CJ33" s="1417">
        <f t="shared" si="5"/>
        <v>0</v>
      </c>
    </row>
    <row r="34" spans="1:88" ht="17.25" customHeight="1">
      <c r="A34" s="55"/>
      <c r="B34" s="61"/>
      <c r="C34" s="2035"/>
      <c r="D34" s="1833"/>
      <c r="E34" s="1833"/>
      <c r="F34" s="1833"/>
      <c r="G34" s="2510"/>
      <c r="H34" s="2514"/>
      <c r="I34" s="2515"/>
      <c r="J34" s="2516"/>
      <c r="K34" s="2465"/>
      <c r="L34" s="2466"/>
      <c r="M34" s="2467"/>
      <c r="N34" s="2466"/>
      <c r="O34" s="2520"/>
      <c r="P34" s="2521"/>
      <c r="Q34" s="2520"/>
      <c r="R34" s="2521"/>
      <c r="S34" s="2520"/>
      <c r="T34" s="2521"/>
      <c r="U34" s="2520"/>
      <c r="V34" s="2521"/>
      <c r="W34" s="2501">
        <f t="shared" ref="W34:W43" si="8">SUM(K34:V34)</f>
        <v>0</v>
      </c>
      <c r="X34" s="2502"/>
      <c r="Y34" s="2475"/>
      <c r="Z34" s="2476"/>
      <c r="AA34" s="2477"/>
      <c r="AB34" s="2494"/>
      <c r="AC34" s="2495"/>
      <c r="AD34" s="2496"/>
      <c r="AE34" s="2486">
        <v>0</v>
      </c>
      <c r="AF34" s="2487"/>
      <c r="AG34" s="2486">
        <v>0</v>
      </c>
      <c r="AH34" s="2489"/>
      <c r="AI34" s="631" t="s">
        <v>111</v>
      </c>
      <c r="AJ34" s="2350"/>
      <c r="AK34" s="2350"/>
      <c r="AL34" s="2350"/>
      <c r="AM34" s="2350"/>
      <c r="AN34" s="2350"/>
      <c r="AO34" s="2350"/>
      <c r="AP34" s="2350"/>
      <c r="AQ34" s="2490"/>
      <c r="AR34" s="64"/>
      <c r="AT34" s="1714">
        <v>7</v>
      </c>
      <c r="AU34" s="1715"/>
      <c r="AV34" s="1715"/>
      <c r="AW34" s="1716"/>
      <c r="AX34" s="2230"/>
      <c r="AY34" s="2231"/>
      <c r="AZ34" s="2231"/>
      <c r="BA34" s="101" t="s">
        <v>334</v>
      </c>
      <c r="BB34" s="1374"/>
      <c r="BC34" s="1375"/>
      <c r="BD34" s="1353"/>
      <c r="BE34" s="1354"/>
      <c r="BF34" s="1714">
        <v>7</v>
      </c>
      <c r="BG34" s="1715"/>
      <c r="BH34" s="1715"/>
      <c r="BI34" s="1716"/>
      <c r="BJ34" s="2174"/>
      <c r="BK34" s="2175"/>
      <c r="BL34" s="2175"/>
      <c r="BM34" s="101" t="s">
        <v>334</v>
      </c>
      <c r="BN34" s="1374"/>
      <c r="BO34" s="1375"/>
      <c r="BX34" s="1419"/>
      <c r="BY34" s="1419"/>
      <c r="BZ34" s="1419"/>
      <c r="CA34" s="1419"/>
      <c r="CB34" s="1419"/>
      <c r="CC34" s="1419"/>
      <c r="CD34" s="1419"/>
      <c r="CE34" s="1419"/>
      <c r="CF34" s="1419"/>
      <c r="CG34" s="1419"/>
      <c r="CH34" s="1419"/>
      <c r="CI34" s="1419"/>
      <c r="CJ34" s="1417"/>
    </row>
    <row r="35" spans="1:88" ht="17.25" customHeight="1">
      <c r="A35" s="55"/>
      <c r="B35" s="627"/>
      <c r="C35" s="2531"/>
      <c r="D35" s="2532"/>
      <c r="E35" s="2532"/>
      <c r="F35" s="2532"/>
      <c r="G35" s="2533"/>
      <c r="H35" s="2511"/>
      <c r="I35" s="2512"/>
      <c r="J35" s="2513"/>
      <c r="K35" s="2517">
        <v>0</v>
      </c>
      <c r="L35" s="2518"/>
      <c r="M35" s="2519">
        <v>0</v>
      </c>
      <c r="N35" s="2518"/>
      <c r="O35" s="2519">
        <v>0</v>
      </c>
      <c r="P35" s="2518"/>
      <c r="Q35" s="2519">
        <v>0</v>
      </c>
      <c r="R35" s="2518"/>
      <c r="S35" s="2519">
        <v>0</v>
      </c>
      <c r="T35" s="2518"/>
      <c r="U35" s="2519">
        <v>0</v>
      </c>
      <c r="V35" s="2518"/>
      <c r="W35" s="2492">
        <f t="shared" si="8"/>
        <v>0</v>
      </c>
      <c r="X35" s="2493"/>
      <c r="Y35" s="2475">
        <f t="shared" ref="Y35" si="9">CJ35</f>
        <v>0</v>
      </c>
      <c r="Z35" s="2476"/>
      <c r="AA35" s="2477"/>
      <c r="AB35" s="2494" t="str">
        <f>IF(AE36+AG36=0,"",AE36+AG36)</f>
        <v/>
      </c>
      <c r="AC35" s="2495"/>
      <c r="AD35" s="2496"/>
      <c r="AE35" s="2497"/>
      <c r="AF35" s="2498"/>
      <c r="AG35" s="2497"/>
      <c r="AH35" s="2499"/>
      <c r="AI35" s="632" t="s">
        <v>110</v>
      </c>
      <c r="AJ35" s="2342"/>
      <c r="AK35" s="2342"/>
      <c r="AL35" s="2342"/>
      <c r="AM35" s="2342"/>
      <c r="AN35" s="2342"/>
      <c r="AO35" s="2342"/>
      <c r="AP35" s="2342"/>
      <c r="AQ35" s="2500"/>
      <c r="AR35" s="64"/>
      <c r="AT35" s="1714">
        <v>8</v>
      </c>
      <c r="AU35" s="1715"/>
      <c r="AV35" s="1715"/>
      <c r="AW35" s="1716"/>
      <c r="AX35" s="2230"/>
      <c r="AY35" s="2231"/>
      <c r="AZ35" s="2231"/>
      <c r="BA35" s="101" t="s">
        <v>334</v>
      </c>
      <c r="BB35" s="1374"/>
      <c r="BC35" s="1375"/>
      <c r="BD35" s="1379"/>
      <c r="BE35" s="1380"/>
      <c r="BF35" s="1714">
        <v>8</v>
      </c>
      <c r="BG35" s="1715"/>
      <c r="BH35" s="1715"/>
      <c r="BI35" s="1716"/>
      <c r="BJ35" s="2174"/>
      <c r="BK35" s="2175"/>
      <c r="BL35" s="2175"/>
      <c r="BM35" s="101" t="s">
        <v>334</v>
      </c>
      <c r="BN35" s="1374"/>
      <c r="BO35" s="1375"/>
      <c r="BX35" s="1419">
        <f t="shared" si="0"/>
        <v>0</v>
      </c>
      <c r="BY35" s="1419"/>
      <c r="BZ35" s="1419">
        <f t="shared" si="6"/>
        <v>0</v>
      </c>
      <c r="CA35" s="1419">
        <f t="shared" si="7"/>
        <v>0</v>
      </c>
      <c r="CB35" s="1419">
        <f t="shared" si="1"/>
        <v>0</v>
      </c>
      <c r="CC35" s="1419"/>
      <c r="CD35" s="1419">
        <f t="shared" si="2"/>
        <v>0</v>
      </c>
      <c r="CE35" s="1419"/>
      <c r="CF35" s="1419"/>
      <c r="CG35" s="1419">
        <f t="shared" si="3"/>
        <v>0</v>
      </c>
      <c r="CH35" s="1419"/>
      <c r="CI35" s="1419">
        <f t="shared" si="4"/>
        <v>0</v>
      </c>
      <c r="CJ35" s="1417">
        <f t="shared" si="5"/>
        <v>0</v>
      </c>
    </row>
    <row r="36" spans="1:88" ht="17.25" customHeight="1">
      <c r="A36" s="55"/>
      <c r="B36" s="61"/>
      <c r="C36" s="2534"/>
      <c r="D36" s="2535"/>
      <c r="E36" s="2535"/>
      <c r="F36" s="2535"/>
      <c r="G36" s="2536"/>
      <c r="H36" s="2514"/>
      <c r="I36" s="2515"/>
      <c r="J36" s="2516"/>
      <c r="K36" s="2537"/>
      <c r="L36" s="2521"/>
      <c r="M36" s="2520"/>
      <c r="N36" s="2521"/>
      <c r="O36" s="2520"/>
      <c r="P36" s="2521"/>
      <c r="Q36" s="2520"/>
      <c r="R36" s="2521"/>
      <c r="S36" s="2520"/>
      <c r="T36" s="2521"/>
      <c r="U36" s="2520"/>
      <c r="V36" s="2521"/>
      <c r="W36" s="2501">
        <f t="shared" si="8"/>
        <v>0</v>
      </c>
      <c r="X36" s="2502"/>
      <c r="Y36" s="2475"/>
      <c r="Z36" s="2476"/>
      <c r="AA36" s="2477"/>
      <c r="AB36" s="2494"/>
      <c r="AC36" s="2495"/>
      <c r="AD36" s="2496"/>
      <c r="AE36" s="2486">
        <v>0</v>
      </c>
      <c r="AF36" s="2487"/>
      <c r="AG36" s="2486">
        <v>0</v>
      </c>
      <c r="AH36" s="2489"/>
      <c r="AI36" s="631" t="s">
        <v>111</v>
      </c>
      <c r="AJ36" s="2350"/>
      <c r="AK36" s="2350"/>
      <c r="AL36" s="2350"/>
      <c r="AM36" s="2350"/>
      <c r="AN36" s="2350"/>
      <c r="AO36" s="2350"/>
      <c r="AP36" s="2350"/>
      <c r="AQ36" s="2490"/>
      <c r="AR36" s="64"/>
      <c r="AT36" s="1714">
        <v>9</v>
      </c>
      <c r="AU36" s="1715"/>
      <c r="AV36" s="1715"/>
      <c r="AW36" s="1716"/>
      <c r="AX36" s="2230"/>
      <c r="AY36" s="2231"/>
      <c r="AZ36" s="2231"/>
      <c r="BA36" s="101" t="s">
        <v>334</v>
      </c>
      <c r="BB36" s="1374"/>
      <c r="BC36" s="1375"/>
      <c r="BD36" s="1379"/>
      <c r="BE36" s="1380"/>
      <c r="BF36" s="1714">
        <v>9</v>
      </c>
      <c r="BG36" s="1715"/>
      <c r="BH36" s="1715"/>
      <c r="BI36" s="1716"/>
      <c r="BJ36" s="2174"/>
      <c r="BK36" s="2175"/>
      <c r="BL36" s="2175"/>
      <c r="BM36" s="101" t="s">
        <v>334</v>
      </c>
      <c r="BN36" s="1374"/>
      <c r="BO36" s="1375"/>
      <c r="BX36" s="1419"/>
      <c r="BY36" s="1419"/>
      <c r="BZ36" s="1419"/>
      <c r="CA36" s="1419"/>
      <c r="CB36" s="1419"/>
      <c r="CC36" s="1419"/>
      <c r="CD36" s="1419"/>
      <c r="CE36" s="1419"/>
      <c r="CF36" s="1419"/>
      <c r="CG36" s="1419"/>
      <c r="CH36" s="1419"/>
      <c r="CI36" s="1419"/>
      <c r="CJ36" s="1417"/>
    </row>
    <row r="37" spans="1:88" ht="17.25" customHeight="1">
      <c r="A37" s="55"/>
      <c r="B37" s="627"/>
      <c r="C37" s="2507"/>
      <c r="D37" s="2508"/>
      <c r="E37" s="2508"/>
      <c r="F37" s="2508"/>
      <c r="G37" s="2509"/>
      <c r="H37" s="2511"/>
      <c r="I37" s="2512"/>
      <c r="J37" s="2513"/>
      <c r="K37" s="2517">
        <v>0</v>
      </c>
      <c r="L37" s="2518"/>
      <c r="M37" s="2519">
        <v>0</v>
      </c>
      <c r="N37" s="2518"/>
      <c r="O37" s="2519">
        <v>0</v>
      </c>
      <c r="P37" s="2518"/>
      <c r="Q37" s="2519">
        <v>0</v>
      </c>
      <c r="R37" s="2518"/>
      <c r="S37" s="2519">
        <v>0</v>
      </c>
      <c r="T37" s="2518"/>
      <c r="U37" s="2519">
        <v>0</v>
      </c>
      <c r="V37" s="2518"/>
      <c r="W37" s="2492">
        <f t="shared" si="8"/>
        <v>0</v>
      </c>
      <c r="X37" s="2493"/>
      <c r="Y37" s="2475">
        <f t="shared" ref="Y37" si="10">CJ37</f>
        <v>0</v>
      </c>
      <c r="Z37" s="2476"/>
      <c r="AA37" s="2477"/>
      <c r="AB37" s="2494" t="str">
        <f>IF(AE38+AG38=0,"",AE38+AG38)</f>
        <v/>
      </c>
      <c r="AC37" s="2495"/>
      <c r="AD37" s="2496"/>
      <c r="AE37" s="2497"/>
      <c r="AF37" s="2498"/>
      <c r="AG37" s="2497"/>
      <c r="AH37" s="2499"/>
      <c r="AI37" s="632" t="s">
        <v>110</v>
      </c>
      <c r="AJ37" s="2342"/>
      <c r="AK37" s="2342"/>
      <c r="AL37" s="2342"/>
      <c r="AM37" s="2342"/>
      <c r="AN37" s="2342"/>
      <c r="AO37" s="2342"/>
      <c r="AP37" s="2342"/>
      <c r="AQ37" s="2500"/>
      <c r="AR37" s="64"/>
      <c r="AT37" s="1714">
        <v>10</v>
      </c>
      <c r="AU37" s="1715"/>
      <c r="AV37" s="1715"/>
      <c r="AW37" s="1716"/>
      <c r="AX37" s="2230"/>
      <c r="AY37" s="2231"/>
      <c r="AZ37" s="2231"/>
      <c r="BA37" s="101" t="s">
        <v>334</v>
      </c>
      <c r="BB37" s="1374"/>
      <c r="BC37" s="1375"/>
      <c r="BD37" s="1379"/>
      <c r="BE37" s="1380"/>
      <c r="BF37" s="1714">
        <v>10</v>
      </c>
      <c r="BG37" s="1715"/>
      <c r="BH37" s="1715"/>
      <c r="BI37" s="1716"/>
      <c r="BJ37" s="2174"/>
      <c r="BK37" s="2175"/>
      <c r="BL37" s="2175"/>
      <c r="BM37" s="101" t="s">
        <v>334</v>
      </c>
      <c r="BN37" s="1374"/>
      <c r="BO37" s="1375"/>
      <c r="BX37" s="1419">
        <f t="shared" si="0"/>
        <v>0</v>
      </c>
      <c r="BY37" s="1419"/>
      <c r="BZ37" s="1419">
        <f t="shared" si="6"/>
        <v>0</v>
      </c>
      <c r="CA37" s="1419">
        <f t="shared" si="7"/>
        <v>0</v>
      </c>
      <c r="CB37" s="1419">
        <f t="shared" si="1"/>
        <v>0</v>
      </c>
      <c r="CC37" s="1419"/>
      <c r="CD37" s="1419">
        <f t="shared" si="2"/>
        <v>0</v>
      </c>
      <c r="CE37" s="1419"/>
      <c r="CF37" s="1419"/>
      <c r="CG37" s="1419">
        <f t="shared" si="3"/>
        <v>0</v>
      </c>
      <c r="CH37" s="1419"/>
      <c r="CI37" s="1419">
        <f t="shared" si="4"/>
        <v>0</v>
      </c>
      <c r="CJ37" s="1417">
        <f t="shared" si="5"/>
        <v>0</v>
      </c>
    </row>
    <row r="38" spans="1:88" ht="17.25" customHeight="1">
      <c r="A38" s="55"/>
      <c r="B38" s="61"/>
      <c r="C38" s="2035"/>
      <c r="D38" s="1833"/>
      <c r="E38" s="1833"/>
      <c r="F38" s="1833"/>
      <c r="G38" s="2510"/>
      <c r="H38" s="2514"/>
      <c r="I38" s="2515"/>
      <c r="J38" s="2516"/>
      <c r="K38" s="2537"/>
      <c r="L38" s="2521"/>
      <c r="M38" s="2520"/>
      <c r="N38" s="2521"/>
      <c r="O38" s="2520"/>
      <c r="P38" s="2521"/>
      <c r="Q38" s="2520"/>
      <c r="R38" s="2521"/>
      <c r="S38" s="2520"/>
      <c r="T38" s="2521"/>
      <c r="U38" s="2520"/>
      <c r="V38" s="2521"/>
      <c r="W38" s="2501">
        <f t="shared" si="8"/>
        <v>0</v>
      </c>
      <c r="X38" s="2502"/>
      <c r="Y38" s="2475"/>
      <c r="Z38" s="2476"/>
      <c r="AA38" s="2477"/>
      <c r="AB38" s="2494"/>
      <c r="AC38" s="2495"/>
      <c r="AD38" s="2496"/>
      <c r="AE38" s="2486">
        <v>0</v>
      </c>
      <c r="AF38" s="2487"/>
      <c r="AG38" s="2486">
        <v>0</v>
      </c>
      <c r="AH38" s="2489"/>
      <c r="AI38" s="631" t="s">
        <v>111</v>
      </c>
      <c r="AJ38" s="2350"/>
      <c r="AK38" s="2350"/>
      <c r="AL38" s="2350"/>
      <c r="AM38" s="2350"/>
      <c r="AN38" s="2350"/>
      <c r="AO38" s="2350"/>
      <c r="AP38" s="2350"/>
      <c r="AQ38" s="2490"/>
      <c r="AR38" s="64"/>
      <c r="AT38" s="1714">
        <v>11</v>
      </c>
      <c r="AU38" s="1715"/>
      <c r="AV38" s="1715"/>
      <c r="AW38" s="1716"/>
      <c r="AX38" s="2230"/>
      <c r="AY38" s="2231"/>
      <c r="AZ38" s="2231"/>
      <c r="BA38" s="101" t="s">
        <v>334</v>
      </c>
      <c r="BB38" s="140"/>
      <c r="BC38" s="1373"/>
      <c r="BD38" s="1379"/>
      <c r="BE38" s="1380"/>
      <c r="BF38" s="1714">
        <v>11</v>
      </c>
      <c r="BG38" s="1715"/>
      <c r="BH38" s="1715"/>
      <c r="BI38" s="1716"/>
      <c r="BJ38" s="2174"/>
      <c r="BK38" s="2175"/>
      <c r="BL38" s="2175"/>
      <c r="BM38" s="101" t="s">
        <v>334</v>
      </c>
      <c r="BN38" s="140"/>
      <c r="BO38" s="1373"/>
      <c r="BX38" s="1419"/>
      <c r="BY38" s="1419"/>
      <c r="BZ38" s="1419"/>
      <c r="CA38" s="1419"/>
      <c r="CB38" s="1419"/>
      <c r="CC38" s="1419"/>
      <c r="CD38" s="1419"/>
      <c r="CE38" s="1419"/>
      <c r="CF38" s="1419"/>
      <c r="CG38" s="1419"/>
      <c r="CH38" s="1419"/>
      <c r="CI38" s="1419"/>
      <c r="CJ38" s="1417"/>
    </row>
    <row r="39" spans="1:88" ht="17.25" customHeight="1">
      <c r="A39" s="55"/>
      <c r="B39" s="627"/>
      <c r="C39" s="2507"/>
      <c r="D39" s="2508"/>
      <c r="E39" s="2508"/>
      <c r="F39" s="2508"/>
      <c r="G39" s="2509"/>
      <c r="H39" s="2511"/>
      <c r="I39" s="2512"/>
      <c r="J39" s="2513"/>
      <c r="K39" s="2517">
        <v>0</v>
      </c>
      <c r="L39" s="2518"/>
      <c r="M39" s="2519">
        <v>0</v>
      </c>
      <c r="N39" s="2518"/>
      <c r="O39" s="2519">
        <v>0</v>
      </c>
      <c r="P39" s="2518"/>
      <c r="Q39" s="2519">
        <v>0</v>
      </c>
      <c r="R39" s="2518"/>
      <c r="S39" s="2519">
        <v>0</v>
      </c>
      <c r="T39" s="2518"/>
      <c r="U39" s="2519">
        <v>0</v>
      </c>
      <c r="V39" s="2518"/>
      <c r="W39" s="2492">
        <f t="shared" si="8"/>
        <v>0</v>
      </c>
      <c r="X39" s="2493"/>
      <c r="Y39" s="2475">
        <f t="shared" ref="Y39" si="11">CJ39</f>
        <v>0</v>
      </c>
      <c r="Z39" s="2476"/>
      <c r="AA39" s="2477"/>
      <c r="AB39" s="2494" t="str">
        <f>IF(AE40+AG40=0,"",AE40+AG40)</f>
        <v/>
      </c>
      <c r="AC39" s="2495"/>
      <c r="AD39" s="2496"/>
      <c r="AE39" s="2497"/>
      <c r="AF39" s="2498"/>
      <c r="AG39" s="2497"/>
      <c r="AH39" s="2499"/>
      <c r="AI39" s="632" t="s">
        <v>110</v>
      </c>
      <c r="AJ39" s="2342"/>
      <c r="AK39" s="2342"/>
      <c r="AL39" s="2342"/>
      <c r="AM39" s="2342"/>
      <c r="AN39" s="2342"/>
      <c r="AO39" s="2342"/>
      <c r="AP39" s="2342"/>
      <c r="AQ39" s="2500"/>
      <c r="AR39" s="64"/>
      <c r="AT39" s="1714">
        <v>12</v>
      </c>
      <c r="AU39" s="1715"/>
      <c r="AV39" s="1715"/>
      <c r="AW39" s="1716"/>
      <c r="AX39" s="2230"/>
      <c r="AY39" s="2231"/>
      <c r="AZ39" s="2231"/>
      <c r="BA39" s="101" t="s">
        <v>334</v>
      </c>
      <c r="BB39" s="1374"/>
      <c r="BC39" s="1375"/>
      <c r="BD39" s="1379"/>
      <c r="BE39" s="1380"/>
      <c r="BF39" s="1714">
        <v>12</v>
      </c>
      <c r="BG39" s="1715"/>
      <c r="BH39" s="1715"/>
      <c r="BI39" s="1716"/>
      <c r="BJ39" s="2174"/>
      <c r="BK39" s="2175"/>
      <c r="BL39" s="2175"/>
      <c r="BM39" s="101" t="s">
        <v>334</v>
      </c>
      <c r="BN39" s="1374"/>
      <c r="BO39" s="1375"/>
      <c r="BX39" s="1419">
        <f t="shared" si="0"/>
        <v>0</v>
      </c>
      <c r="BY39" s="1419"/>
      <c r="BZ39" s="1419">
        <f t="shared" si="6"/>
        <v>0</v>
      </c>
      <c r="CA39" s="1419">
        <f t="shared" si="7"/>
        <v>0</v>
      </c>
      <c r="CB39" s="1419">
        <f t="shared" si="1"/>
        <v>0</v>
      </c>
      <c r="CC39" s="1419"/>
      <c r="CD39" s="1419">
        <f t="shared" si="2"/>
        <v>0</v>
      </c>
      <c r="CE39" s="1419"/>
      <c r="CF39" s="1419"/>
      <c r="CG39" s="1419">
        <f t="shared" si="3"/>
        <v>0</v>
      </c>
      <c r="CH39" s="1419"/>
      <c r="CI39" s="1419">
        <f t="shared" si="4"/>
        <v>0</v>
      </c>
      <c r="CJ39" s="1417">
        <f t="shared" si="5"/>
        <v>0</v>
      </c>
    </row>
    <row r="40" spans="1:88" ht="17.25" customHeight="1">
      <c r="A40" s="55"/>
      <c r="B40" s="61"/>
      <c r="C40" s="2035"/>
      <c r="D40" s="1833"/>
      <c r="E40" s="1833"/>
      <c r="F40" s="1833"/>
      <c r="G40" s="2510"/>
      <c r="H40" s="2514"/>
      <c r="I40" s="2515"/>
      <c r="J40" s="2516"/>
      <c r="K40" s="2537"/>
      <c r="L40" s="2521"/>
      <c r="M40" s="2520"/>
      <c r="N40" s="2521"/>
      <c r="O40" s="2520"/>
      <c r="P40" s="2521"/>
      <c r="Q40" s="2520"/>
      <c r="R40" s="2521"/>
      <c r="S40" s="2520"/>
      <c r="T40" s="2521"/>
      <c r="U40" s="2520"/>
      <c r="V40" s="2521"/>
      <c r="W40" s="2501">
        <f t="shared" si="8"/>
        <v>0</v>
      </c>
      <c r="X40" s="2502"/>
      <c r="Y40" s="2475"/>
      <c r="Z40" s="2476"/>
      <c r="AA40" s="2477"/>
      <c r="AB40" s="2494"/>
      <c r="AC40" s="2495"/>
      <c r="AD40" s="2496"/>
      <c r="AE40" s="2486">
        <v>0</v>
      </c>
      <c r="AF40" s="2487"/>
      <c r="AG40" s="2486">
        <v>0</v>
      </c>
      <c r="AH40" s="2489"/>
      <c r="AI40" s="631" t="s">
        <v>111</v>
      </c>
      <c r="AJ40" s="2350"/>
      <c r="AK40" s="2350"/>
      <c r="AL40" s="2350"/>
      <c r="AM40" s="2350"/>
      <c r="AN40" s="2350"/>
      <c r="AO40" s="2350"/>
      <c r="AP40" s="2350"/>
      <c r="AQ40" s="2490"/>
      <c r="AR40" s="64"/>
      <c r="AT40" s="1714">
        <v>13</v>
      </c>
      <c r="AU40" s="1715"/>
      <c r="AV40" s="1715"/>
      <c r="AW40" s="1716"/>
      <c r="AX40" s="2230"/>
      <c r="AY40" s="2231"/>
      <c r="AZ40" s="2231"/>
      <c r="BA40" s="101" t="s">
        <v>334</v>
      </c>
      <c r="BB40" s="1374"/>
      <c r="BC40" s="1375"/>
      <c r="BD40" s="1379"/>
      <c r="BE40" s="1380"/>
      <c r="BF40" s="1714">
        <v>13</v>
      </c>
      <c r="BG40" s="1715"/>
      <c r="BH40" s="1715"/>
      <c r="BI40" s="1716"/>
      <c r="BJ40" s="2174"/>
      <c r="BK40" s="2175"/>
      <c r="BL40" s="2175"/>
      <c r="BM40" s="101" t="s">
        <v>334</v>
      </c>
      <c r="BN40" s="1374"/>
      <c r="BO40" s="1375"/>
      <c r="BX40" s="1419"/>
      <c r="BY40" s="1419"/>
      <c r="BZ40" s="1419"/>
      <c r="CA40" s="1419"/>
      <c r="CB40" s="1419"/>
      <c r="CC40" s="1419"/>
      <c r="CD40" s="1419"/>
      <c r="CE40" s="1419"/>
      <c r="CF40" s="1419"/>
      <c r="CG40" s="1419"/>
      <c r="CH40" s="1419"/>
      <c r="CI40" s="1419"/>
      <c r="CJ40" s="1417"/>
    </row>
    <row r="41" spans="1:88" ht="17.25" customHeight="1">
      <c r="A41" s="55"/>
      <c r="B41" s="627"/>
      <c r="C41" s="2507"/>
      <c r="D41" s="2508"/>
      <c r="E41" s="2508"/>
      <c r="F41" s="2508"/>
      <c r="G41" s="2509"/>
      <c r="H41" s="2511"/>
      <c r="I41" s="2512"/>
      <c r="J41" s="2513"/>
      <c r="K41" s="2517">
        <v>0</v>
      </c>
      <c r="L41" s="2518"/>
      <c r="M41" s="2519">
        <v>0</v>
      </c>
      <c r="N41" s="2518"/>
      <c r="O41" s="2519">
        <v>0</v>
      </c>
      <c r="P41" s="2518"/>
      <c r="Q41" s="2519">
        <v>0</v>
      </c>
      <c r="R41" s="2518"/>
      <c r="S41" s="2519">
        <v>0</v>
      </c>
      <c r="T41" s="2518"/>
      <c r="U41" s="2519">
        <v>0</v>
      </c>
      <c r="V41" s="2518"/>
      <c r="W41" s="2492">
        <f t="shared" si="8"/>
        <v>0</v>
      </c>
      <c r="X41" s="2493"/>
      <c r="Y41" s="2475">
        <f t="shared" ref="Y41" si="12">CJ41</f>
        <v>0</v>
      </c>
      <c r="Z41" s="2476"/>
      <c r="AA41" s="2477"/>
      <c r="AB41" s="2494" t="str">
        <f>IF(AE42+AG42=0,"",AE42+AG42)</f>
        <v/>
      </c>
      <c r="AC41" s="2495"/>
      <c r="AD41" s="2496"/>
      <c r="AE41" s="2497"/>
      <c r="AF41" s="2498"/>
      <c r="AG41" s="2497"/>
      <c r="AH41" s="2499"/>
      <c r="AI41" s="632" t="s">
        <v>110</v>
      </c>
      <c r="AJ41" s="2342"/>
      <c r="AK41" s="2342"/>
      <c r="AL41" s="2342"/>
      <c r="AM41" s="2342"/>
      <c r="AN41" s="2342"/>
      <c r="AO41" s="2342"/>
      <c r="AP41" s="2342"/>
      <c r="AQ41" s="2500"/>
      <c r="AR41" s="64"/>
      <c r="AT41" s="1714">
        <v>14</v>
      </c>
      <c r="AU41" s="1715"/>
      <c r="AV41" s="1715"/>
      <c r="AW41" s="1716"/>
      <c r="AX41" s="2230"/>
      <c r="AY41" s="2231"/>
      <c r="AZ41" s="2231"/>
      <c r="BA41" s="101" t="s">
        <v>334</v>
      </c>
      <c r="BB41" s="1374"/>
      <c r="BC41" s="1375"/>
      <c r="BD41" s="1379"/>
      <c r="BE41" s="1380"/>
      <c r="BF41" s="1714">
        <v>14</v>
      </c>
      <c r="BG41" s="1715"/>
      <c r="BH41" s="1715"/>
      <c r="BI41" s="1716"/>
      <c r="BJ41" s="2174"/>
      <c r="BK41" s="2175"/>
      <c r="BL41" s="2175"/>
      <c r="BM41" s="101" t="s">
        <v>334</v>
      </c>
      <c r="BN41" s="1374"/>
      <c r="BO41" s="1375"/>
      <c r="BX41" s="1419">
        <f t="shared" si="0"/>
        <v>0</v>
      </c>
      <c r="BY41" s="1419"/>
      <c r="BZ41" s="1419">
        <f t="shared" si="6"/>
        <v>0</v>
      </c>
      <c r="CA41" s="1419">
        <f t="shared" si="7"/>
        <v>0</v>
      </c>
      <c r="CB41" s="1419">
        <f t="shared" si="1"/>
        <v>0</v>
      </c>
      <c r="CC41" s="1419"/>
      <c r="CD41" s="1419">
        <f t="shared" si="2"/>
        <v>0</v>
      </c>
      <c r="CE41" s="1419"/>
      <c r="CF41" s="1419"/>
      <c r="CG41" s="1419">
        <f t="shared" si="3"/>
        <v>0</v>
      </c>
      <c r="CH41" s="1419"/>
      <c r="CI41" s="1419">
        <f t="shared" si="4"/>
        <v>0</v>
      </c>
      <c r="CJ41" s="1417">
        <f t="shared" si="5"/>
        <v>0</v>
      </c>
    </row>
    <row r="42" spans="1:88" ht="17.25" customHeight="1" thickBot="1">
      <c r="A42" s="55"/>
      <c r="B42" s="61"/>
      <c r="C42" s="2035"/>
      <c r="D42" s="1833"/>
      <c r="E42" s="1833"/>
      <c r="F42" s="1833"/>
      <c r="G42" s="2510"/>
      <c r="H42" s="2514"/>
      <c r="I42" s="2515"/>
      <c r="J42" s="2516"/>
      <c r="K42" s="2537"/>
      <c r="L42" s="2521"/>
      <c r="M42" s="2520"/>
      <c r="N42" s="2521"/>
      <c r="O42" s="2520"/>
      <c r="P42" s="2521"/>
      <c r="Q42" s="2520"/>
      <c r="R42" s="2521"/>
      <c r="S42" s="2520"/>
      <c r="T42" s="2521"/>
      <c r="U42" s="2520"/>
      <c r="V42" s="2521"/>
      <c r="W42" s="2501">
        <f t="shared" si="8"/>
        <v>0</v>
      </c>
      <c r="X42" s="2502"/>
      <c r="Y42" s="2553"/>
      <c r="Z42" s="2554"/>
      <c r="AA42" s="2555"/>
      <c r="AB42" s="2589"/>
      <c r="AC42" s="2590"/>
      <c r="AD42" s="2591"/>
      <c r="AE42" s="2556">
        <v>0</v>
      </c>
      <c r="AF42" s="2557"/>
      <c r="AG42" s="2486">
        <v>0</v>
      </c>
      <c r="AH42" s="2489"/>
      <c r="AI42" s="631" t="s">
        <v>111</v>
      </c>
      <c r="AJ42" s="2350"/>
      <c r="AK42" s="2350"/>
      <c r="AL42" s="2350"/>
      <c r="AM42" s="2350"/>
      <c r="AN42" s="2350"/>
      <c r="AO42" s="2350"/>
      <c r="AP42" s="2350"/>
      <c r="AQ42" s="2490"/>
      <c r="AR42" s="64"/>
      <c r="AT42" s="1714">
        <v>15</v>
      </c>
      <c r="AU42" s="1715"/>
      <c r="AV42" s="1715"/>
      <c r="AW42" s="1716"/>
      <c r="AX42" s="2230"/>
      <c r="AY42" s="2231"/>
      <c r="AZ42" s="2231"/>
      <c r="BA42" s="101" t="s">
        <v>334</v>
      </c>
      <c r="BB42" s="1374"/>
      <c r="BC42" s="1375"/>
      <c r="BD42" s="1379"/>
      <c r="BE42" s="1380"/>
      <c r="BF42" s="1714">
        <v>15</v>
      </c>
      <c r="BG42" s="1715"/>
      <c r="BH42" s="1715"/>
      <c r="BI42" s="1716"/>
      <c r="BJ42" s="2174"/>
      <c r="BK42" s="2175"/>
      <c r="BL42" s="2175"/>
      <c r="BM42" s="101" t="s">
        <v>334</v>
      </c>
      <c r="BN42" s="1374"/>
      <c r="BO42" s="1375"/>
      <c r="BX42" s="1419"/>
      <c r="BY42" s="1419"/>
      <c r="BZ42" s="1419"/>
      <c r="CA42" s="1419"/>
      <c r="CB42" s="1419"/>
      <c r="CC42" s="1419"/>
      <c r="CD42" s="1419"/>
      <c r="CE42" s="1419"/>
      <c r="CF42" s="1419"/>
      <c r="CG42" s="1419"/>
      <c r="CH42" s="1419"/>
      <c r="CI42" s="1419"/>
      <c r="CJ42" s="1417"/>
    </row>
    <row r="43" spans="1:88" ht="17.25" customHeight="1" thickTop="1">
      <c r="A43" s="55"/>
      <c r="B43" s="627"/>
      <c r="C43" s="2576" t="s">
        <v>117</v>
      </c>
      <c r="D43" s="2186"/>
      <c r="E43" s="2186"/>
      <c r="F43" s="2186"/>
      <c r="G43" s="2577"/>
      <c r="H43" s="2581" t="str">
        <f>IF(SUM(H29:J42)=0,"",SUM(H29:J42))</f>
        <v/>
      </c>
      <c r="I43" s="2582"/>
      <c r="J43" s="2583"/>
      <c r="K43" s="2587">
        <f>SUM(K29,K31,K33,K35,K37,K39,K41)</f>
        <v>0</v>
      </c>
      <c r="L43" s="2538"/>
      <c r="M43" s="2470">
        <f>SUM(M29,M31,M33,M35,M37,M39,M41)</f>
        <v>0</v>
      </c>
      <c r="N43" s="2538"/>
      <c r="O43" s="2470">
        <f>SUM(O29,O31,O33,O35,O37,O39,O41)</f>
        <v>0</v>
      </c>
      <c r="P43" s="2538"/>
      <c r="Q43" s="2470">
        <f>SUM(Q29,Q31,Q33,Q35,Q37,Q39,Q41)</f>
        <v>0</v>
      </c>
      <c r="R43" s="2538"/>
      <c r="S43" s="2470">
        <f>SUM(S29,S31,S33,S35,S37,S39,S41)</f>
        <v>0</v>
      </c>
      <c r="T43" s="2538"/>
      <c r="U43" s="2470">
        <f>SUM(U29,U31,U33,U35,U37,U39,U41)</f>
        <v>0</v>
      </c>
      <c r="V43" s="2538"/>
      <c r="W43" s="2470">
        <f t="shared" si="8"/>
        <v>0</v>
      </c>
      <c r="X43" s="2471"/>
      <c r="Y43" s="2539">
        <f>ROUND(SUM(Y29:AA42),0)</f>
        <v>0</v>
      </c>
      <c r="Z43" s="2540"/>
      <c r="AA43" s="2541"/>
      <c r="AB43" s="2478" t="str">
        <f>IF(AE44+AG44=0,"",AE44+AG44)</f>
        <v/>
      </c>
      <c r="AC43" s="2479"/>
      <c r="AD43" s="2479"/>
      <c r="AE43" s="2547">
        <f>SUM(AE29,AE31,AE33,AE35,AE37,AE39,AE41,AE45,AE47)</f>
        <v>0</v>
      </c>
      <c r="AF43" s="2548"/>
      <c r="AG43" s="2547">
        <f>SUM(AG29,AG31,AG33,AG35,AG37,AG39,AG41,AG45,AG47)</f>
        <v>0</v>
      </c>
      <c r="AH43" s="2569"/>
      <c r="AI43" s="2570"/>
      <c r="AJ43" s="2571"/>
      <c r="AK43" s="2571"/>
      <c r="AL43" s="2571"/>
      <c r="AM43" s="2571"/>
      <c r="AN43" s="2571"/>
      <c r="AO43" s="2571"/>
      <c r="AP43" s="2571"/>
      <c r="AQ43" s="2572"/>
      <c r="AR43" s="64"/>
      <c r="BD43" s="1353"/>
      <c r="BE43" s="1354"/>
      <c r="BL43" s="138"/>
      <c r="BM43" s="82"/>
      <c r="BN43" s="82"/>
      <c r="BO43" s="82"/>
    </row>
    <row r="44" spans="1:88" ht="17.25" customHeight="1" thickBot="1">
      <c r="A44" s="55"/>
      <c r="B44" s="61"/>
      <c r="C44" s="2578"/>
      <c r="D44" s="2579"/>
      <c r="E44" s="2579"/>
      <c r="F44" s="2579"/>
      <c r="G44" s="2580"/>
      <c r="H44" s="2584"/>
      <c r="I44" s="2585"/>
      <c r="J44" s="2586"/>
      <c r="K44" s="2588">
        <f>SUM(K28,K30,K32,K34,K36,K38,K40,K42)</f>
        <v>0</v>
      </c>
      <c r="L44" s="2550"/>
      <c r="M44" s="2549">
        <f>SUM(M28,M30,M32,M34,M36,M38,M40,M42)</f>
        <v>0</v>
      </c>
      <c r="N44" s="2550"/>
      <c r="O44" s="2549">
        <f t="shared" ref="O44" si="13">SUM(O28,O30,O32,O34,O36,O38,O40,O42)</f>
        <v>0</v>
      </c>
      <c r="P44" s="2550"/>
      <c r="Q44" s="2549">
        <f t="shared" ref="Q44" si="14">SUM(Q28,Q30,Q32,Q34,Q36,Q38,Q40,Q42)</f>
        <v>0</v>
      </c>
      <c r="R44" s="2550"/>
      <c r="S44" s="2549">
        <f t="shared" ref="S44" si="15">SUM(S28,S30,S32,S34,S36,S38,S40,S42)</f>
        <v>0</v>
      </c>
      <c r="T44" s="2550"/>
      <c r="U44" s="2549">
        <f t="shared" ref="U44" si="16">SUM(U28,U30,U32,U34,U36,U38,U40,U42)</f>
        <v>0</v>
      </c>
      <c r="V44" s="2550"/>
      <c r="W44" s="2549">
        <f t="shared" ref="W44" si="17">SUM(W28,W30,W32,W34,W36,W38,W40,W42)</f>
        <v>0</v>
      </c>
      <c r="X44" s="2550"/>
      <c r="Y44" s="2542"/>
      <c r="Z44" s="2543"/>
      <c r="AA44" s="2544"/>
      <c r="AB44" s="2545"/>
      <c r="AC44" s="2546"/>
      <c r="AD44" s="2546"/>
      <c r="AE44" s="2551">
        <f>SUM(AE30,AE32,AE34,AE36,AE38,AE40,AE42,AE46,AE48)</f>
        <v>0</v>
      </c>
      <c r="AF44" s="2552"/>
      <c r="AG44" s="2551">
        <f>SUM(AG30,AG32,AG34,AG36,AG38,AG40,AG42,AG46,AG48)</f>
        <v>0</v>
      </c>
      <c r="AH44" s="2597"/>
      <c r="AI44" s="2573"/>
      <c r="AJ44" s="2574"/>
      <c r="AK44" s="2574"/>
      <c r="AL44" s="2574"/>
      <c r="AM44" s="2574"/>
      <c r="AN44" s="2574"/>
      <c r="AO44" s="2574"/>
      <c r="AP44" s="2574"/>
      <c r="AQ44" s="2575"/>
      <c r="AR44" s="64"/>
      <c r="AT44" s="54" t="s">
        <v>1681</v>
      </c>
      <c r="BD44" s="1353"/>
      <c r="BE44" s="1354"/>
      <c r="BL44" s="138"/>
      <c r="BM44" s="82"/>
      <c r="BN44" s="82"/>
      <c r="BO44" s="82"/>
    </row>
    <row r="45" spans="1:88" ht="12.6" customHeight="1" thickTop="1">
      <c r="A45" s="55"/>
      <c r="B45" s="627"/>
      <c r="C45" s="2558" t="s">
        <v>1286</v>
      </c>
      <c r="D45" s="2558"/>
      <c r="E45" s="2558"/>
      <c r="F45" s="2558"/>
      <c r="G45" s="2558"/>
      <c r="H45" s="2558"/>
      <c r="I45" s="2558"/>
      <c r="J45" s="2558"/>
      <c r="K45" s="2558"/>
      <c r="L45" s="2558"/>
      <c r="M45" s="2558"/>
      <c r="N45" s="2558"/>
      <c r="O45" s="2558"/>
      <c r="P45" s="2558"/>
      <c r="Q45" s="2558"/>
      <c r="R45" s="2558"/>
      <c r="S45" s="2558"/>
      <c r="T45" s="2558"/>
      <c r="U45" s="2558"/>
      <c r="V45" s="2559"/>
      <c r="W45" s="2562" t="s">
        <v>182</v>
      </c>
      <c r="X45" s="2187"/>
      <c r="Y45" s="2187"/>
      <c r="Z45" s="2187"/>
      <c r="AA45" s="2563"/>
      <c r="AB45" s="2478" t="str">
        <f>IF(AE46+AG46=0,"",AE46+AG46)</f>
        <v/>
      </c>
      <c r="AC45" s="2479"/>
      <c r="AD45" s="2479"/>
      <c r="AE45" s="2527"/>
      <c r="AF45" s="2568"/>
      <c r="AG45" s="2527"/>
      <c r="AH45" s="2528"/>
      <c r="AI45" s="633" t="s">
        <v>110</v>
      </c>
      <c r="AJ45" s="2529"/>
      <c r="AK45" s="2529"/>
      <c r="AL45" s="2529"/>
      <c r="AM45" s="2529"/>
      <c r="AN45" s="2529"/>
      <c r="AO45" s="2529"/>
      <c r="AP45" s="2529"/>
      <c r="AQ45" s="2530"/>
      <c r="AR45" s="64"/>
      <c r="AT45" s="2592" t="s">
        <v>1682</v>
      </c>
      <c r="AU45" s="2593"/>
      <c r="AV45" s="2593"/>
      <c r="AW45" s="2593"/>
      <c r="AX45" s="2593"/>
      <c r="AY45" s="2593"/>
      <c r="AZ45" s="2593"/>
      <c r="BA45" s="2593"/>
      <c r="BB45" s="2593"/>
      <c r="BC45" s="2593"/>
      <c r="BD45" s="2593"/>
      <c r="BE45" s="2593"/>
      <c r="BF45" s="2593"/>
      <c r="BG45" s="2593"/>
      <c r="BH45" s="2593"/>
      <c r="BI45" s="2593"/>
      <c r="BJ45" s="2593"/>
      <c r="BK45" s="2593"/>
      <c r="BL45" s="2593"/>
      <c r="BM45" s="2593"/>
      <c r="BN45" s="2593"/>
      <c r="BO45" s="2593"/>
      <c r="BP45" s="2593"/>
      <c r="BQ45" s="2593"/>
      <c r="BR45" s="2593"/>
      <c r="BS45" s="2593"/>
      <c r="BT45" s="2593"/>
      <c r="BU45" s="2593"/>
      <c r="BV45" s="2593"/>
      <c r="BW45" s="2593"/>
      <c r="BX45" s="2593"/>
      <c r="BY45" s="2593"/>
      <c r="BZ45" s="2593"/>
      <c r="CA45" s="1420"/>
      <c r="CB45" s="1420"/>
      <c r="CC45" s="1420"/>
      <c r="CD45" s="1420"/>
      <c r="CE45" s="1420"/>
      <c r="CF45" s="1420"/>
      <c r="CG45" s="1420"/>
      <c r="CH45" s="1421"/>
    </row>
    <row r="46" spans="1:88" ht="15" customHeight="1" thickBot="1">
      <c r="A46" s="55"/>
      <c r="B46" s="61"/>
      <c r="C46" s="2560"/>
      <c r="D46" s="2560"/>
      <c r="E46" s="2560"/>
      <c r="F46" s="2560"/>
      <c r="G46" s="2560"/>
      <c r="H46" s="2560"/>
      <c r="I46" s="2560"/>
      <c r="J46" s="2560"/>
      <c r="K46" s="2560"/>
      <c r="L46" s="2560"/>
      <c r="M46" s="2560"/>
      <c r="N46" s="2560"/>
      <c r="O46" s="2560"/>
      <c r="P46" s="2560"/>
      <c r="Q46" s="2560"/>
      <c r="R46" s="2560"/>
      <c r="S46" s="2560"/>
      <c r="T46" s="2560"/>
      <c r="U46" s="2560"/>
      <c r="V46" s="2561"/>
      <c r="W46" s="2564"/>
      <c r="X46" s="2565"/>
      <c r="Y46" s="2565"/>
      <c r="Z46" s="2565"/>
      <c r="AA46" s="2223"/>
      <c r="AB46" s="2566"/>
      <c r="AC46" s="2567"/>
      <c r="AD46" s="2567"/>
      <c r="AE46" s="2486">
        <v>0</v>
      </c>
      <c r="AF46" s="2487"/>
      <c r="AG46" s="2486">
        <v>0</v>
      </c>
      <c r="AH46" s="2489"/>
      <c r="AI46" s="631" t="s">
        <v>111</v>
      </c>
      <c r="AJ46" s="2350"/>
      <c r="AK46" s="2350"/>
      <c r="AL46" s="2350"/>
      <c r="AM46" s="2350"/>
      <c r="AN46" s="2350"/>
      <c r="AO46" s="2350"/>
      <c r="AP46" s="2350"/>
      <c r="AQ46" s="2490"/>
      <c r="AR46" s="64"/>
      <c r="AT46" s="1422"/>
      <c r="AU46" s="2594" t="s">
        <v>35</v>
      </c>
      <c r="AV46" s="2595" t="s">
        <v>1683</v>
      </c>
      <c r="AW46" s="2595"/>
      <c r="AX46" s="2595"/>
      <c r="AY46" s="2595"/>
      <c r="AZ46" s="2595"/>
      <c r="BA46" s="2595"/>
      <c r="BB46" s="2595"/>
      <c r="BC46" s="2595"/>
      <c r="BD46" s="2595"/>
      <c r="BE46" s="2595"/>
      <c r="BF46" s="2595"/>
      <c r="BG46" s="2595"/>
      <c r="BH46" s="2595"/>
      <c r="BI46" s="2595"/>
      <c r="BJ46" s="2595"/>
      <c r="BK46" s="2595"/>
      <c r="BL46" s="2595"/>
      <c r="BM46" s="2595"/>
      <c r="BN46" s="2595"/>
      <c r="BO46" s="2595"/>
      <c r="BP46" s="2595"/>
      <c r="BQ46" s="2595"/>
      <c r="BR46" s="2595"/>
      <c r="BS46" s="2595"/>
      <c r="BT46" s="2595"/>
      <c r="BU46" s="2595"/>
      <c r="BV46" s="2595"/>
      <c r="BW46" s="2595"/>
      <c r="BX46" s="2595"/>
      <c r="BY46" s="2595"/>
      <c r="BZ46" s="2595"/>
      <c r="CA46" s="2595"/>
      <c r="CB46" s="2595"/>
      <c r="CC46" s="2595"/>
      <c r="CD46" s="2595"/>
      <c r="CE46" s="2595"/>
      <c r="CF46" s="2595"/>
      <c r="CG46" s="2595"/>
      <c r="CH46" s="2596"/>
    </row>
    <row r="47" spans="1:88" ht="15" customHeight="1" thickTop="1">
      <c r="A47" s="55"/>
      <c r="B47" s="627"/>
      <c r="C47" s="2605" t="s">
        <v>152</v>
      </c>
      <c r="D47" s="2605"/>
      <c r="E47" s="2605"/>
      <c r="F47" s="2605"/>
      <c r="G47" s="2605"/>
      <c r="H47" s="2605"/>
      <c r="I47" s="2605"/>
      <c r="J47" s="2605"/>
      <c r="K47" s="2605"/>
      <c r="L47" s="2605"/>
      <c r="M47" s="2605"/>
      <c r="N47" s="2605"/>
      <c r="O47" s="2605"/>
      <c r="P47" s="2605"/>
      <c r="Q47" s="2605"/>
      <c r="R47" s="2605"/>
      <c r="S47" s="2605"/>
      <c r="T47" s="2605"/>
      <c r="U47" s="2605"/>
      <c r="V47" s="2606"/>
      <c r="W47" s="2607" t="s">
        <v>1287</v>
      </c>
      <c r="X47" s="2608"/>
      <c r="Y47" s="2608"/>
      <c r="Z47" s="2608"/>
      <c r="AA47" s="2609"/>
      <c r="AB47" s="2478" t="str">
        <f>IF(AE48+AG48=0,"",AE48+AG48)</f>
        <v/>
      </c>
      <c r="AC47" s="2479"/>
      <c r="AD47" s="2479"/>
      <c r="AE47" s="2527"/>
      <c r="AF47" s="2568"/>
      <c r="AG47" s="2527"/>
      <c r="AH47" s="2528"/>
      <c r="AI47" s="633" t="s">
        <v>110</v>
      </c>
      <c r="AJ47" s="2529"/>
      <c r="AK47" s="2529"/>
      <c r="AL47" s="2529"/>
      <c r="AM47" s="2529"/>
      <c r="AN47" s="2529"/>
      <c r="AO47" s="2529"/>
      <c r="AP47" s="2529"/>
      <c r="AQ47" s="2530"/>
      <c r="AR47" s="64"/>
      <c r="AT47" s="1423"/>
      <c r="AU47" s="2594"/>
      <c r="AV47" s="2595"/>
      <c r="AW47" s="2595"/>
      <c r="AX47" s="2595"/>
      <c r="AY47" s="2595"/>
      <c r="AZ47" s="2595"/>
      <c r="BA47" s="2595"/>
      <c r="BB47" s="2595"/>
      <c r="BC47" s="2595"/>
      <c r="BD47" s="2595"/>
      <c r="BE47" s="2595"/>
      <c r="BF47" s="2595"/>
      <c r="BG47" s="2595"/>
      <c r="BH47" s="2595"/>
      <c r="BI47" s="2595"/>
      <c r="BJ47" s="2595"/>
      <c r="BK47" s="2595"/>
      <c r="BL47" s="2595"/>
      <c r="BM47" s="2595"/>
      <c r="BN47" s="2595"/>
      <c r="BO47" s="2595"/>
      <c r="BP47" s="2595"/>
      <c r="BQ47" s="2595"/>
      <c r="BR47" s="2595"/>
      <c r="BS47" s="2595"/>
      <c r="BT47" s="2595"/>
      <c r="BU47" s="2595"/>
      <c r="BV47" s="2595"/>
      <c r="BW47" s="2595"/>
      <c r="BX47" s="2595"/>
      <c r="BY47" s="2595"/>
      <c r="BZ47" s="2595"/>
      <c r="CA47" s="2595"/>
      <c r="CB47" s="2595"/>
      <c r="CC47" s="2595"/>
      <c r="CD47" s="2595"/>
      <c r="CE47" s="2595"/>
      <c r="CF47" s="2595"/>
      <c r="CG47" s="2595"/>
      <c r="CH47" s="2596"/>
    </row>
    <row r="48" spans="1:88" ht="15" customHeight="1">
      <c r="A48" s="55"/>
      <c r="B48" s="61"/>
      <c r="C48" s="1662" t="s">
        <v>183</v>
      </c>
      <c r="D48" s="1662"/>
      <c r="E48" s="1812" t="s">
        <v>1651</v>
      </c>
      <c r="F48" s="1812"/>
      <c r="G48" s="1812"/>
      <c r="H48" s="1812"/>
      <c r="I48" s="1812"/>
      <c r="J48" s="1812"/>
      <c r="K48" s="1812"/>
      <c r="L48" s="1812"/>
      <c r="M48" s="1812"/>
      <c r="N48" s="1812"/>
      <c r="O48" s="1812"/>
      <c r="P48" s="1812"/>
      <c r="Q48" s="1812"/>
      <c r="R48" s="1812"/>
      <c r="S48" s="1812"/>
      <c r="T48" s="1812"/>
      <c r="U48" s="1812"/>
      <c r="V48" s="1812"/>
      <c r="W48" s="2610"/>
      <c r="X48" s="2611"/>
      <c r="Y48" s="2611"/>
      <c r="Z48" s="2611"/>
      <c r="AA48" s="2612"/>
      <c r="AB48" s="2566"/>
      <c r="AC48" s="2567"/>
      <c r="AD48" s="2567"/>
      <c r="AE48" s="2486">
        <v>0</v>
      </c>
      <c r="AF48" s="2487"/>
      <c r="AG48" s="2486">
        <v>0</v>
      </c>
      <c r="AH48" s="2489"/>
      <c r="AI48" s="631" t="s">
        <v>111</v>
      </c>
      <c r="AJ48" s="2350"/>
      <c r="AK48" s="2350"/>
      <c r="AL48" s="2350"/>
      <c r="AM48" s="2350"/>
      <c r="AN48" s="2350"/>
      <c r="AO48" s="2350"/>
      <c r="AP48" s="2350"/>
      <c r="AQ48" s="2490"/>
      <c r="AR48" s="64"/>
      <c r="AT48" s="1423"/>
      <c r="AU48" s="685"/>
      <c r="AV48" s="2595"/>
      <c r="AW48" s="2595"/>
      <c r="AX48" s="2595"/>
      <c r="AY48" s="2595"/>
      <c r="AZ48" s="2595"/>
      <c r="BA48" s="2595"/>
      <c r="BB48" s="2595"/>
      <c r="BC48" s="2595"/>
      <c r="BD48" s="2595"/>
      <c r="BE48" s="2595"/>
      <c r="BF48" s="2595"/>
      <c r="BG48" s="2595"/>
      <c r="BH48" s="2595"/>
      <c r="BI48" s="2595"/>
      <c r="BJ48" s="2595"/>
      <c r="BK48" s="2595"/>
      <c r="BL48" s="2595"/>
      <c r="BM48" s="2595"/>
      <c r="BN48" s="2595"/>
      <c r="BO48" s="2595"/>
      <c r="BP48" s="2595"/>
      <c r="BQ48" s="2595"/>
      <c r="BR48" s="2595"/>
      <c r="BS48" s="2595"/>
      <c r="BT48" s="2595"/>
      <c r="BU48" s="2595"/>
      <c r="BV48" s="2595"/>
      <c r="BW48" s="2595"/>
      <c r="BX48" s="2595"/>
      <c r="BY48" s="2595"/>
      <c r="BZ48" s="2595"/>
      <c r="CA48" s="2595"/>
      <c r="CB48" s="2595"/>
      <c r="CC48" s="2595"/>
      <c r="CD48" s="2595"/>
      <c r="CE48" s="2595"/>
      <c r="CF48" s="2595"/>
      <c r="CG48" s="2595"/>
      <c r="CH48" s="2596"/>
    </row>
    <row r="49" spans="1:89" ht="15" customHeight="1">
      <c r="A49" s="55"/>
      <c r="B49" s="61"/>
      <c r="E49" s="1812"/>
      <c r="F49" s="1812"/>
      <c r="G49" s="1812"/>
      <c r="H49" s="1812"/>
      <c r="I49" s="1812"/>
      <c r="J49" s="1812"/>
      <c r="K49" s="1812"/>
      <c r="L49" s="1812"/>
      <c r="M49" s="1812"/>
      <c r="N49" s="1812"/>
      <c r="O49" s="1812"/>
      <c r="P49" s="1812"/>
      <c r="Q49" s="1812"/>
      <c r="R49" s="1812"/>
      <c r="S49" s="1812"/>
      <c r="T49" s="1812"/>
      <c r="U49" s="1812"/>
      <c r="V49" s="1812"/>
      <c r="X49" s="634"/>
      <c r="Y49" s="634"/>
      <c r="Z49" s="634"/>
      <c r="AA49" s="634"/>
      <c r="AB49" s="634"/>
      <c r="AC49" s="634"/>
      <c r="AD49" s="634"/>
      <c r="AE49" s="634"/>
      <c r="AF49" s="634"/>
      <c r="AG49" s="635"/>
      <c r="AH49" s="634"/>
      <c r="AI49" s="634"/>
      <c r="AJ49" s="634"/>
      <c r="AK49" s="634"/>
      <c r="AL49" s="634"/>
      <c r="AM49" s="634"/>
      <c r="AN49" s="634"/>
      <c r="AO49" s="634"/>
      <c r="AP49" s="634"/>
      <c r="AQ49" s="634"/>
      <c r="AR49" s="64"/>
      <c r="AT49" s="1423"/>
      <c r="AU49" s="685"/>
      <c r="AV49" s="2595"/>
      <c r="AW49" s="2595"/>
      <c r="AX49" s="2595"/>
      <c r="AY49" s="2595"/>
      <c r="AZ49" s="2595"/>
      <c r="BA49" s="2595"/>
      <c r="BB49" s="2595"/>
      <c r="BC49" s="2595"/>
      <c r="BD49" s="2595"/>
      <c r="BE49" s="2595"/>
      <c r="BF49" s="2595"/>
      <c r="BG49" s="2595"/>
      <c r="BH49" s="2595"/>
      <c r="BI49" s="2595"/>
      <c r="BJ49" s="2595"/>
      <c r="BK49" s="2595"/>
      <c r="BL49" s="2595"/>
      <c r="BM49" s="2595"/>
      <c r="BN49" s="2595"/>
      <c r="BO49" s="2595"/>
      <c r="BP49" s="2595"/>
      <c r="BQ49" s="2595"/>
      <c r="BR49" s="2595"/>
      <c r="BS49" s="2595"/>
      <c r="BT49" s="2595"/>
      <c r="BU49" s="2595"/>
      <c r="BV49" s="2595"/>
      <c r="BW49" s="2595"/>
      <c r="BX49" s="2595"/>
      <c r="BY49" s="2595"/>
      <c r="BZ49" s="2595"/>
      <c r="CA49" s="2595"/>
      <c r="CB49" s="2595"/>
      <c r="CC49" s="2595"/>
      <c r="CD49" s="2595"/>
      <c r="CE49" s="2595"/>
      <c r="CF49" s="2595"/>
      <c r="CG49" s="2595"/>
      <c r="CH49" s="2596"/>
    </row>
    <row r="50" spans="1:89" ht="15" customHeight="1">
      <c r="A50" s="55"/>
      <c r="B50" s="61"/>
      <c r="C50" s="2001" t="s">
        <v>195</v>
      </c>
      <c r="D50" s="2001"/>
      <c r="E50" s="1812" t="s">
        <v>1652</v>
      </c>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636"/>
      <c r="AH50" s="587" t="s">
        <v>127</v>
      </c>
      <c r="AI50" s="2313" t="s">
        <v>1754</v>
      </c>
      <c r="AJ50" s="2313"/>
      <c r="AK50" s="2313"/>
      <c r="AL50" s="2313"/>
      <c r="AM50" s="2313"/>
      <c r="AN50" s="2313"/>
      <c r="AO50" s="2313"/>
      <c r="AP50" s="2313"/>
      <c r="AQ50" s="2313"/>
      <c r="AR50" s="2314"/>
      <c r="AT50" s="1422"/>
      <c r="AU50" s="685"/>
      <c r="AV50" s="2595"/>
      <c r="AW50" s="2595"/>
      <c r="AX50" s="2595"/>
      <c r="AY50" s="2595"/>
      <c r="AZ50" s="2595"/>
      <c r="BA50" s="2595"/>
      <c r="BB50" s="2595"/>
      <c r="BC50" s="2595"/>
      <c r="BD50" s="2595"/>
      <c r="BE50" s="2595"/>
      <c r="BF50" s="2595"/>
      <c r="BG50" s="2595"/>
      <c r="BH50" s="2595"/>
      <c r="BI50" s="2595"/>
      <c r="BJ50" s="2595"/>
      <c r="BK50" s="2595"/>
      <c r="BL50" s="2595"/>
      <c r="BM50" s="2595"/>
      <c r="BN50" s="2595"/>
      <c r="BO50" s="2595"/>
      <c r="BP50" s="2595"/>
      <c r="BQ50" s="2595"/>
      <c r="BR50" s="2595"/>
      <c r="BS50" s="2595"/>
      <c r="BT50" s="2595"/>
      <c r="BU50" s="2595"/>
      <c r="BV50" s="2595"/>
      <c r="BW50" s="2595"/>
      <c r="BX50" s="2595"/>
      <c r="BY50" s="2595"/>
      <c r="BZ50" s="2595"/>
      <c r="CA50" s="2595"/>
      <c r="CB50" s="2595"/>
      <c r="CC50" s="2595"/>
      <c r="CD50" s="2595"/>
      <c r="CE50" s="2595"/>
      <c r="CF50" s="2595"/>
      <c r="CG50" s="2595"/>
      <c r="CH50" s="2596"/>
    </row>
    <row r="51" spans="1:89" ht="13.5" customHeight="1">
      <c r="A51" s="55"/>
      <c r="B51" s="61"/>
      <c r="E51" s="1812"/>
      <c r="F51" s="1812"/>
      <c r="G51" s="1812"/>
      <c r="H51" s="1812"/>
      <c r="I51" s="1812"/>
      <c r="J51" s="1812"/>
      <c r="K51" s="1812"/>
      <c r="L51" s="1812"/>
      <c r="M51" s="1812"/>
      <c r="N51" s="1812"/>
      <c r="O51" s="1812"/>
      <c r="P51" s="1812"/>
      <c r="Q51" s="1812"/>
      <c r="R51" s="1812"/>
      <c r="S51" s="1812"/>
      <c r="T51" s="1812"/>
      <c r="U51" s="1812"/>
      <c r="V51" s="1812"/>
      <c r="W51" s="1812"/>
      <c r="X51" s="1812"/>
      <c r="Y51" s="1812"/>
      <c r="Z51" s="1812"/>
      <c r="AA51" s="1812"/>
      <c r="AB51" s="1812"/>
      <c r="AC51" s="1812"/>
      <c r="AD51" s="1812"/>
      <c r="AE51" s="1812"/>
      <c r="AF51" s="1812"/>
      <c r="AG51" s="62"/>
      <c r="AH51" s="63"/>
      <c r="AI51" s="2313"/>
      <c r="AJ51" s="2313"/>
      <c r="AK51" s="2313"/>
      <c r="AL51" s="2313"/>
      <c r="AM51" s="2313"/>
      <c r="AN51" s="2313"/>
      <c r="AO51" s="2313"/>
      <c r="AP51" s="2313"/>
      <c r="AQ51" s="2313"/>
      <c r="AR51" s="2314"/>
      <c r="AT51" s="1422"/>
      <c r="AU51" s="1424"/>
      <c r="AV51" s="2595"/>
      <c r="AW51" s="2595"/>
      <c r="AX51" s="2595"/>
      <c r="AY51" s="2595"/>
      <c r="AZ51" s="2595"/>
      <c r="BA51" s="2595"/>
      <c r="BB51" s="2595"/>
      <c r="BC51" s="2595"/>
      <c r="BD51" s="2595"/>
      <c r="BE51" s="2595"/>
      <c r="BF51" s="2595"/>
      <c r="BG51" s="2595"/>
      <c r="BH51" s="2595"/>
      <c r="BI51" s="2595"/>
      <c r="BJ51" s="2595"/>
      <c r="BK51" s="2595"/>
      <c r="BL51" s="2595"/>
      <c r="BM51" s="2595"/>
      <c r="BN51" s="2595"/>
      <c r="BO51" s="2595"/>
      <c r="BP51" s="2595"/>
      <c r="BQ51" s="2595"/>
      <c r="BR51" s="2595"/>
      <c r="BS51" s="2595"/>
      <c r="BT51" s="2595"/>
      <c r="BU51" s="2595"/>
      <c r="BV51" s="2595"/>
      <c r="BW51" s="2595"/>
      <c r="BX51" s="2595"/>
      <c r="BY51" s="2595"/>
      <c r="BZ51" s="2595"/>
      <c r="CA51" s="2595"/>
      <c r="CB51" s="2595"/>
      <c r="CC51" s="2595"/>
      <c r="CD51" s="2595"/>
      <c r="CE51" s="2595"/>
      <c r="CF51" s="2595"/>
      <c r="CG51" s="2595"/>
      <c r="CH51" s="2596"/>
      <c r="CI51" s="118"/>
      <c r="CJ51" s="118"/>
      <c r="CK51" s="118"/>
    </row>
    <row r="52" spans="1:89" ht="13.5" customHeight="1">
      <c r="A52" s="55"/>
      <c r="B52" s="61"/>
      <c r="C52" s="2001" t="s">
        <v>184</v>
      </c>
      <c r="D52" s="2001"/>
      <c r="E52" s="1812" t="s">
        <v>1446</v>
      </c>
      <c r="F52" s="1812"/>
      <c r="G52" s="1812"/>
      <c r="H52" s="1812"/>
      <c r="I52" s="1812"/>
      <c r="J52" s="1812"/>
      <c r="K52" s="1812"/>
      <c r="L52" s="1812"/>
      <c r="M52" s="1812"/>
      <c r="N52" s="1812"/>
      <c r="O52" s="1812"/>
      <c r="P52" s="1812"/>
      <c r="Q52" s="1812"/>
      <c r="R52" s="1812"/>
      <c r="S52" s="1812"/>
      <c r="T52" s="1812"/>
      <c r="U52" s="1812"/>
      <c r="V52" s="1812"/>
      <c r="W52" s="1812"/>
      <c r="X52" s="1812"/>
      <c r="Y52" s="1812"/>
      <c r="Z52" s="1812"/>
      <c r="AA52" s="1812"/>
      <c r="AB52" s="1812"/>
      <c r="AC52" s="1812"/>
      <c r="AD52" s="1812"/>
      <c r="AE52" s="1812"/>
      <c r="AF52" s="1812"/>
      <c r="AG52" s="62"/>
      <c r="AH52" s="63"/>
      <c r="AI52" s="2313"/>
      <c r="AJ52" s="2313"/>
      <c r="AK52" s="2313"/>
      <c r="AL52" s="2313"/>
      <c r="AM52" s="2313"/>
      <c r="AN52" s="2313"/>
      <c r="AO52" s="2313"/>
      <c r="AP52" s="2313"/>
      <c r="AQ52" s="2313"/>
      <c r="AR52" s="2314"/>
      <c r="AT52" s="1425"/>
      <c r="AU52" s="1424"/>
      <c r="AV52" s="2595"/>
      <c r="AW52" s="2595"/>
      <c r="AX52" s="2595"/>
      <c r="AY52" s="2595"/>
      <c r="AZ52" s="2595"/>
      <c r="BA52" s="2595"/>
      <c r="BB52" s="2595"/>
      <c r="BC52" s="2595"/>
      <c r="BD52" s="2595"/>
      <c r="BE52" s="2595"/>
      <c r="BF52" s="2595"/>
      <c r="BG52" s="2595"/>
      <c r="BH52" s="2595"/>
      <c r="BI52" s="2595"/>
      <c r="BJ52" s="2595"/>
      <c r="BK52" s="2595"/>
      <c r="BL52" s="2595"/>
      <c r="BM52" s="2595"/>
      <c r="BN52" s="2595"/>
      <c r="BO52" s="2595"/>
      <c r="BP52" s="2595"/>
      <c r="BQ52" s="2595"/>
      <c r="BR52" s="2595"/>
      <c r="BS52" s="2595"/>
      <c r="BT52" s="2595"/>
      <c r="BU52" s="2595"/>
      <c r="BV52" s="2595"/>
      <c r="BW52" s="2595"/>
      <c r="BX52" s="2595"/>
      <c r="BY52" s="2595"/>
      <c r="BZ52" s="2595"/>
      <c r="CA52" s="2595"/>
      <c r="CB52" s="2595"/>
      <c r="CC52" s="2595"/>
      <c r="CD52" s="2595"/>
      <c r="CE52" s="2595"/>
      <c r="CF52" s="2595"/>
      <c r="CG52" s="2595"/>
      <c r="CH52" s="2596"/>
      <c r="CI52" s="754"/>
      <c r="CJ52" s="754"/>
      <c r="CK52" s="754"/>
    </row>
    <row r="53" spans="1:89" ht="13.5" customHeight="1">
      <c r="A53" s="55"/>
      <c r="B53" s="61"/>
      <c r="D53" s="138"/>
      <c r="E53" s="1812"/>
      <c r="F53" s="1812"/>
      <c r="G53" s="1812"/>
      <c r="H53" s="1812"/>
      <c r="I53" s="1812"/>
      <c r="J53" s="1812"/>
      <c r="K53" s="1812"/>
      <c r="L53" s="1812"/>
      <c r="M53" s="1812"/>
      <c r="N53" s="1812"/>
      <c r="O53" s="1812"/>
      <c r="P53" s="1812"/>
      <c r="Q53" s="1812"/>
      <c r="R53" s="1812"/>
      <c r="S53" s="1812"/>
      <c r="T53" s="1812"/>
      <c r="U53" s="1812"/>
      <c r="V53" s="1812"/>
      <c r="W53" s="1812"/>
      <c r="X53" s="1812"/>
      <c r="Y53" s="1812"/>
      <c r="Z53" s="1812"/>
      <c r="AA53" s="1812"/>
      <c r="AB53" s="1812"/>
      <c r="AC53" s="1812"/>
      <c r="AD53" s="1812"/>
      <c r="AE53" s="1812"/>
      <c r="AF53" s="1812"/>
      <c r="AG53" s="62"/>
      <c r="AH53" s="63"/>
      <c r="AI53" s="2313"/>
      <c r="AJ53" s="2313"/>
      <c r="AK53" s="2313"/>
      <c r="AL53" s="2313"/>
      <c r="AM53" s="2313"/>
      <c r="AN53" s="2313"/>
      <c r="AO53" s="2313"/>
      <c r="AP53" s="2313"/>
      <c r="AQ53" s="2313"/>
      <c r="AR53" s="2314"/>
      <c r="AT53" s="1425"/>
      <c r="AU53" s="1424"/>
      <c r="AV53" s="2595"/>
      <c r="AW53" s="2595"/>
      <c r="AX53" s="2595"/>
      <c r="AY53" s="2595"/>
      <c r="AZ53" s="2595"/>
      <c r="BA53" s="2595"/>
      <c r="BB53" s="2595"/>
      <c r="BC53" s="2595"/>
      <c r="BD53" s="2595"/>
      <c r="BE53" s="2595"/>
      <c r="BF53" s="2595"/>
      <c r="BG53" s="2595"/>
      <c r="BH53" s="2595"/>
      <c r="BI53" s="2595"/>
      <c r="BJ53" s="2595"/>
      <c r="BK53" s="2595"/>
      <c r="BL53" s="2595"/>
      <c r="BM53" s="2595"/>
      <c r="BN53" s="2595"/>
      <c r="BO53" s="2595"/>
      <c r="BP53" s="2595"/>
      <c r="BQ53" s="2595"/>
      <c r="BR53" s="2595"/>
      <c r="BS53" s="2595"/>
      <c r="BT53" s="2595"/>
      <c r="BU53" s="2595"/>
      <c r="BV53" s="2595"/>
      <c r="BW53" s="2595"/>
      <c r="BX53" s="2595"/>
      <c r="BY53" s="2595"/>
      <c r="BZ53" s="2595"/>
      <c r="CA53" s="2595"/>
      <c r="CB53" s="2595"/>
      <c r="CC53" s="2595"/>
      <c r="CD53" s="2595"/>
      <c r="CE53" s="2595"/>
      <c r="CF53" s="2595"/>
      <c r="CG53" s="2595"/>
      <c r="CH53" s="2596"/>
    </row>
    <row r="54" spans="1:89" ht="13.5" customHeight="1">
      <c r="A54" s="55"/>
      <c r="B54" s="61"/>
      <c r="C54" s="2603" t="s">
        <v>1288</v>
      </c>
      <c r="D54" s="2603"/>
      <c r="E54" s="2604" t="s">
        <v>1289</v>
      </c>
      <c r="F54" s="2604"/>
      <c r="G54" s="2604"/>
      <c r="H54" s="2604"/>
      <c r="I54" s="2604"/>
      <c r="J54" s="2604"/>
      <c r="K54" s="2604"/>
      <c r="L54" s="2604"/>
      <c r="M54" s="2604"/>
      <c r="N54" s="2604"/>
      <c r="O54" s="2604"/>
      <c r="P54" s="2604"/>
      <c r="Q54" s="2604"/>
      <c r="R54" s="2604"/>
      <c r="S54" s="2604"/>
      <c r="T54" s="2604"/>
      <c r="U54" s="2604"/>
      <c r="V54" s="2604"/>
      <c r="W54" s="2604"/>
      <c r="X54" s="2604"/>
      <c r="Y54" s="2604"/>
      <c r="Z54" s="2604"/>
      <c r="AA54" s="2604"/>
      <c r="AB54" s="2604"/>
      <c r="AC54" s="2604"/>
      <c r="AD54" s="2604"/>
      <c r="AE54" s="2604"/>
      <c r="AF54" s="2604"/>
      <c r="AG54" s="637"/>
      <c r="AH54" s="81" t="s">
        <v>127</v>
      </c>
      <c r="AI54" s="2313" t="s">
        <v>1755</v>
      </c>
      <c r="AJ54" s="2313"/>
      <c r="AK54" s="2313"/>
      <c r="AL54" s="2313"/>
      <c r="AM54" s="2313"/>
      <c r="AN54" s="2313"/>
      <c r="AO54" s="2313"/>
      <c r="AP54" s="2313"/>
      <c r="AQ54" s="2313"/>
      <c r="AR54" s="2314"/>
      <c r="AT54" s="1425"/>
      <c r="AU54" s="1424"/>
      <c r="AV54" s="2595"/>
      <c r="AW54" s="2595"/>
      <c r="AX54" s="2595"/>
      <c r="AY54" s="2595"/>
      <c r="AZ54" s="2595"/>
      <c r="BA54" s="2595"/>
      <c r="BB54" s="2595"/>
      <c r="BC54" s="2595"/>
      <c r="BD54" s="2595"/>
      <c r="BE54" s="2595"/>
      <c r="BF54" s="2595"/>
      <c r="BG54" s="2595"/>
      <c r="BH54" s="2595"/>
      <c r="BI54" s="2595"/>
      <c r="BJ54" s="2595"/>
      <c r="BK54" s="2595"/>
      <c r="BL54" s="2595"/>
      <c r="BM54" s="2595"/>
      <c r="BN54" s="2595"/>
      <c r="BO54" s="2595"/>
      <c r="BP54" s="2595"/>
      <c r="BQ54" s="2595"/>
      <c r="BR54" s="2595"/>
      <c r="BS54" s="2595"/>
      <c r="BT54" s="2595"/>
      <c r="BU54" s="2595"/>
      <c r="BV54" s="2595"/>
      <c r="BW54" s="2595"/>
      <c r="BX54" s="2595"/>
      <c r="BY54" s="2595"/>
      <c r="BZ54" s="2595"/>
      <c r="CA54" s="2595"/>
      <c r="CB54" s="2595"/>
      <c r="CC54" s="2595"/>
      <c r="CD54" s="2595"/>
      <c r="CE54" s="2595"/>
      <c r="CF54" s="2595"/>
      <c r="CG54" s="2595"/>
      <c r="CH54" s="2596"/>
    </row>
    <row r="55" spans="1:89" ht="13.5" customHeight="1">
      <c r="A55" s="55"/>
      <c r="B55" s="61"/>
      <c r="C55" s="138"/>
      <c r="D55" s="138"/>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63"/>
      <c r="AI55" s="2313"/>
      <c r="AJ55" s="2313"/>
      <c r="AK55" s="2313"/>
      <c r="AL55" s="2313"/>
      <c r="AM55" s="2313"/>
      <c r="AN55" s="2313"/>
      <c r="AO55" s="2313"/>
      <c r="AP55" s="2313"/>
      <c r="AQ55" s="2313"/>
      <c r="AR55" s="2314"/>
      <c r="AS55" s="1183"/>
      <c r="AT55" s="1425"/>
      <c r="AU55" s="1424"/>
      <c r="AV55" s="2595"/>
      <c r="AW55" s="2595"/>
      <c r="AX55" s="2595"/>
      <c r="AY55" s="2595"/>
      <c r="AZ55" s="2595"/>
      <c r="BA55" s="2595"/>
      <c r="BB55" s="2595"/>
      <c r="BC55" s="2595"/>
      <c r="BD55" s="2595"/>
      <c r="BE55" s="2595"/>
      <c r="BF55" s="2595"/>
      <c r="BG55" s="2595"/>
      <c r="BH55" s="2595"/>
      <c r="BI55" s="2595"/>
      <c r="BJ55" s="2595"/>
      <c r="BK55" s="2595"/>
      <c r="BL55" s="2595"/>
      <c r="BM55" s="2595"/>
      <c r="BN55" s="2595"/>
      <c r="BO55" s="2595"/>
      <c r="BP55" s="2595"/>
      <c r="BQ55" s="2595"/>
      <c r="BR55" s="2595"/>
      <c r="BS55" s="2595"/>
      <c r="BT55" s="2595"/>
      <c r="BU55" s="2595"/>
      <c r="BV55" s="2595"/>
      <c r="BW55" s="2595"/>
      <c r="BX55" s="2595"/>
      <c r="BY55" s="2595"/>
      <c r="BZ55" s="2595"/>
      <c r="CA55" s="2595"/>
      <c r="CB55" s="2595"/>
      <c r="CC55" s="2595"/>
      <c r="CD55" s="2595"/>
      <c r="CE55" s="2595"/>
      <c r="CF55" s="2595"/>
      <c r="CG55" s="2595"/>
      <c r="CH55" s="2596"/>
    </row>
    <row r="56" spans="1:89" ht="13.5" customHeight="1">
      <c r="A56" s="55"/>
      <c r="B56" s="2600" t="s">
        <v>472</v>
      </c>
      <c r="C56" s="1675"/>
      <c r="D56" s="1815" t="s">
        <v>1110</v>
      </c>
      <c r="E56" s="1815"/>
      <c r="F56" s="1815"/>
      <c r="G56" s="1815"/>
      <c r="H56" s="1815"/>
      <c r="I56" s="1815"/>
      <c r="J56" s="1815"/>
      <c r="K56" s="1815"/>
      <c r="L56" s="1815"/>
      <c r="M56" s="1815"/>
      <c r="N56" s="1815"/>
      <c r="O56" s="1815"/>
      <c r="P56" s="1815"/>
      <c r="Q56" s="1815"/>
      <c r="R56" s="1815"/>
      <c r="S56" s="1815"/>
      <c r="T56" s="1815"/>
      <c r="U56" s="1815"/>
      <c r="V56" s="1815"/>
      <c r="W56" s="1815"/>
      <c r="X56" s="1815"/>
      <c r="Y56" s="1815"/>
      <c r="Z56" s="1815"/>
      <c r="AA56" s="1815"/>
      <c r="AB56" s="1815"/>
      <c r="AC56" s="1815"/>
      <c r="AD56" s="1815"/>
      <c r="AE56" s="1815"/>
      <c r="AF56" s="1815"/>
      <c r="AG56" s="639"/>
      <c r="AH56" s="63"/>
      <c r="AI56" s="2313"/>
      <c r="AJ56" s="2313"/>
      <c r="AK56" s="2313"/>
      <c r="AL56" s="2313"/>
      <c r="AM56" s="2313"/>
      <c r="AN56" s="2313"/>
      <c r="AO56" s="2313"/>
      <c r="AP56" s="2313"/>
      <c r="AQ56" s="2313"/>
      <c r="AR56" s="2314"/>
      <c r="AS56" s="1183"/>
      <c r="AT56" s="1425"/>
      <c r="AU56" s="1424"/>
      <c r="AV56" s="2595"/>
      <c r="AW56" s="2595"/>
      <c r="AX56" s="2595"/>
      <c r="AY56" s="2595"/>
      <c r="AZ56" s="2595"/>
      <c r="BA56" s="2595"/>
      <c r="BB56" s="2595"/>
      <c r="BC56" s="2595"/>
      <c r="BD56" s="2595"/>
      <c r="BE56" s="2595"/>
      <c r="BF56" s="2595"/>
      <c r="BG56" s="2595"/>
      <c r="BH56" s="2595"/>
      <c r="BI56" s="2595"/>
      <c r="BJ56" s="2595"/>
      <c r="BK56" s="2595"/>
      <c r="BL56" s="2595"/>
      <c r="BM56" s="2595"/>
      <c r="BN56" s="2595"/>
      <c r="BO56" s="2595"/>
      <c r="BP56" s="2595"/>
      <c r="BQ56" s="2595"/>
      <c r="BR56" s="2595"/>
      <c r="BS56" s="2595"/>
      <c r="BT56" s="2595"/>
      <c r="BU56" s="2595"/>
      <c r="BV56" s="2595"/>
      <c r="BW56" s="2595"/>
      <c r="BX56" s="2595"/>
      <c r="BY56" s="2595"/>
      <c r="BZ56" s="2595"/>
      <c r="CA56" s="2595"/>
      <c r="CB56" s="2595"/>
      <c r="CC56" s="2595"/>
      <c r="CD56" s="2595"/>
      <c r="CE56" s="2595"/>
      <c r="CF56" s="2595"/>
      <c r="CG56" s="2595"/>
      <c r="CH56" s="2596"/>
    </row>
    <row r="57" spans="1:89" ht="12" customHeight="1">
      <c r="B57" s="61"/>
      <c r="C57" s="531"/>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82"/>
      <c r="AH57" s="63"/>
      <c r="AI57" s="2313"/>
      <c r="AJ57" s="2313"/>
      <c r="AK57" s="2313"/>
      <c r="AL57" s="2313"/>
      <c r="AM57" s="2313"/>
      <c r="AN57" s="2313"/>
      <c r="AO57" s="2313"/>
      <c r="AP57" s="2313"/>
      <c r="AQ57" s="2313"/>
      <c r="AR57" s="2314"/>
      <c r="AT57" s="1425"/>
      <c r="AU57" s="685"/>
      <c r="AV57" s="2595"/>
      <c r="AW57" s="2595"/>
      <c r="AX57" s="2595"/>
      <c r="AY57" s="2595"/>
      <c r="AZ57" s="2595"/>
      <c r="BA57" s="2595"/>
      <c r="BB57" s="2595"/>
      <c r="BC57" s="2595"/>
      <c r="BD57" s="2595"/>
      <c r="BE57" s="2595"/>
      <c r="BF57" s="2595"/>
      <c r="BG57" s="2595"/>
      <c r="BH57" s="2595"/>
      <c r="BI57" s="2595"/>
      <c r="BJ57" s="2595"/>
      <c r="BK57" s="2595"/>
      <c r="BL57" s="2595"/>
      <c r="BM57" s="2595"/>
      <c r="BN57" s="2595"/>
      <c r="BO57" s="2595"/>
      <c r="BP57" s="2595"/>
      <c r="BQ57" s="2595"/>
      <c r="BR57" s="2595"/>
      <c r="BS57" s="2595"/>
      <c r="BT57" s="2595"/>
      <c r="BU57" s="2595"/>
      <c r="BV57" s="2595"/>
      <c r="BW57" s="2595"/>
      <c r="BX57" s="2595"/>
      <c r="BY57" s="2595"/>
      <c r="BZ57" s="2595"/>
      <c r="CA57" s="2595"/>
      <c r="CB57" s="2595"/>
      <c r="CC57" s="2595"/>
      <c r="CD57" s="2595"/>
      <c r="CE57" s="2595"/>
      <c r="CF57" s="2595"/>
      <c r="CG57" s="2595"/>
      <c r="CH57" s="2596"/>
    </row>
    <row r="58" spans="1:89" ht="12" customHeight="1">
      <c r="B58" s="61"/>
      <c r="D58" s="531"/>
      <c r="E58" s="581"/>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552" t="s">
        <v>127</v>
      </c>
      <c r="AI58" s="1812" t="s">
        <v>1653</v>
      </c>
      <c r="AJ58" s="1812"/>
      <c r="AK58" s="1812"/>
      <c r="AL58" s="1812"/>
      <c r="AM58" s="1812"/>
      <c r="AN58" s="1812"/>
      <c r="AO58" s="1812"/>
      <c r="AP58" s="1812"/>
      <c r="AQ58" s="1812"/>
      <c r="AR58" s="64"/>
      <c r="AT58" s="1425"/>
      <c r="AU58" s="2298" t="s">
        <v>32</v>
      </c>
      <c r="AV58" s="2300" t="s">
        <v>1684</v>
      </c>
      <c r="AW58" s="2300"/>
      <c r="AX58" s="2300"/>
      <c r="AY58" s="2300"/>
      <c r="AZ58" s="2300"/>
      <c r="BA58" s="2300"/>
      <c r="BB58" s="2300"/>
      <c r="BC58" s="2300"/>
      <c r="BD58" s="2300"/>
      <c r="BE58" s="2300"/>
      <c r="BF58" s="2300"/>
      <c r="BG58" s="2300"/>
      <c r="BH58" s="2300"/>
      <c r="BI58" s="2300"/>
      <c r="BJ58" s="2300"/>
      <c r="BK58" s="2300"/>
      <c r="BL58" s="2300"/>
      <c r="BM58" s="2300"/>
      <c r="BN58" s="2300"/>
      <c r="BO58" s="2300"/>
      <c r="BP58" s="2300"/>
      <c r="BQ58" s="2300"/>
      <c r="BR58" s="2300"/>
      <c r="BS58" s="2300"/>
      <c r="BT58" s="2300"/>
      <c r="BU58" s="2300"/>
      <c r="BV58" s="2300"/>
      <c r="BW58" s="2300"/>
      <c r="BX58" s="2300"/>
      <c r="BY58" s="2300"/>
      <c r="BZ58" s="2300"/>
      <c r="CA58" s="2300"/>
      <c r="CB58" s="2300"/>
      <c r="CC58" s="2300"/>
      <c r="CD58" s="2300"/>
      <c r="CE58" s="2300"/>
      <c r="CF58" s="2300"/>
      <c r="CG58" s="2300"/>
      <c r="CH58" s="2301"/>
    </row>
    <row r="59" spans="1:89" ht="12" customHeight="1">
      <c r="B59" s="2601" t="s">
        <v>470</v>
      </c>
      <c r="C59" s="2602"/>
      <c r="D59" s="2000" t="s">
        <v>1111</v>
      </c>
      <c r="E59" s="2000"/>
      <c r="F59" s="2000"/>
      <c r="G59" s="2000"/>
      <c r="H59" s="2000"/>
      <c r="I59" s="2000"/>
      <c r="J59" s="2000"/>
      <c r="K59" s="2000"/>
      <c r="L59" s="2000"/>
      <c r="M59" s="2000"/>
      <c r="N59" s="2000"/>
      <c r="O59" s="2000"/>
      <c r="P59" s="2000"/>
      <c r="Q59" s="2000"/>
      <c r="R59" s="2000"/>
      <c r="S59" s="2000"/>
      <c r="T59" s="2000"/>
      <c r="U59" s="2000"/>
      <c r="V59" s="2000"/>
      <c r="W59" s="2000"/>
      <c r="X59" s="2000"/>
      <c r="Y59" s="2000"/>
      <c r="Z59" s="2000"/>
      <c r="AA59" s="2000"/>
      <c r="AB59" s="2000"/>
      <c r="AC59" s="2000"/>
      <c r="AD59" s="2000"/>
      <c r="AE59" s="2000"/>
      <c r="AF59" s="2000"/>
      <c r="AG59" s="641"/>
      <c r="AH59" s="552"/>
      <c r="AI59" s="1812"/>
      <c r="AJ59" s="1812"/>
      <c r="AK59" s="1812"/>
      <c r="AL59" s="1812"/>
      <c r="AM59" s="1812"/>
      <c r="AN59" s="1812"/>
      <c r="AO59" s="1812"/>
      <c r="AP59" s="1812"/>
      <c r="AQ59" s="1812"/>
      <c r="AR59" s="64"/>
      <c r="AT59" s="1426"/>
      <c r="AU59" s="2299"/>
      <c r="AV59" s="2302"/>
      <c r="AW59" s="2302"/>
      <c r="AX59" s="2302"/>
      <c r="AY59" s="2302"/>
      <c r="AZ59" s="2302"/>
      <c r="BA59" s="2302"/>
      <c r="BB59" s="2302"/>
      <c r="BC59" s="2302"/>
      <c r="BD59" s="2302"/>
      <c r="BE59" s="2302"/>
      <c r="BF59" s="2302"/>
      <c r="BG59" s="2302"/>
      <c r="BH59" s="2302"/>
      <c r="BI59" s="2302"/>
      <c r="BJ59" s="2302"/>
      <c r="BK59" s="2302"/>
      <c r="BL59" s="2302"/>
      <c r="BM59" s="2302"/>
      <c r="BN59" s="2302"/>
      <c r="BO59" s="2302"/>
      <c r="BP59" s="2302"/>
      <c r="BQ59" s="2302"/>
      <c r="BR59" s="2302"/>
      <c r="BS59" s="2302"/>
      <c r="BT59" s="2302"/>
      <c r="BU59" s="2302"/>
      <c r="BV59" s="2302"/>
      <c r="BW59" s="2302"/>
      <c r="BX59" s="2302"/>
      <c r="BY59" s="2302"/>
      <c r="BZ59" s="2302"/>
      <c r="CA59" s="2302"/>
      <c r="CB59" s="2302"/>
      <c r="CC59" s="2302"/>
      <c r="CD59" s="2302"/>
      <c r="CE59" s="2302"/>
      <c r="CF59" s="2302"/>
      <c r="CG59" s="2302"/>
      <c r="CH59" s="2303"/>
    </row>
    <row r="60" spans="1:89" ht="12" customHeight="1">
      <c r="B60" s="61"/>
      <c r="D60" s="2000"/>
      <c r="E60" s="2000"/>
      <c r="F60" s="2000"/>
      <c r="G60" s="2000"/>
      <c r="H60" s="2000"/>
      <c r="I60" s="2000"/>
      <c r="J60" s="2000"/>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641"/>
      <c r="AH60" s="552" t="s">
        <v>127</v>
      </c>
      <c r="AI60" s="1812" t="s">
        <v>1680</v>
      </c>
      <c r="AJ60" s="1812"/>
      <c r="AK60" s="1812"/>
      <c r="AL60" s="1812"/>
      <c r="AM60" s="1812"/>
      <c r="AN60" s="1812"/>
      <c r="AO60" s="1812"/>
      <c r="AP60" s="1812"/>
      <c r="AQ60" s="1812"/>
      <c r="AR60" s="64"/>
      <c r="AT60" s="1424"/>
      <c r="AU60" s="1424"/>
      <c r="AV60" s="1424"/>
      <c r="AW60" s="1424"/>
      <c r="AX60" s="1424"/>
      <c r="AY60" s="1424"/>
      <c r="AZ60" s="1424"/>
      <c r="BA60" s="1424"/>
      <c r="BB60" s="1424"/>
      <c r="BC60" s="1424"/>
      <c r="BD60" s="1424"/>
      <c r="BE60" s="1424"/>
      <c r="BF60" s="1424"/>
      <c r="BG60" s="1424"/>
      <c r="BH60" s="1424"/>
      <c r="BI60" s="1424"/>
      <c r="BJ60" s="1424"/>
      <c r="BK60" s="1424"/>
      <c r="BL60" s="1424"/>
      <c r="BM60" s="1424"/>
      <c r="BN60" s="1424"/>
      <c r="BO60" s="1424"/>
      <c r="BP60" s="1424"/>
      <c r="BQ60" s="1424"/>
      <c r="BR60" s="1424"/>
      <c r="BS60" s="1424"/>
      <c r="BT60" s="1424"/>
      <c r="BU60" s="1424"/>
      <c r="BV60" s="1424"/>
      <c r="BW60" s="1424"/>
      <c r="BX60" s="1424"/>
      <c r="BY60" s="1424"/>
      <c r="BZ60" s="1424"/>
      <c r="CA60" s="1424"/>
      <c r="CB60" s="1424"/>
      <c r="CC60" s="1424"/>
      <c r="CD60" s="1424"/>
      <c r="CE60" s="1424"/>
      <c r="CF60" s="1424"/>
      <c r="CG60" s="1424"/>
      <c r="CH60" s="1424"/>
    </row>
    <row r="61" spans="1:89" ht="6.95" customHeight="1">
      <c r="B61" s="66"/>
      <c r="AH61" s="923"/>
      <c r="AI61" s="1812"/>
      <c r="AJ61" s="1812"/>
      <c r="AK61" s="1812"/>
      <c r="AL61" s="1812"/>
      <c r="AM61" s="1812"/>
      <c r="AN61" s="1812"/>
      <c r="AO61" s="1812"/>
      <c r="AP61" s="1812"/>
      <c r="AQ61" s="1812"/>
      <c r="AR61" s="64"/>
      <c r="AT61" s="2304" t="s">
        <v>1756</v>
      </c>
      <c r="AU61" s="2305"/>
      <c r="AV61" s="2305"/>
      <c r="AW61" s="2305"/>
      <c r="AX61" s="2305"/>
      <c r="AY61" s="2305"/>
      <c r="AZ61" s="2305"/>
      <c r="BA61" s="2305"/>
      <c r="BB61" s="2305"/>
      <c r="BC61" s="2305"/>
      <c r="BD61" s="2305"/>
      <c r="BE61" s="2305"/>
      <c r="BF61" s="2305"/>
      <c r="BG61" s="2305"/>
      <c r="BH61" s="2305"/>
      <c r="BI61" s="2305"/>
      <c r="BJ61" s="2305"/>
      <c r="BK61" s="2305"/>
      <c r="BL61" s="2305"/>
      <c r="BM61" s="2305"/>
      <c r="BN61" s="2305"/>
      <c r="BO61" s="2305"/>
      <c r="BP61" s="2305"/>
      <c r="BQ61" s="2305"/>
      <c r="BR61" s="2305"/>
      <c r="BS61" s="2305"/>
      <c r="BT61" s="2305"/>
      <c r="BU61" s="2305"/>
      <c r="BV61" s="2305"/>
      <c r="BW61" s="2305"/>
      <c r="BX61" s="2305"/>
      <c r="BY61" s="2305"/>
      <c r="BZ61" s="2305"/>
      <c r="CA61" s="2305"/>
      <c r="CB61" s="2305"/>
      <c r="CC61" s="2305"/>
      <c r="CD61" s="2305"/>
      <c r="CE61" s="2305"/>
      <c r="CF61" s="2305"/>
      <c r="CG61" s="2305"/>
      <c r="CH61" s="2306"/>
    </row>
    <row r="62" spans="1:89" ht="14.1" customHeight="1" thickBot="1">
      <c r="B62" s="642"/>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643"/>
      <c r="AI62" s="2315"/>
      <c r="AJ62" s="2315"/>
      <c r="AK62" s="2315"/>
      <c r="AL62" s="2315"/>
      <c r="AM62" s="2315"/>
      <c r="AN62" s="2315"/>
      <c r="AO62" s="2315"/>
      <c r="AP62" s="2315"/>
      <c r="AQ62" s="2315"/>
      <c r="AR62" s="757"/>
      <c r="AT62" s="2307"/>
      <c r="AU62" s="2308"/>
      <c r="AV62" s="2308"/>
      <c r="AW62" s="2308"/>
      <c r="AX62" s="2308"/>
      <c r="AY62" s="2308"/>
      <c r="AZ62" s="2308"/>
      <c r="BA62" s="2308"/>
      <c r="BB62" s="2308"/>
      <c r="BC62" s="2308"/>
      <c r="BD62" s="2308"/>
      <c r="BE62" s="2308"/>
      <c r="BF62" s="2308"/>
      <c r="BG62" s="2308"/>
      <c r="BH62" s="2308"/>
      <c r="BI62" s="2308"/>
      <c r="BJ62" s="2308"/>
      <c r="BK62" s="2308"/>
      <c r="BL62" s="2308"/>
      <c r="BM62" s="2308"/>
      <c r="BN62" s="2308"/>
      <c r="BO62" s="2308"/>
      <c r="BP62" s="2308"/>
      <c r="BQ62" s="2308"/>
      <c r="BR62" s="2308"/>
      <c r="BS62" s="2308"/>
      <c r="BT62" s="2308"/>
      <c r="BU62" s="2308"/>
      <c r="BV62" s="2308"/>
      <c r="BW62" s="2308"/>
      <c r="BX62" s="2308"/>
      <c r="BY62" s="2308"/>
      <c r="BZ62" s="2308"/>
      <c r="CA62" s="2308"/>
      <c r="CB62" s="2308"/>
      <c r="CC62" s="2308"/>
      <c r="CD62" s="2308"/>
      <c r="CE62" s="2308"/>
      <c r="CF62" s="2308"/>
      <c r="CG62" s="2308"/>
      <c r="CH62" s="2309"/>
    </row>
    <row r="63" spans="1:89" ht="14.1" customHeight="1">
      <c r="AT63" s="2307"/>
      <c r="AU63" s="2308"/>
      <c r="AV63" s="2308"/>
      <c r="AW63" s="2308"/>
      <c r="AX63" s="2308"/>
      <c r="AY63" s="2308"/>
      <c r="AZ63" s="2308"/>
      <c r="BA63" s="2308"/>
      <c r="BB63" s="2308"/>
      <c r="BC63" s="2308"/>
      <c r="BD63" s="2308"/>
      <c r="BE63" s="2308"/>
      <c r="BF63" s="2308"/>
      <c r="BG63" s="2308"/>
      <c r="BH63" s="2308"/>
      <c r="BI63" s="2308"/>
      <c r="BJ63" s="2308"/>
      <c r="BK63" s="2308"/>
      <c r="BL63" s="2308"/>
      <c r="BM63" s="2308"/>
      <c r="BN63" s="2308"/>
      <c r="BO63" s="2308"/>
      <c r="BP63" s="2308"/>
      <c r="BQ63" s="2308"/>
      <c r="BR63" s="2308"/>
      <c r="BS63" s="2308"/>
      <c r="BT63" s="2308"/>
      <c r="BU63" s="2308"/>
      <c r="BV63" s="2308"/>
      <c r="BW63" s="2308"/>
      <c r="BX63" s="2308"/>
      <c r="BY63" s="2308"/>
      <c r="BZ63" s="2308"/>
      <c r="CA63" s="2308"/>
      <c r="CB63" s="2308"/>
      <c r="CC63" s="2308"/>
      <c r="CD63" s="2308"/>
      <c r="CE63" s="2308"/>
      <c r="CF63" s="2308"/>
      <c r="CG63" s="2308"/>
      <c r="CH63" s="2309"/>
    </row>
    <row r="64" spans="1:89" ht="14.1" customHeight="1">
      <c r="AT64" s="2307"/>
      <c r="AU64" s="2308"/>
      <c r="AV64" s="2308"/>
      <c r="AW64" s="2308"/>
      <c r="AX64" s="2308"/>
      <c r="AY64" s="2308"/>
      <c r="AZ64" s="2308"/>
      <c r="BA64" s="2308"/>
      <c r="BB64" s="2308"/>
      <c r="BC64" s="2308"/>
      <c r="BD64" s="2308"/>
      <c r="BE64" s="2308"/>
      <c r="BF64" s="2308"/>
      <c r="BG64" s="2308"/>
      <c r="BH64" s="2308"/>
      <c r="BI64" s="2308"/>
      <c r="BJ64" s="2308"/>
      <c r="BK64" s="2308"/>
      <c r="BL64" s="2308"/>
      <c r="BM64" s="2308"/>
      <c r="BN64" s="2308"/>
      <c r="BO64" s="2308"/>
      <c r="BP64" s="2308"/>
      <c r="BQ64" s="2308"/>
      <c r="BR64" s="2308"/>
      <c r="BS64" s="2308"/>
      <c r="BT64" s="2308"/>
      <c r="BU64" s="2308"/>
      <c r="BV64" s="2308"/>
      <c r="BW64" s="2308"/>
      <c r="BX64" s="2308"/>
      <c r="BY64" s="2308"/>
      <c r="BZ64" s="2308"/>
      <c r="CA64" s="2308"/>
      <c r="CB64" s="2308"/>
      <c r="CC64" s="2308"/>
      <c r="CD64" s="2308"/>
      <c r="CE64" s="2308"/>
      <c r="CF64" s="2308"/>
      <c r="CG64" s="2308"/>
      <c r="CH64" s="2309"/>
    </row>
    <row r="65" spans="35:86" ht="14.1" customHeight="1">
      <c r="AT65" s="2307"/>
      <c r="AU65" s="2308"/>
      <c r="AV65" s="2308"/>
      <c r="AW65" s="2308"/>
      <c r="AX65" s="2308"/>
      <c r="AY65" s="2308"/>
      <c r="AZ65" s="2308"/>
      <c r="BA65" s="2308"/>
      <c r="BB65" s="2308"/>
      <c r="BC65" s="2308"/>
      <c r="BD65" s="2308"/>
      <c r="BE65" s="2308"/>
      <c r="BF65" s="2308"/>
      <c r="BG65" s="2308"/>
      <c r="BH65" s="2308"/>
      <c r="BI65" s="2308"/>
      <c r="BJ65" s="2308"/>
      <c r="BK65" s="2308"/>
      <c r="BL65" s="2308"/>
      <c r="BM65" s="2308"/>
      <c r="BN65" s="2308"/>
      <c r="BO65" s="2308"/>
      <c r="BP65" s="2308"/>
      <c r="BQ65" s="2308"/>
      <c r="BR65" s="2308"/>
      <c r="BS65" s="2308"/>
      <c r="BT65" s="2308"/>
      <c r="BU65" s="2308"/>
      <c r="BV65" s="2308"/>
      <c r="BW65" s="2308"/>
      <c r="BX65" s="2308"/>
      <c r="BY65" s="2308"/>
      <c r="BZ65" s="2308"/>
      <c r="CA65" s="2308"/>
      <c r="CB65" s="2308"/>
      <c r="CC65" s="2308"/>
      <c r="CD65" s="2308"/>
      <c r="CE65" s="2308"/>
      <c r="CF65" s="2308"/>
      <c r="CG65" s="2308"/>
      <c r="CH65" s="2309"/>
    </row>
    <row r="66" spans="35:86" ht="14.1" customHeight="1">
      <c r="AT66" s="2307"/>
      <c r="AU66" s="2308"/>
      <c r="AV66" s="2308"/>
      <c r="AW66" s="2308"/>
      <c r="AX66" s="2308"/>
      <c r="AY66" s="2308"/>
      <c r="AZ66" s="2308"/>
      <c r="BA66" s="2308"/>
      <c r="BB66" s="2308"/>
      <c r="BC66" s="2308"/>
      <c r="BD66" s="2308"/>
      <c r="BE66" s="2308"/>
      <c r="BF66" s="2308"/>
      <c r="BG66" s="2308"/>
      <c r="BH66" s="2308"/>
      <c r="BI66" s="2308"/>
      <c r="BJ66" s="2308"/>
      <c r="BK66" s="2308"/>
      <c r="BL66" s="2308"/>
      <c r="BM66" s="2308"/>
      <c r="BN66" s="2308"/>
      <c r="BO66" s="2308"/>
      <c r="BP66" s="2308"/>
      <c r="BQ66" s="2308"/>
      <c r="BR66" s="2308"/>
      <c r="BS66" s="2308"/>
      <c r="BT66" s="2308"/>
      <c r="BU66" s="2308"/>
      <c r="BV66" s="2308"/>
      <c r="BW66" s="2308"/>
      <c r="BX66" s="2308"/>
      <c r="BY66" s="2308"/>
      <c r="BZ66" s="2308"/>
      <c r="CA66" s="2308"/>
      <c r="CB66" s="2308"/>
      <c r="CC66" s="2308"/>
      <c r="CD66" s="2308"/>
      <c r="CE66" s="2308"/>
      <c r="CF66" s="2308"/>
      <c r="CG66" s="2308"/>
      <c r="CH66" s="2309"/>
    </row>
    <row r="67" spans="35:86" ht="14.1" customHeight="1">
      <c r="AI67" s="54"/>
      <c r="AL67" s="54"/>
      <c r="AT67" s="2307"/>
      <c r="AU67" s="2308"/>
      <c r="AV67" s="2308"/>
      <c r="AW67" s="2308"/>
      <c r="AX67" s="2308"/>
      <c r="AY67" s="2308"/>
      <c r="AZ67" s="2308"/>
      <c r="BA67" s="2308"/>
      <c r="BB67" s="2308"/>
      <c r="BC67" s="2308"/>
      <c r="BD67" s="2308"/>
      <c r="BE67" s="2308"/>
      <c r="BF67" s="2308"/>
      <c r="BG67" s="2308"/>
      <c r="BH67" s="2308"/>
      <c r="BI67" s="2308"/>
      <c r="BJ67" s="2308"/>
      <c r="BK67" s="2308"/>
      <c r="BL67" s="2308"/>
      <c r="BM67" s="2308"/>
      <c r="BN67" s="2308"/>
      <c r="BO67" s="2308"/>
      <c r="BP67" s="2308"/>
      <c r="BQ67" s="2308"/>
      <c r="BR67" s="2308"/>
      <c r="BS67" s="2308"/>
      <c r="BT67" s="2308"/>
      <c r="BU67" s="2308"/>
      <c r="BV67" s="2308"/>
      <c r="BW67" s="2308"/>
      <c r="BX67" s="2308"/>
      <c r="BY67" s="2308"/>
      <c r="BZ67" s="2308"/>
      <c r="CA67" s="2308"/>
      <c r="CB67" s="2308"/>
      <c r="CC67" s="2308"/>
      <c r="CD67" s="2308"/>
      <c r="CE67" s="2308"/>
      <c r="CF67" s="2308"/>
      <c r="CG67" s="2308"/>
      <c r="CH67" s="2309"/>
    </row>
    <row r="68" spans="35:86" ht="14.1" customHeight="1">
      <c r="AI68" s="54"/>
      <c r="AL68" s="54"/>
      <c r="AT68" s="2307"/>
      <c r="AU68" s="2308"/>
      <c r="AV68" s="2308"/>
      <c r="AW68" s="2308"/>
      <c r="AX68" s="2308"/>
      <c r="AY68" s="2308"/>
      <c r="AZ68" s="2308"/>
      <c r="BA68" s="2308"/>
      <c r="BB68" s="2308"/>
      <c r="BC68" s="2308"/>
      <c r="BD68" s="2308"/>
      <c r="BE68" s="2308"/>
      <c r="BF68" s="2308"/>
      <c r="BG68" s="2308"/>
      <c r="BH68" s="2308"/>
      <c r="BI68" s="2308"/>
      <c r="BJ68" s="2308"/>
      <c r="BK68" s="2308"/>
      <c r="BL68" s="2308"/>
      <c r="BM68" s="2308"/>
      <c r="BN68" s="2308"/>
      <c r="BO68" s="2308"/>
      <c r="BP68" s="2308"/>
      <c r="BQ68" s="2308"/>
      <c r="BR68" s="2308"/>
      <c r="BS68" s="2308"/>
      <c r="BT68" s="2308"/>
      <c r="BU68" s="2308"/>
      <c r="BV68" s="2308"/>
      <c r="BW68" s="2308"/>
      <c r="BX68" s="2308"/>
      <c r="BY68" s="2308"/>
      <c r="BZ68" s="2308"/>
      <c r="CA68" s="2308"/>
      <c r="CB68" s="2308"/>
      <c r="CC68" s="2308"/>
      <c r="CD68" s="2308"/>
      <c r="CE68" s="2308"/>
      <c r="CF68" s="2308"/>
      <c r="CG68" s="2308"/>
      <c r="CH68" s="2309"/>
    </row>
    <row r="69" spans="35:86" ht="14.1" customHeight="1">
      <c r="AI69" s="54"/>
      <c r="AL69" s="54"/>
      <c r="AT69" s="2307"/>
      <c r="AU69" s="2308"/>
      <c r="AV69" s="2308"/>
      <c r="AW69" s="2308"/>
      <c r="AX69" s="2308"/>
      <c r="AY69" s="2308"/>
      <c r="AZ69" s="2308"/>
      <c r="BA69" s="2308"/>
      <c r="BB69" s="2308"/>
      <c r="BC69" s="2308"/>
      <c r="BD69" s="2308"/>
      <c r="BE69" s="2308"/>
      <c r="BF69" s="2308"/>
      <c r="BG69" s="2308"/>
      <c r="BH69" s="2308"/>
      <c r="BI69" s="2308"/>
      <c r="BJ69" s="2308"/>
      <c r="BK69" s="2308"/>
      <c r="BL69" s="2308"/>
      <c r="BM69" s="2308"/>
      <c r="BN69" s="2308"/>
      <c r="BO69" s="2308"/>
      <c r="BP69" s="2308"/>
      <c r="BQ69" s="2308"/>
      <c r="BR69" s="2308"/>
      <c r="BS69" s="2308"/>
      <c r="BT69" s="2308"/>
      <c r="BU69" s="2308"/>
      <c r="BV69" s="2308"/>
      <c r="BW69" s="2308"/>
      <c r="BX69" s="2308"/>
      <c r="BY69" s="2308"/>
      <c r="BZ69" s="2308"/>
      <c r="CA69" s="2308"/>
      <c r="CB69" s="2308"/>
      <c r="CC69" s="2308"/>
      <c r="CD69" s="2308"/>
      <c r="CE69" s="2308"/>
      <c r="CF69" s="2308"/>
      <c r="CG69" s="2308"/>
      <c r="CH69" s="2309"/>
    </row>
    <row r="70" spans="35:86">
      <c r="AI70" s="54"/>
      <c r="AL70" s="54"/>
      <c r="AT70" s="2307"/>
      <c r="AU70" s="2308"/>
      <c r="AV70" s="2308"/>
      <c r="AW70" s="2308"/>
      <c r="AX70" s="2308"/>
      <c r="AY70" s="2308"/>
      <c r="AZ70" s="2308"/>
      <c r="BA70" s="2308"/>
      <c r="BB70" s="2308"/>
      <c r="BC70" s="2308"/>
      <c r="BD70" s="2308"/>
      <c r="BE70" s="2308"/>
      <c r="BF70" s="2308"/>
      <c r="BG70" s="2308"/>
      <c r="BH70" s="2308"/>
      <c r="BI70" s="2308"/>
      <c r="BJ70" s="2308"/>
      <c r="BK70" s="2308"/>
      <c r="BL70" s="2308"/>
      <c r="BM70" s="2308"/>
      <c r="BN70" s="2308"/>
      <c r="BO70" s="2308"/>
      <c r="BP70" s="2308"/>
      <c r="BQ70" s="2308"/>
      <c r="BR70" s="2308"/>
      <c r="BS70" s="2308"/>
      <c r="BT70" s="2308"/>
      <c r="BU70" s="2308"/>
      <c r="BV70" s="2308"/>
      <c r="BW70" s="2308"/>
      <c r="BX70" s="2308"/>
      <c r="BY70" s="2308"/>
      <c r="BZ70" s="2308"/>
      <c r="CA70" s="2308"/>
      <c r="CB70" s="2308"/>
      <c r="CC70" s="2308"/>
      <c r="CD70" s="2308"/>
      <c r="CE70" s="2308"/>
      <c r="CF70" s="2308"/>
      <c r="CG70" s="2308"/>
      <c r="CH70" s="2309"/>
    </row>
    <row r="71" spans="35:86">
      <c r="AI71" s="54"/>
      <c r="AL71" s="54"/>
      <c r="AT71" s="2307"/>
      <c r="AU71" s="2308"/>
      <c r="AV71" s="2308"/>
      <c r="AW71" s="2308"/>
      <c r="AX71" s="2308"/>
      <c r="AY71" s="2308"/>
      <c r="AZ71" s="2308"/>
      <c r="BA71" s="2308"/>
      <c r="BB71" s="2308"/>
      <c r="BC71" s="2308"/>
      <c r="BD71" s="2308"/>
      <c r="BE71" s="2308"/>
      <c r="BF71" s="2308"/>
      <c r="BG71" s="2308"/>
      <c r="BH71" s="2308"/>
      <c r="BI71" s="2308"/>
      <c r="BJ71" s="2308"/>
      <c r="BK71" s="2308"/>
      <c r="BL71" s="2308"/>
      <c r="BM71" s="2308"/>
      <c r="BN71" s="2308"/>
      <c r="BO71" s="2308"/>
      <c r="BP71" s="2308"/>
      <c r="BQ71" s="2308"/>
      <c r="BR71" s="2308"/>
      <c r="BS71" s="2308"/>
      <c r="BT71" s="2308"/>
      <c r="BU71" s="2308"/>
      <c r="BV71" s="2308"/>
      <c r="BW71" s="2308"/>
      <c r="BX71" s="2308"/>
      <c r="BY71" s="2308"/>
      <c r="BZ71" s="2308"/>
      <c r="CA71" s="2308"/>
      <c r="CB71" s="2308"/>
      <c r="CC71" s="2308"/>
      <c r="CD71" s="2308"/>
      <c r="CE71" s="2308"/>
      <c r="CF71" s="2308"/>
      <c r="CG71" s="2308"/>
      <c r="CH71" s="2309"/>
    </row>
    <row r="72" spans="35:86">
      <c r="AI72" s="54"/>
      <c r="AL72" s="54"/>
      <c r="AT72" s="2307"/>
      <c r="AU72" s="2308"/>
      <c r="AV72" s="2308"/>
      <c r="AW72" s="2308"/>
      <c r="AX72" s="2308"/>
      <c r="AY72" s="2308"/>
      <c r="AZ72" s="2308"/>
      <c r="BA72" s="2308"/>
      <c r="BB72" s="2308"/>
      <c r="BC72" s="2308"/>
      <c r="BD72" s="2308"/>
      <c r="BE72" s="2308"/>
      <c r="BF72" s="2308"/>
      <c r="BG72" s="2308"/>
      <c r="BH72" s="2308"/>
      <c r="BI72" s="2308"/>
      <c r="BJ72" s="2308"/>
      <c r="BK72" s="2308"/>
      <c r="BL72" s="2308"/>
      <c r="BM72" s="2308"/>
      <c r="BN72" s="2308"/>
      <c r="BO72" s="2308"/>
      <c r="BP72" s="2308"/>
      <c r="BQ72" s="2308"/>
      <c r="BR72" s="2308"/>
      <c r="BS72" s="2308"/>
      <c r="BT72" s="2308"/>
      <c r="BU72" s="2308"/>
      <c r="BV72" s="2308"/>
      <c r="BW72" s="2308"/>
      <c r="BX72" s="2308"/>
      <c r="BY72" s="2308"/>
      <c r="BZ72" s="2308"/>
      <c r="CA72" s="2308"/>
      <c r="CB72" s="2308"/>
      <c r="CC72" s="2308"/>
      <c r="CD72" s="2308"/>
      <c r="CE72" s="2308"/>
      <c r="CF72" s="2308"/>
      <c r="CG72" s="2308"/>
      <c r="CH72" s="2309"/>
    </row>
    <row r="73" spans="35:86">
      <c r="AI73" s="54"/>
      <c r="AL73" s="54"/>
      <c r="AT73" s="2307"/>
      <c r="AU73" s="2308"/>
      <c r="AV73" s="2308"/>
      <c r="AW73" s="2308"/>
      <c r="AX73" s="2308"/>
      <c r="AY73" s="2308"/>
      <c r="AZ73" s="2308"/>
      <c r="BA73" s="2308"/>
      <c r="BB73" s="2308"/>
      <c r="BC73" s="2308"/>
      <c r="BD73" s="2308"/>
      <c r="BE73" s="2308"/>
      <c r="BF73" s="2308"/>
      <c r="BG73" s="2308"/>
      <c r="BH73" s="2308"/>
      <c r="BI73" s="2308"/>
      <c r="BJ73" s="2308"/>
      <c r="BK73" s="2308"/>
      <c r="BL73" s="2308"/>
      <c r="BM73" s="2308"/>
      <c r="BN73" s="2308"/>
      <c r="BO73" s="2308"/>
      <c r="BP73" s="2308"/>
      <c r="BQ73" s="2308"/>
      <c r="BR73" s="2308"/>
      <c r="BS73" s="2308"/>
      <c r="BT73" s="2308"/>
      <c r="BU73" s="2308"/>
      <c r="BV73" s="2308"/>
      <c r="BW73" s="2308"/>
      <c r="BX73" s="2308"/>
      <c r="BY73" s="2308"/>
      <c r="BZ73" s="2308"/>
      <c r="CA73" s="2308"/>
      <c r="CB73" s="2308"/>
      <c r="CC73" s="2308"/>
      <c r="CD73" s="2308"/>
      <c r="CE73" s="2308"/>
      <c r="CF73" s="2308"/>
      <c r="CG73" s="2308"/>
      <c r="CH73" s="2309"/>
    </row>
    <row r="74" spans="35:86">
      <c r="AI74" s="54"/>
      <c r="AL74" s="54"/>
      <c r="AT74" s="2310"/>
      <c r="AU74" s="2311"/>
      <c r="AV74" s="2311"/>
      <c r="AW74" s="2311"/>
      <c r="AX74" s="2311"/>
      <c r="AY74" s="2311"/>
      <c r="AZ74" s="2311"/>
      <c r="BA74" s="2311"/>
      <c r="BB74" s="2311"/>
      <c r="BC74" s="2311"/>
      <c r="BD74" s="2311"/>
      <c r="BE74" s="2311"/>
      <c r="BF74" s="2311"/>
      <c r="BG74" s="2311"/>
      <c r="BH74" s="2311"/>
      <c r="BI74" s="2311"/>
      <c r="BJ74" s="2311"/>
      <c r="BK74" s="2311"/>
      <c r="BL74" s="2311"/>
      <c r="BM74" s="2311"/>
      <c r="BN74" s="2311"/>
      <c r="BO74" s="2311"/>
      <c r="BP74" s="2311"/>
      <c r="BQ74" s="2311"/>
      <c r="BR74" s="2311"/>
      <c r="BS74" s="2311"/>
      <c r="BT74" s="2311"/>
      <c r="BU74" s="2311"/>
      <c r="BV74" s="2311"/>
      <c r="BW74" s="2311"/>
      <c r="BX74" s="2311"/>
      <c r="BY74" s="2311"/>
      <c r="BZ74" s="2311"/>
      <c r="CA74" s="2311"/>
      <c r="CB74" s="2311"/>
      <c r="CC74" s="2311"/>
      <c r="CD74" s="2311"/>
      <c r="CE74" s="2311"/>
      <c r="CF74" s="2311"/>
      <c r="CG74" s="2311"/>
      <c r="CH74" s="2312"/>
    </row>
    <row r="75" spans="35:86">
      <c r="AI75" s="54"/>
      <c r="AL75" s="54"/>
    </row>
    <row r="76" spans="35:86">
      <c r="AI76" s="54"/>
      <c r="AL76" s="54"/>
    </row>
  </sheetData>
  <sheetProtection algorithmName="SHA-512" hashValue="qliF8jFy+jyMLt+c38+ZITOnJGuRRg+16MW+p9ztEyax7dFO5i34qLFCiYPp6sr/LG8q/pzU+9mHHJE0TWlthg==" saltValue="+2P4RKn2WeRttCId6l2IBg==" spinCount="100000" sheet="1" formatCells="0" formatColumns="0" formatRows="0"/>
  <mergeCells count="424">
    <mergeCell ref="B20:C20"/>
    <mergeCell ref="D20:AG20"/>
    <mergeCell ref="E21:AF21"/>
    <mergeCell ref="BX18:BZ18"/>
    <mergeCell ref="BX19:BZ19"/>
    <mergeCell ref="B56:C56"/>
    <mergeCell ref="D56:AF56"/>
    <mergeCell ref="B59:C59"/>
    <mergeCell ref="D59:AF60"/>
    <mergeCell ref="AJ48:AQ48"/>
    <mergeCell ref="C50:D50"/>
    <mergeCell ref="E50:AF51"/>
    <mergeCell ref="C52:D52"/>
    <mergeCell ref="E52:AF53"/>
    <mergeCell ref="C54:D54"/>
    <mergeCell ref="E54:AF54"/>
    <mergeCell ref="C47:V47"/>
    <mergeCell ref="W47:AA48"/>
    <mergeCell ref="AB47:AD48"/>
    <mergeCell ref="AE47:AF47"/>
    <mergeCell ref="AG47:AH47"/>
    <mergeCell ref="AJ47:AQ47"/>
    <mergeCell ref="C48:D48"/>
    <mergeCell ref="E48:V49"/>
    <mergeCell ref="AE48:AF48"/>
    <mergeCell ref="AG48:AH48"/>
    <mergeCell ref="BJ41:BL41"/>
    <mergeCell ref="AE46:AF46"/>
    <mergeCell ref="AG46:AH46"/>
    <mergeCell ref="AJ46:AQ46"/>
    <mergeCell ref="AT42:AW42"/>
    <mergeCell ref="AX42:AZ42"/>
    <mergeCell ref="BF42:BI42"/>
    <mergeCell ref="BJ42:BL42"/>
    <mergeCell ref="AG41:AH41"/>
    <mergeCell ref="AJ41:AQ41"/>
    <mergeCell ref="AT45:BZ45"/>
    <mergeCell ref="AU46:AU47"/>
    <mergeCell ref="AV46:CH57"/>
    <mergeCell ref="AG44:AH44"/>
    <mergeCell ref="C41:G42"/>
    <mergeCell ref="H41:J42"/>
    <mergeCell ref="K41:L41"/>
    <mergeCell ref="M41:N41"/>
    <mergeCell ref="O41:P41"/>
    <mergeCell ref="Q41:R41"/>
    <mergeCell ref="K42:L42"/>
    <mergeCell ref="M42:N42"/>
    <mergeCell ref="Q42:R42"/>
    <mergeCell ref="C45:V46"/>
    <mergeCell ref="W45:AA46"/>
    <mergeCell ref="AB45:AD46"/>
    <mergeCell ref="AE45:AF45"/>
    <mergeCell ref="AG45:AH45"/>
    <mergeCell ref="AJ45:AQ45"/>
    <mergeCell ref="AT41:AW41"/>
    <mergeCell ref="AX41:AZ41"/>
    <mergeCell ref="BF41:BI41"/>
    <mergeCell ref="AG43:AH43"/>
    <mergeCell ref="AI43:AQ44"/>
    <mergeCell ref="C43:G44"/>
    <mergeCell ref="H43:J44"/>
    <mergeCell ref="K43:L43"/>
    <mergeCell ref="M43:N43"/>
    <mergeCell ref="O43:P43"/>
    <mergeCell ref="Q43:R43"/>
    <mergeCell ref="K44:L44"/>
    <mergeCell ref="M44:N44"/>
    <mergeCell ref="O44:P44"/>
    <mergeCell ref="Q44:R44"/>
    <mergeCell ref="AB41:AD42"/>
    <mergeCell ref="AE41:AF41"/>
    <mergeCell ref="O42:P42"/>
    <mergeCell ref="AX40:AZ40"/>
    <mergeCell ref="BF40:BI40"/>
    <mergeCell ref="S43:T43"/>
    <mergeCell ref="U43:V43"/>
    <mergeCell ref="W43:X43"/>
    <mergeCell ref="Y43:AA44"/>
    <mergeCell ref="AB43:AD44"/>
    <mergeCell ref="AE43:AF43"/>
    <mergeCell ref="S44:T44"/>
    <mergeCell ref="U44:V44"/>
    <mergeCell ref="W44:X44"/>
    <mergeCell ref="AE44:AF44"/>
    <mergeCell ref="AG42:AH42"/>
    <mergeCell ref="AJ42:AQ42"/>
    <mergeCell ref="S41:T41"/>
    <mergeCell ref="U41:V41"/>
    <mergeCell ref="W41:X41"/>
    <mergeCell ref="Y41:AA42"/>
    <mergeCell ref="S42:T42"/>
    <mergeCell ref="U42:V42"/>
    <mergeCell ref="W42:X42"/>
    <mergeCell ref="AE42:AF42"/>
    <mergeCell ref="S40:T40"/>
    <mergeCell ref="U40:V40"/>
    <mergeCell ref="AT36:AW36"/>
    <mergeCell ref="AX36:AZ36"/>
    <mergeCell ref="BF36:BI36"/>
    <mergeCell ref="BJ36:BL36"/>
    <mergeCell ref="AG39:AH39"/>
    <mergeCell ref="AJ39:AQ39"/>
    <mergeCell ref="W38:X38"/>
    <mergeCell ref="AE38:AF38"/>
    <mergeCell ref="AT38:AW38"/>
    <mergeCell ref="AX38:AZ38"/>
    <mergeCell ref="BF38:BI38"/>
    <mergeCell ref="BJ38:BL38"/>
    <mergeCell ref="AT37:AW37"/>
    <mergeCell ref="AX37:AZ37"/>
    <mergeCell ref="BF37:BI37"/>
    <mergeCell ref="BJ37:BL37"/>
    <mergeCell ref="AT39:AW39"/>
    <mergeCell ref="AX39:AZ39"/>
    <mergeCell ref="AB39:AD40"/>
    <mergeCell ref="BF39:BI39"/>
    <mergeCell ref="BJ39:BL39"/>
    <mergeCell ref="BJ40:BL40"/>
    <mergeCell ref="AE39:AF39"/>
    <mergeCell ref="AT40:AW40"/>
    <mergeCell ref="W40:X40"/>
    <mergeCell ref="AE40:AF40"/>
    <mergeCell ref="AG38:AH38"/>
    <mergeCell ref="AJ38:AQ38"/>
    <mergeCell ref="S37:T37"/>
    <mergeCell ref="U37:V37"/>
    <mergeCell ref="W37:X37"/>
    <mergeCell ref="Y37:AA38"/>
    <mergeCell ref="AB37:AD38"/>
    <mergeCell ref="AE37:AF37"/>
    <mergeCell ref="S38:T38"/>
    <mergeCell ref="U38:V38"/>
    <mergeCell ref="AG40:AH40"/>
    <mergeCell ref="AJ40:AQ40"/>
    <mergeCell ref="AT33:AW33"/>
    <mergeCell ref="AX33:AZ33"/>
    <mergeCell ref="BF33:BI33"/>
    <mergeCell ref="BJ33:BL33"/>
    <mergeCell ref="AG36:AH36"/>
    <mergeCell ref="AJ36:AQ36"/>
    <mergeCell ref="C39:G40"/>
    <mergeCell ref="H39:J40"/>
    <mergeCell ref="K39:L39"/>
    <mergeCell ref="M39:N39"/>
    <mergeCell ref="O39:P39"/>
    <mergeCell ref="Q39:R39"/>
    <mergeCell ref="K40:L40"/>
    <mergeCell ref="M40:N40"/>
    <mergeCell ref="O40:P40"/>
    <mergeCell ref="Q40:R40"/>
    <mergeCell ref="AT35:AW35"/>
    <mergeCell ref="AX35:AZ35"/>
    <mergeCell ref="BF35:BI35"/>
    <mergeCell ref="BJ35:BL35"/>
    <mergeCell ref="S39:T39"/>
    <mergeCell ref="U39:V39"/>
    <mergeCell ref="W39:X39"/>
    <mergeCell ref="Y39:AA40"/>
    <mergeCell ref="BF32:BI32"/>
    <mergeCell ref="BJ32:BL32"/>
    <mergeCell ref="AG35:AH35"/>
    <mergeCell ref="AJ35:AQ35"/>
    <mergeCell ref="AT31:AW31"/>
    <mergeCell ref="AX31:AZ31"/>
    <mergeCell ref="BF31:BI31"/>
    <mergeCell ref="BJ31:BL31"/>
    <mergeCell ref="C37:G38"/>
    <mergeCell ref="H37:J38"/>
    <mergeCell ref="K37:L37"/>
    <mergeCell ref="M37:N37"/>
    <mergeCell ref="O37:P37"/>
    <mergeCell ref="Q37:R37"/>
    <mergeCell ref="K38:L38"/>
    <mergeCell ref="M38:N38"/>
    <mergeCell ref="O38:P38"/>
    <mergeCell ref="Q38:R38"/>
    <mergeCell ref="AT34:AW34"/>
    <mergeCell ref="AX34:AZ34"/>
    <mergeCell ref="BF34:BI34"/>
    <mergeCell ref="BJ34:BL34"/>
    <mergeCell ref="AG37:AH37"/>
    <mergeCell ref="AJ37:AQ37"/>
    <mergeCell ref="S35:T35"/>
    <mergeCell ref="U35:V35"/>
    <mergeCell ref="W35:X35"/>
    <mergeCell ref="Y35:AA36"/>
    <mergeCell ref="AB35:AD36"/>
    <mergeCell ref="AE35:AF35"/>
    <mergeCell ref="S36:T36"/>
    <mergeCell ref="U36:V36"/>
    <mergeCell ref="W36:X36"/>
    <mergeCell ref="AE36:AF36"/>
    <mergeCell ref="C35:G36"/>
    <mergeCell ref="H35:J36"/>
    <mergeCell ref="K35:L35"/>
    <mergeCell ref="M35:N35"/>
    <mergeCell ref="O35:P35"/>
    <mergeCell ref="Q35:R35"/>
    <mergeCell ref="K36:L36"/>
    <mergeCell ref="M36:N36"/>
    <mergeCell ref="O36:P36"/>
    <mergeCell ref="Q36:R36"/>
    <mergeCell ref="H29:J30"/>
    <mergeCell ref="AG29:AH29"/>
    <mergeCell ref="AX29:AZ29"/>
    <mergeCell ref="BF29:BI29"/>
    <mergeCell ref="BJ29:BL29"/>
    <mergeCell ref="S33:T33"/>
    <mergeCell ref="U33:V33"/>
    <mergeCell ref="W33:X33"/>
    <mergeCell ref="Y33:AA34"/>
    <mergeCell ref="AB33:AD34"/>
    <mergeCell ref="AE33:AF33"/>
    <mergeCell ref="W34:X34"/>
    <mergeCell ref="AE34:AF34"/>
    <mergeCell ref="AG34:AH34"/>
    <mergeCell ref="AJ34:AQ34"/>
    <mergeCell ref="AT30:AW30"/>
    <mergeCell ref="AX30:AZ30"/>
    <mergeCell ref="BF30:BI30"/>
    <mergeCell ref="BJ30:BL30"/>
    <mergeCell ref="S34:T34"/>
    <mergeCell ref="U34:V34"/>
    <mergeCell ref="AJ29:AQ29"/>
    <mergeCell ref="AT32:AW32"/>
    <mergeCell ref="AX32:AZ32"/>
    <mergeCell ref="BF28:BI28"/>
    <mergeCell ref="BJ28:BL28"/>
    <mergeCell ref="C33:G34"/>
    <mergeCell ref="H33:J34"/>
    <mergeCell ref="K33:L33"/>
    <mergeCell ref="M33:N33"/>
    <mergeCell ref="O33:P33"/>
    <mergeCell ref="Q33:R33"/>
    <mergeCell ref="AG33:AH33"/>
    <mergeCell ref="AJ33:AQ33"/>
    <mergeCell ref="AT29:AW29"/>
    <mergeCell ref="K34:L34"/>
    <mergeCell ref="M34:N34"/>
    <mergeCell ref="O34:P34"/>
    <mergeCell ref="Q34:R34"/>
    <mergeCell ref="C31:G32"/>
    <mergeCell ref="H31:J32"/>
    <mergeCell ref="K31:L31"/>
    <mergeCell ref="M31:N31"/>
    <mergeCell ref="O31:P31"/>
    <mergeCell ref="Q31:R31"/>
    <mergeCell ref="S31:T31"/>
    <mergeCell ref="U31:V31"/>
    <mergeCell ref="C29:G30"/>
    <mergeCell ref="AJ30:AQ30"/>
    <mergeCell ref="W26:X26"/>
    <mergeCell ref="AT27:AW27"/>
    <mergeCell ref="AX27:BC27"/>
    <mergeCell ref="BF27:BI27"/>
    <mergeCell ref="BJ27:BO27"/>
    <mergeCell ref="K32:L32"/>
    <mergeCell ref="M32:N32"/>
    <mergeCell ref="O32:P32"/>
    <mergeCell ref="Q32:R32"/>
    <mergeCell ref="S32:T32"/>
    <mergeCell ref="U32:V32"/>
    <mergeCell ref="W31:X31"/>
    <mergeCell ref="Y31:AA32"/>
    <mergeCell ref="AB31:AD32"/>
    <mergeCell ref="AE31:AF31"/>
    <mergeCell ref="AG31:AH31"/>
    <mergeCell ref="AJ31:AQ31"/>
    <mergeCell ref="W32:X32"/>
    <mergeCell ref="AE32:AF32"/>
    <mergeCell ref="AG32:AH32"/>
    <mergeCell ref="AJ32:AQ32"/>
    <mergeCell ref="AT28:AW28"/>
    <mergeCell ref="AX28:AZ28"/>
    <mergeCell ref="BA23:BC24"/>
    <mergeCell ref="BF23:BI24"/>
    <mergeCell ref="BJ23:BL24"/>
    <mergeCell ref="AT25:BC26"/>
    <mergeCell ref="BF25:BO26"/>
    <mergeCell ref="K30:L30"/>
    <mergeCell ref="M30:N30"/>
    <mergeCell ref="O30:P30"/>
    <mergeCell ref="Q30:R30"/>
    <mergeCell ref="S30:T30"/>
    <mergeCell ref="U30:V30"/>
    <mergeCell ref="S29:T29"/>
    <mergeCell ref="U29:V29"/>
    <mergeCell ref="W29:X29"/>
    <mergeCell ref="Y29:AA30"/>
    <mergeCell ref="AB29:AD30"/>
    <mergeCell ref="AE29:AF29"/>
    <mergeCell ref="W30:X30"/>
    <mergeCell ref="AE30:AF30"/>
    <mergeCell ref="K29:L29"/>
    <mergeCell ref="M29:N29"/>
    <mergeCell ref="O29:P29"/>
    <mergeCell ref="Q29:R29"/>
    <mergeCell ref="AG30:AH30"/>
    <mergeCell ref="AE28:AF28"/>
    <mergeCell ref="AG28:AH28"/>
    <mergeCell ref="AI28:AQ28"/>
    <mergeCell ref="AB27:AD28"/>
    <mergeCell ref="AE27:AF27"/>
    <mergeCell ref="AG27:AH27"/>
    <mergeCell ref="AJ27:AQ27"/>
    <mergeCell ref="AT23:AW24"/>
    <mergeCell ref="Y26:AA26"/>
    <mergeCell ref="AB26:AD26"/>
    <mergeCell ref="AE26:AF26"/>
    <mergeCell ref="AG26:AH26"/>
    <mergeCell ref="Y27:AA27"/>
    <mergeCell ref="Y28:AA28"/>
    <mergeCell ref="C27:G28"/>
    <mergeCell ref="H27:J28"/>
    <mergeCell ref="K27:L27"/>
    <mergeCell ref="M27:N27"/>
    <mergeCell ref="O27:P27"/>
    <mergeCell ref="Q27:R27"/>
    <mergeCell ref="S27:T27"/>
    <mergeCell ref="U27:V27"/>
    <mergeCell ref="W27:X27"/>
    <mergeCell ref="K28:L28"/>
    <mergeCell ref="M28:N28"/>
    <mergeCell ref="O28:P28"/>
    <mergeCell ref="Q28:R28"/>
    <mergeCell ref="S28:T28"/>
    <mergeCell ref="U28:V28"/>
    <mergeCell ref="W28:X28"/>
    <mergeCell ref="AT18:BC18"/>
    <mergeCell ref="BF18:BO18"/>
    <mergeCell ref="BF21:BI22"/>
    <mergeCell ref="BJ21:BL22"/>
    <mergeCell ref="BM21:BO22"/>
    <mergeCell ref="C26:G26"/>
    <mergeCell ref="H26:J26"/>
    <mergeCell ref="K26:L26"/>
    <mergeCell ref="M26:N26"/>
    <mergeCell ref="O26:P26"/>
    <mergeCell ref="Q26:R26"/>
    <mergeCell ref="S26:T26"/>
    <mergeCell ref="AB23:AD25"/>
    <mergeCell ref="K23:L25"/>
    <mergeCell ref="M23:N25"/>
    <mergeCell ref="O23:P25"/>
    <mergeCell ref="Q23:R25"/>
    <mergeCell ref="S23:T25"/>
    <mergeCell ref="U23:V25"/>
    <mergeCell ref="W23:X25"/>
    <mergeCell ref="AJ26:AQ26"/>
    <mergeCell ref="U26:V26"/>
    <mergeCell ref="BM23:BO24"/>
    <mergeCell ref="AX23:AZ24"/>
    <mergeCell ref="AU14:BE15"/>
    <mergeCell ref="BH14:BQ15"/>
    <mergeCell ref="B16:C16"/>
    <mergeCell ref="C22:G25"/>
    <mergeCell ref="H22:J25"/>
    <mergeCell ref="K22:X22"/>
    <mergeCell ref="Y22:AA25"/>
    <mergeCell ref="AB22:AH22"/>
    <mergeCell ref="BF19:BI20"/>
    <mergeCell ref="BJ19:BL20"/>
    <mergeCell ref="BM19:BO20"/>
    <mergeCell ref="AE24:AF24"/>
    <mergeCell ref="AG24:AH24"/>
    <mergeCell ref="AE25:AF25"/>
    <mergeCell ref="AG25:AH25"/>
    <mergeCell ref="AT21:AW22"/>
    <mergeCell ref="AX21:AZ22"/>
    <mergeCell ref="BA21:BC22"/>
    <mergeCell ref="AE23:AF23"/>
    <mergeCell ref="AG23:AH23"/>
    <mergeCell ref="AT19:AW20"/>
    <mergeCell ref="AX19:AZ20"/>
    <mergeCell ref="BA19:BC20"/>
    <mergeCell ref="AI22:AQ25"/>
    <mergeCell ref="O12:U12"/>
    <mergeCell ref="X12:AC12"/>
    <mergeCell ref="AD12:AH12"/>
    <mergeCell ref="AJ12:AQ12"/>
    <mergeCell ref="F13:N13"/>
    <mergeCell ref="O13:U13"/>
    <mergeCell ref="X13:AI13"/>
    <mergeCell ref="AJ13:AQ13"/>
    <mergeCell ref="F14:N14"/>
    <mergeCell ref="O14:U14"/>
    <mergeCell ref="X14:Z14"/>
    <mergeCell ref="AA14:AH14"/>
    <mergeCell ref="AJ14:AQ14"/>
    <mergeCell ref="A1:AR1"/>
    <mergeCell ref="B3:AG3"/>
    <mergeCell ref="AH3:AR3"/>
    <mergeCell ref="B4:C4"/>
    <mergeCell ref="D4:AF5"/>
    <mergeCell ref="AT5:BO5"/>
    <mergeCell ref="F9:N9"/>
    <mergeCell ref="O9:U9"/>
    <mergeCell ref="X9:AI9"/>
    <mergeCell ref="AJ9:AQ9"/>
    <mergeCell ref="AU58:AU59"/>
    <mergeCell ref="AV58:CH59"/>
    <mergeCell ref="AT61:CH74"/>
    <mergeCell ref="AI50:AR53"/>
    <mergeCell ref="AI54:AR57"/>
    <mergeCell ref="AI58:AQ59"/>
    <mergeCell ref="AI60:AQ62"/>
    <mergeCell ref="AT6:BO8"/>
    <mergeCell ref="D7:AF7"/>
    <mergeCell ref="D8:N8"/>
    <mergeCell ref="O8:U8"/>
    <mergeCell ref="V8:AI8"/>
    <mergeCell ref="AJ8:AQ8"/>
    <mergeCell ref="F10:K10"/>
    <mergeCell ref="L10:M10"/>
    <mergeCell ref="O10:U10"/>
    <mergeCell ref="X10:AC10"/>
    <mergeCell ref="AD10:AH10"/>
    <mergeCell ref="AJ10:AQ10"/>
    <mergeCell ref="F11:N11"/>
    <mergeCell ref="O11:U11"/>
    <mergeCell ref="X11:AI11"/>
    <mergeCell ref="AJ11:AQ11"/>
    <mergeCell ref="F12:N12"/>
  </mergeCells>
  <phoneticPr fontId="4"/>
  <conditionalFormatting sqref="C29 H29 AJ29:AJ32 K29:K42 M29:M42 O29:O42 Q29:Q42 S29:S42 U29:U42 AG29:AG42 C31 H31 C33 H33 AJ33:AQ42 C35 H35 C37 H37 C39 H39 C41 H41">
    <cfRule type="cellIs" dxfId="386" priority="8" operator="equal">
      <formula>0</formula>
    </cfRule>
  </conditionalFormatting>
  <conditionalFormatting sqref="F11:N14">
    <cfRule type="containsBlanks" dxfId="385" priority="1">
      <formula>LEN(TRIM(F11))=0</formula>
    </cfRule>
  </conditionalFormatting>
  <conditionalFormatting sqref="L10:M10">
    <cfRule type="containsBlanks" dxfId="384" priority="9">
      <formula>LEN(TRIM(L10))=0</formula>
    </cfRule>
  </conditionalFormatting>
  <conditionalFormatting sqref="O9:O14 AJ9:AQ14">
    <cfRule type="containsBlanks" dxfId="383" priority="7">
      <formula>LEN(TRIM(O9))=0</formula>
    </cfRule>
  </conditionalFormatting>
  <conditionalFormatting sqref="AA14:AH14">
    <cfRule type="containsBlanks" dxfId="382" priority="5">
      <formula>LEN(TRIM(AA14))=0</formula>
    </cfRule>
  </conditionalFormatting>
  <conditionalFormatting sqref="AD10:AH10 AD12:AH12">
    <cfRule type="containsBlanks" dxfId="381" priority="6">
      <formula>LEN(TRIM(AD10))=0</formula>
    </cfRule>
  </conditionalFormatting>
  <conditionalFormatting sqref="AE29:AE42">
    <cfRule type="cellIs" dxfId="380" priority="3" operator="equal">
      <formula>0</formula>
    </cfRule>
  </conditionalFormatting>
  <conditionalFormatting sqref="AE45:AE48">
    <cfRule type="cellIs" dxfId="379" priority="2" operator="equal">
      <formula>0</formula>
    </cfRule>
  </conditionalFormatting>
  <conditionalFormatting sqref="AG45:AG48 AJ45:AQ48">
    <cfRule type="cellIs" dxfId="378" priority="4" operator="equal">
      <formula>0</formula>
    </cfRule>
  </conditionalFormatting>
  <dataValidations count="3">
    <dataValidation type="list" allowBlank="1" showInputMessage="1" showErrorMessage="1" sqref="L10" xr:uid="{3ECA994E-7DDC-4EDF-A501-FA7688BA25E4}">
      <formula1>"配置,兼務,嘱託"</formula1>
    </dataValidation>
    <dataValidation type="list" allowBlank="1" showInputMessage="1" showErrorMessage="1" sqref="AD10:AH10" xr:uid="{6EFFDCA1-7388-46EF-895B-1723A8777F78}">
      <formula1>"一般型,余裕活用型"</formula1>
    </dataValidation>
    <dataValidation type="list" allowBlank="1" showInputMessage="1" showErrorMessage="1" sqref="AD12:AH12" xr:uid="{DB2AAC5A-4218-4BF4-AF73-2A9881F39A9E}">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6"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4449"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384450" r:id="rId5" name="Check Box 4">
              <controlPr defaultSize="0" autoFill="0" autoLine="0" autoPict="0">
                <anchor moveWithCells="1">
                  <from>
                    <xdr:col>21</xdr:col>
                    <xdr:colOff>0</xdr:colOff>
                    <xdr:row>9</xdr:row>
                    <xdr:rowOff>171450</xdr:rowOff>
                  </from>
                  <to>
                    <xdr:col>23</xdr:col>
                    <xdr:colOff>38100</xdr:colOff>
                    <xdr:row>11</xdr:row>
                    <xdr:rowOff>0</xdr:rowOff>
                  </to>
                </anchor>
              </controlPr>
            </control>
          </mc:Choice>
        </mc:AlternateContent>
        <mc:AlternateContent xmlns:mc="http://schemas.openxmlformats.org/markup-compatibility/2006">
          <mc:Choice Requires="x14">
            <control shapeId="1384451"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384452"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384453" r:id="rId8" name="Check Box 7">
              <controlPr defaultSize="0" autoFill="0" autoLine="0" autoPict="0">
                <anchor moveWithCells="1">
                  <from>
                    <xdr:col>21</xdr:col>
                    <xdr:colOff>0</xdr:colOff>
                    <xdr:row>11</xdr:row>
                    <xdr:rowOff>171450</xdr:rowOff>
                  </from>
                  <to>
                    <xdr:col>23</xdr:col>
                    <xdr:colOff>38100</xdr:colOff>
                    <xdr:row>13</xdr:row>
                    <xdr:rowOff>0</xdr:rowOff>
                  </to>
                </anchor>
              </controlPr>
            </control>
          </mc:Choice>
        </mc:AlternateContent>
        <mc:AlternateContent xmlns:mc="http://schemas.openxmlformats.org/markup-compatibility/2006">
          <mc:Choice Requires="x14">
            <control shapeId="1384454"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384455"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384456"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384457"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384458"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384459"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384460" r:id="rId15" name="Check Box 14">
              <controlPr defaultSize="0" autoFill="0" autoLine="0" autoPict="0">
                <anchor moveWithCells="1">
                  <from>
                    <xdr:col>3</xdr:col>
                    <xdr:colOff>0</xdr:colOff>
                    <xdr:row>12</xdr:row>
                    <xdr:rowOff>171450</xdr:rowOff>
                  </from>
                  <to>
                    <xdr:col>5</xdr:col>
                    <xdr:colOff>38100</xdr:colOff>
                    <xdr:row>14</xdr:row>
                    <xdr:rowOff>0</xdr:rowOff>
                  </to>
                </anchor>
              </controlPr>
            </control>
          </mc:Choice>
        </mc:AlternateContent>
        <mc:AlternateContent xmlns:mc="http://schemas.openxmlformats.org/markup-compatibility/2006">
          <mc:Choice Requires="x14">
            <control shapeId="1384461" r:id="rId16" name="Check Box 13">
              <controlPr defaultSize="0" autoFill="0" autoLine="0" autoPict="0">
                <anchor moveWithCells="1">
                  <from>
                    <xdr:col>26</xdr:col>
                    <xdr:colOff>104775</xdr:colOff>
                    <xdr:row>59</xdr:row>
                    <xdr:rowOff>9525</xdr:rowOff>
                  </from>
                  <to>
                    <xdr:col>30</xdr:col>
                    <xdr:colOff>47625</xdr:colOff>
                    <xdr:row>60</xdr:row>
                    <xdr:rowOff>28575</xdr:rowOff>
                  </to>
                </anchor>
              </controlPr>
            </control>
          </mc:Choice>
        </mc:AlternateContent>
        <mc:AlternateContent xmlns:mc="http://schemas.openxmlformats.org/markup-compatibility/2006">
          <mc:Choice Requires="x14">
            <control shapeId="1384462" r:id="rId17" name="Check Box 14">
              <controlPr defaultSize="0" autoFill="0" autoLine="0" autoPict="0">
                <anchor moveWithCells="1">
                  <from>
                    <xdr:col>30</xdr:col>
                    <xdr:colOff>66675</xdr:colOff>
                    <xdr:row>59</xdr:row>
                    <xdr:rowOff>9525</xdr:rowOff>
                  </from>
                  <to>
                    <xdr:col>32</xdr:col>
                    <xdr:colOff>133350</xdr:colOff>
                    <xdr:row>60</xdr:row>
                    <xdr:rowOff>28575</xdr:rowOff>
                  </to>
                </anchor>
              </controlPr>
            </control>
          </mc:Choice>
        </mc:AlternateContent>
        <mc:AlternateContent xmlns:mc="http://schemas.openxmlformats.org/markup-compatibility/2006">
          <mc:Choice Requires="x14">
            <control shapeId="1384463"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384464"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384465" r:id="rId20" name="Check Box 17">
              <controlPr defaultSize="0" autoFill="0" autoLine="0" autoPict="0">
                <anchor moveWithCells="1">
                  <from>
                    <xdr:col>26</xdr:col>
                    <xdr:colOff>104775</xdr:colOff>
                    <xdr:row>56</xdr:row>
                    <xdr:rowOff>0</xdr:rowOff>
                  </from>
                  <to>
                    <xdr:col>30</xdr:col>
                    <xdr:colOff>47625</xdr:colOff>
                    <xdr:row>57</xdr:row>
                    <xdr:rowOff>19050</xdr:rowOff>
                  </to>
                </anchor>
              </controlPr>
            </control>
          </mc:Choice>
        </mc:AlternateContent>
        <mc:AlternateContent xmlns:mc="http://schemas.openxmlformats.org/markup-compatibility/2006">
          <mc:Choice Requires="x14">
            <control shapeId="1384466" r:id="rId21" name="Check Box 18">
              <controlPr defaultSize="0" autoFill="0" autoLine="0" autoPict="0">
                <anchor moveWithCells="1">
                  <from>
                    <xdr:col>30</xdr:col>
                    <xdr:colOff>66675</xdr:colOff>
                    <xdr:row>56</xdr:row>
                    <xdr:rowOff>0</xdr:rowOff>
                  </from>
                  <to>
                    <xdr:col>32</xdr:col>
                    <xdr:colOff>133350</xdr:colOff>
                    <xdr:row>57</xdr:row>
                    <xdr:rowOff>9525</xdr:rowOff>
                  </to>
                </anchor>
              </controlPr>
            </control>
          </mc:Choice>
        </mc:AlternateContent>
        <mc:AlternateContent xmlns:mc="http://schemas.openxmlformats.org/markup-compatibility/2006">
          <mc:Choice Requires="x14">
            <control shapeId="1384475" r:id="rId22" name="Check Box 27">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384476" r:id="rId23" name="Check Box 28">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鑑文</vt:lpstr>
      <vt:lpstr>鑑文 (記載例)</vt:lpstr>
      <vt:lpstr>表紙</vt:lpstr>
      <vt:lpstr>No1 (2)</vt:lpstr>
      <vt:lpstr>留意事項※印刷不要 </vt:lpstr>
      <vt:lpstr>No1</vt:lpstr>
      <vt:lpstr>No2（記入例）※印刷不要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 '!Print_Area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2025-05-12T06:49:38Z</cp:lastPrinted>
  <dcterms:created xsi:type="dcterms:W3CDTF">2008-12-17T04:20:29Z</dcterms:created>
  <dcterms:modified xsi:type="dcterms:W3CDTF">2025-05-28T04:41:39Z</dcterms:modified>
</cp:coreProperties>
</file>